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6\"/>
    </mc:Choice>
  </mc:AlternateContent>
  <xr:revisionPtr revIDLastSave="0" documentId="13_ncr:1_{2EDB3EFD-3305-4990-89B2-64CF8D817024}" xr6:coauthVersionLast="47" xr6:coauthVersionMax="47" xr10:uidLastSave="{00000000-0000-0000-0000-000000000000}"/>
  <bookViews>
    <workbookView xWindow="28680" yWindow="-120" windowWidth="29040" windowHeight="15720" activeTab="8" xr2:uid="{3E0D366E-2366-43D0-BFE1-E3AFA46F502F}"/>
  </bookViews>
  <sheets>
    <sheet name="OOP" sheetId="19" r:id="rId1"/>
    <sheet name="男一般予選" sheetId="12" r:id="rId2"/>
    <sheet name="男一般トーナメント" sheetId="3" r:id="rId3"/>
    <sheet name="男OV40" sheetId="13" r:id="rId4"/>
    <sheet name="男OV50" sheetId="10" r:id="rId5"/>
    <sheet name="男OV60" sheetId="17" r:id="rId6"/>
    <sheet name="女一般&amp;OV40" sheetId="14" r:id="rId7"/>
    <sheet name="女OV50" sheetId="21" r:id="rId8"/>
    <sheet name="男U13" sheetId="16" r:id="rId9"/>
    <sheet name="女U13" sheetId="18" r:id="rId10"/>
    <sheet name="盗難及びアドバイス防止措置" sheetId="22" r:id="rId11"/>
    <sheet name="Sheet3" sheetId="20" state="hidden" r:id="rId12"/>
    <sheet name="取説" sheetId="8" state="hidden" r:id="rId13"/>
    <sheet name="リーグ戦 (シングルス)" sheetId="4" state="hidden" r:id="rId14"/>
    <sheet name="登録No." sheetId="1" state="hidden" r:id="rId15"/>
  </sheets>
  <definedNames>
    <definedName name="_xlnm.Print_Area" localSheetId="13">'リーグ戦 (シングルス)'!$A$1:$AP$49</definedName>
    <definedName name="_xlnm.Print_Area" localSheetId="12">取説!$B$1:$AV$59</definedName>
    <definedName name="_xlnm.Print_Area" localSheetId="7">女OV50!$A$1:$AP$34</definedName>
    <definedName name="_xlnm.Print_Area" localSheetId="9">女U13!$A$1:$AP$36</definedName>
    <definedName name="_xlnm.Print_Area" localSheetId="6">'女一般&amp;OV40'!$A$1:$AP$39</definedName>
    <definedName name="_xlnm.Print_Area" localSheetId="3">男OV40!$B$1:$AO$64</definedName>
    <definedName name="_xlnm.Print_Area" localSheetId="4">男OV50!$A$1:$AP$75</definedName>
    <definedName name="_xlnm.Print_Area" localSheetId="5">男OV60!$A$1:$AP$49</definedName>
    <definedName name="_xlnm.Print_Area" localSheetId="8">男U13!$A$1:$AP$52</definedName>
    <definedName name="_xlnm.Print_Area" localSheetId="1">男一般予選!$A$1:$AP$53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1" i="13" l="1"/>
  <c r="C20" i="13"/>
  <c r="L15" i="13" s="1"/>
  <c r="C10" i="13"/>
  <c r="C9" i="13"/>
  <c r="I6" i="13" s="1"/>
  <c r="C12" i="13"/>
  <c r="C11" i="13"/>
  <c r="L6" i="13" s="1"/>
  <c r="C8" i="13"/>
  <c r="C7" i="13"/>
  <c r="F6" i="13" s="1"/>
  <c r="X17" i="13"/>
  <c r="X16" i="13"/>
  <c r="K20" i="13"/>
  <c r="J20" i="13"/>
  <c r="I20" i="13"/>
  <c r="H20" i="13"/>
  <c r="G20" i="13"/>
  <c r="F20" i="13"/>
  <c r="O21" i="13" s="1"/>
  <c r="C19" i="13"/>
  <c r="L18" i="13"/>
  <c r="H18" i="13"/>
  <c r="G18" i="13"/>
  <c r="O19" i="13" s="1"/>
  <c r="F18" i="13"/>
  <c r="Q18" i="13" s="1"/>
  <c r="C18" i="13"/>
  <c r="I15" i="13" s="1"/>
  <c r="O17" i="13"/>
  <c r="Q16" i="13"/>
  <c r="O16" i="13"/>
  <c r="L16" i="13"/>
  <c r="I16" i="13"/>
  <c r="F15" i="13"/>
  <c r="K11" i="13"/>
  <c r="J11" i="13"/>
  <c r="I11" i="13"/>
  <c r="H11" i="13"/>
  <c r="G11" i="13"/>
  <c r="F11" i="13"/>
  <c r="O12" i="13" s="1"/>
  <c r="L9" i="13"/>
  <c r="H9" i="13"/>
  <c r="G9" i="13"/>
  <c r="O10" i="13" s="1"/>
  <c r="F9" i="13"/>
  <c r="Q9" i="13" s="1"/>
  <c r="O8" i="13"/>
  <c r="Q7" i="13"/>
  <c r="O7" i="13"/>
  <c r="L7" i="13"/>
  <c r="I7" i="13"/>
  <c r="E12" i="21"/>
  <c r="M11" i="21"/>
  <c r="L11" i="21"/>
  <c r="K11" i="21"/>
  <c r="J11" i="21"/>
  <c r="I11" i="21"/>
  <c r="H11" i="21"/>
  <c r="Q12" i="21" s="1"/>
  <c r="E11" i="21"/>
  <c r="N6" i="21" s="1"/>
  <c r="E10" i="21"/>
  <c r="N9" i="21"/>
  <c r="J9" i="21"/>
  <c r="I9" i="21"/>
  <c r="Q10" i="21" s="1"/>
  <c r="H9" i="21"/>
  <c r="S9" i="21" s="1"/>
  <c r="E9" i="21"/>
  <c r="K6" i="21" s="1"/>
  <c r="Q8" i="21"/>
  <c r="E8" i="21"/>
  <c r="S7" i="21"/>
  <c r="Q7" i="21"/>
  <c r="N7" i="21"/>
  <c r="K7" i="21"/>
  <c r="E7" i="21"/>
  <c r="H6" i="21" s="1"/>
  <c r="O18" i="13" l="1"/>
  <c r="O20" i="13"/>
  <c r="Q20" i="13"/>
  <c r="O9" i="13"/>
  <c r="O11" i="13"/>
  <c r="Q11" i="13"/>
  <c r="Q9" i="21"/>
  <c r="Q11" i="21"/>
  <c r="S11" i="21"/>
  <c r="X11" i="18" l="1"/>
  <c r="D11" i="18"/>
  <c r="AF10" i="18"/>
  <c r="AE10" i="18"/>
  <c r="AD10" i="18"/>
  <c r="AC10" i="18"/>
  <c r="AB10" i="18"/>
  <c r="AA10" i="18"/>
  <c r="AJ10" i="18" s="1"/>
  <c r="L10" i="18"/>
  <c r="K10" i="18"/>
  <c r="J10" i="18"/>
  <c r="I10" i="18"/>
  <c r="H10" i="18"/>
  <c r="G10" i="18"/>
  <c r="P11" i="18" s="1"/>
  <c r="D9" i="18"/>
  <c r="AG8" i="18"/>
  <c r="AC8" i="18"/>
  <c r="AB8" i="18"/>
  <c r="AJ9" i="18" s="1"/>
  <c r="AA8" i="18"/>
  <c r="AL8" i="18" s="1"/>
  <c r="M8" i="18"/>
  <c r="I8" i="18"/>
  <c r="H8" i="18"/>
  <c r="P9" i="18" s="1"/>
  <c r="G8" i="18"/>
  <c r="P8" i="18" s="1"/>
  <c r="AJ7" i="18"/>
  <c r="X7" i="18"/>
  <c r="P7" i="18"/>
  <c r="D7" i="18"/>
  <c r="AL6" i="18"/>
  <c r="AJ6" i="18"/>
  <c r="AG6" i="18"/>
  <c r="AD6" i="18"/>
  <c r="R6" i="18"/>
  <c r="P6" i="18"/>
  <c r="M6" i="18"/>
  <c r="J6" i="18"/>
  <c r="AG5" i="18"/>
  <c r="AD5" i="18"/>
  <c r="AA5" i="18"/>
  <c r="M5" i="18"/>
  <c r="J5" i="18"/>
  <c r="G5" i="18"/>
  <c r="D49" i="16"/>
  <c r="L48" i="16"/>
  <c r="K48" i="16"/>
  <c r="J48" i="16"/>
  <c r="I48" i="16"/>
  <c r="H48" i="16"/>
  <c r="G48" i="16"/>
  <c r="R48" i="16" s="1"/>
  <c r="D47" i="16"/>
  <c r="M46" i="16"/>
  <c r="I46" i="16"/>
  <c r="H46" i="16"/>
  <c r="P47" i="16" s="1"/>
  <c r="G46" i="16"/>
  <c r="R46" i="16" s="1"/>
  <c r="P45" i="16"/>
  <c r="D45" i="16"/>
  <c r="R44" i="16"/>
  <c r="P44" i="16"/>
  <c r="M44" i="16"/>
  <c r="J44" i="16"/>
  <c r="M43" i="16"/>
  <c r="J43" i="16"/>
  <c r="G43" i="16"/>
  <c r="R8" i="18" l="1"/>
  <c r="AJ8" i="18"/>
  <c r="AL10" i="18"/>
  <c r="R10" i="18"/>
  <c r="AJ11" i="18"/>
  <c r="P48" i="16"/>
  <c r="P49" i="16"/>
  <c r="P10" i="18"/>
  <c r="P46" i="16"/>
  <c r="C25" i="10" l="1"/>
  <c r="C24" i="10"/>
  <c r="O17" i="10" s="1"/>
  <c r="F24" i="10"/>
  <c r="N24" i="10"/>
  <c r="M24" i="10"/>
  <c r="L24" i="10"/>
  <c r="K24" i="10"/>
  <c r="J24" i="10"/>
  <c r="I24" i="10"/>
  <c r="T24" i="10" s="1"/>
  <c r="H24" i="10"/>
  <c r="G24" i="10"/>
  <c r="R25" i="10"/>
  <c r="O22" i="10"/>
  <c r="K22" i="10"/>
  <c r="J22" i="10"/>
  <c r="R22" i="10" s="1"/>
  <c r="I22" i="10"/>
  <c r="T22" i="10" s="1"/>
  <c r="H22" i="10"/>
  <c r="G22" i="10"/>
  <c r="F22" i="10"/>
  <c r="R23" i="10" s="1"/>
  <c r="O20" i="10"/>
  <c r="L20" i="10"/>
  <c r="H20" i="10"/>
  <c r="G20" i="10"/>
  <c r="F20" i="10"/>
  <c r="R20" i="10" s="1"/>
  <c r="R19" i="10"/>
  <c r="T18" i="10"/>
  <c r="R18" i="10"/>
  <c r="O18" i="10"/>
  <c r="L18" i="10"/>
  <c r="I18" i="10"/>
  <c r="Z23" i="10"/>
  <c r="AH22" i="10"/>
  <c r="AG22" i="10"/>
  <c r="AF22" i="10"/>
  <c r="AE22" i="10"/>
  <c r="AD22" i="10"/>
  <c r="AC22" i="10"/>
  <c r="AL23" i="10" s="1"/>
  <c r="Z22" i="10"/>
  <c r="AI17" i="10" s="1"/>
  <c r="Z21" i="10"/>
  <c r="AI20" i="10"/>
  <c r="AE20" i="10"/>
  <c r="AD20" i="10"/>
  <c r="AL21" i="10" s="1"/>
  <c r="AC20" i="10"/>
  <c r="AN20" i="10" s="1"/>
  <c r="Z20" i="10"/>
  <c r="AF17" i="10" s="1"/>
  <c r="AL19" i="10"/>
  <c r="Z19" i="10"/>
  <c r="AN18" i="10"/>
  <c r="AL18" i="10"/>
  <c r="AI18" i="10"/>
  <c r="AF18" i="10"/>
  <c r="Z18" i="10"/>
  <c r="AC17" i="10" s="1"/>
  <c r="Z12" i="10"/>
  <c r="AH11" i="10"/>
  <c r="AG11" i="10"/>
  <c r="AF11" i="10"/>
  <c r="AE11" i="10"/>
  <c r="AD11" i="10"/>
  <c r="AC11" i="10"/>
  <c r="AL12" i="10" s="1"/>
  <c r="Z11" i="10"/>
  <c r="AI6" i="10" s="1"/>
  <c r="Z10" i="10"/>
  <c r="AI9" i="10"/>
  <c r="AE9" i="10"/>
  <c r="AD9" i="10"/>
  <c r="AL10" i="10" s="1"/>
  <c r="AC9" i="10"/>
  <c r="AN9" i="10" s="1"/>
  <c r="Z9" i="10"/>
  <c r="AF6" i="10" s="1"/>
  <c r="AL8" i="10"/>
  <c r="Z8" i="10"/>
  <c r="AN7" i="10"/>
  <c r="AL7" i="10"/>
  <c r="AI7" i="10"/>
  <c r="AF7" i="10"/>
  <c r="Z7" i="10"/>
  <c r="AC6" i="10" s="1"/>
  <c r="C23" i="10"/>
  <c r="C22" i="10"/>
  <c r="L17" i="10" s="1"/>
  <c r="C21" i="10"/>
  <c r="C20" i="10"/>
  <c r="I17" i="10" s="1"/>
  <c r="C19" i="10"/>
  <c r="C18" i="10"/>
  <c r="F17" i="10" s="1"/>
  <c r="C14" i="10"/>
  <c r="N13" i="10"/>
  <c r="M13" i="10"/>
  <c r="L13" i="10"/>
  <c r="K13" i="10"/>
  <c r="J13" i="10"/>
  <c r="I13" i="10"/>
  <c r="T13" i="10" s="1"/>
  <c r="H13" i="10"/>
  <c r="G13" i="10"/>
  <c r="F13" i="10"/>
  <c r="R14" i="10" s="1"/>
  <c r="C13" i="10"/>
  <c r="O6" i="10" s="1"/>
  <c r="C12" i="10"/>
  <c r="O11" i="10"/>
  <c r="K11" i="10"/>
  <c r="J11" i="10"/>
  <c r="R11" i="10" s="1"/>
  <c r="I11" i="10"/>
  <c r="T11" i="10" s="1"/>
  <c r="H11" i="10"/>
  <c r="G11" i="10"/>
  <c r="F11" i="10"/>
  <c r="R12" i="10" s="1"/>
  <c r="C11" i="10"/>
  <c r="L6" i="10" s="1"/>
  <c r="C10" i="10"/>
  <c r="O9" i="10"/>
  <c r="L9" i="10"/>
  <c r="H9" i="10"/>
  <c r="G9" i="10"/>
  <c r="F9" i="10"/>
  <c r="R10" i="10" s="1"/>
  <c r="C9" i="10"/>
  <c r="I6" i="10" s="1"/>
  <c r="R8" i="10"/>
  <c r="C8" i="10"/>
  <c r="T7" i="10"/>
  <c r="R7" i="10"/>
  <c r="O7" i="10"/>
  <c r="L7" i="10"/>
  <c r="I7" i="10"/>
  <c r="C7" i="10"/>
  <c r="F6" i="10" s="1"/>
  <c r="C33" i="12"/>
  <c r="K32" i="12"/>
  <c r="J32" i="12"/>
  <c r="I32" i="12"/>
  <c r="H32" i="12"/>
  <c r="G32" i="12"/>
  <c r="C32" i="12"/>
  <c r="L27" i="12" s="1"/>
  <c r="C31" i="12"/>
  <c r="L30" i="12"/>
  <c r="H30" i="12"/>
  <c r="G30" i="12"/>
  <c r="C30" i="12"/>
  <c r="I27" i="12" s="1"/>
  <c r="C29" i="12"/>
  <c r="Q28" i="12"/>
  <c r="O28" i="12"/>
  <c r="L28" i="12"/>
  <c r="F32" i="12" s="1"/>
  <c r="O33" i="12" s="1"/>
  <c r="I28" i="12"/>
  <c r="F30" i="12" s="1"/>
  <c r="Q30" i="12" s="1"/>
  <c r="C28" i="12"/>
  <c r="F27" i="12" s="1"/>
  <c r="C24" i="12"/>
  <c r="K23" i="12"/>
  <c r="J23" i="12"/>
  <c r="I23" i="12"/>
  <c r="H23" i="12"/>
  <c r="G23" i="12"/>
  <c r="F23" i="12"/>
  <c r="Q23" i="12" s="1"/>
  <c r="C23" i="12"/>
  <c r="L18" i="12" s="1"/>
  <c r="C22" i="12"/>
  <c r="L21" i="12"/>
  <c r="H21" i="12"/>
  <c r="G21" i="12"/>
  <c r="O22" i="12" s="1"/>
  <c r="F21" i="12"/>
  <c r="Q21" i="12" s="1"/>
  <c r="C21" i="12"/>
  <c r="I18" i="12" s="1"/>
  <c r="O20" i="12"/>
  <c r="C20" i="12"/>
  <c r="Q19" i="12"/>
  <c r="O19" i="12"/>
  <c r="L19" i="12"/>
  <c r="I19" i="12"/>
  <c r="C19" i="12"/>
  <c r="F18" i="12" s="1"/>
  <c r="C15" i="12"/>
  <c r="N14" i="12"/>
  <c r="M14" i="12"/>
  <c r="L14" i="12"/>
  <c r="K14" i="12"/>
  <c r="J14" i="12"/>
  <c r="I14" i="12"/>
  <c r="T14" i="12" s="1"/>
  <c r="H14" i="12"/>
  <c r="G14" i="12"/>
  <c r="F14" i="12"/>
  <c r="R15" i="12" s="1"/>
  <c r="C14" i="12"/>
  <c r="O7" i="12" s="1"/>
  <c r="C13" i="12"/>
  <c r="O12" i="12"/>
  <c r="K12" i="12"/>
  <c r="J12" i="12"/>
  <c r="R12" i="12" s="1"/>
  <c r="I12" i="12"/>
  <c r="T12" i="12" s="1"/>
  <c r="H12" i="12"/>
  <c r="G12" i="12"/>
  <c r="F12" i="12"/>
  <c r="R13" i="12" s="1"/>
  <c r="C12" i="12"/>
  <c r="L7" i="12" s="1"/>
  <c r="C11" i="12"/>
  <c r="O10" i="12"/>
  <c r="L10" i="12"/>
  <c r="H10" i="12"/>
  <c r="G10" i="12"/>
  <c r="C10" i="12"/>
  <c r="I7" i="12" s="1"/>
  <c r="C9" i="12"/>
  <c r="T8" i="12"/>
  <c r="R8" i="12"/>
  <c r="O8" i="12"/>
  <c r="L8" i="12"/>
  <c r="I8" i="12"/>
  <c r="F10" i="12" s="1"/>
  <c r="R11" i="12" s="1"/>
  <c r="C8" i="12"/>
  <c r="F7" i="12" s="1"/>
  <c r="Z31" i="12"/>
  <c r="AH30" i="12"/>
  <c r="AG30" i="12"/>
  <c r="AF30" i="12"/>
  <c r="AE30" i="12"/>
  <c r="AD30" i="12"/>
  <c r="AC30" i="12"/>
  <c r="AL31" i="12" s="1"/>
  <c r="Z30" i="12"/>
  <c r="AI25" i="12" s="1"/>
  <c r="Z29" i="12"/>
  <c r="AI28" i="12"/>
  <c r="AE28" i="12"/>
  <c r="AD28" i="12"/>
  <c r="AL29" i="12" s="1"/>
  <c r="AC28" i="12"/>
  <c r="AN28" i="12" s="1"/>
  <c r="Z28" i="12"/>
  <c r="AF25" i="12" s="1"/>
  <c r="AL27" i="12"/>
  <c r="Z27" i="12"/>
  <c r="AN26" i="12"/>
  <c r="AL26" i="12"/>
  <c r="AI26" i="12"/>
  <c r="AF26" i="12"/>
  <c r="Z26" i="12"/>
  <c r="AC25" i="12" s="1"/>
  <c r="X12" i="16"/>
  <c r="AF11" i="16"/>
  <c r="AE11" i="16"/>
  <c r="AD11" i="16"/>
  <c r="AC11" i="16"/>
  <c r="AB11" i="16"/>
  <c r="AA11" i="16"/>
  <c r="AJ12" i="16" s="1"/>
  <c r="AG6" i="16"/>
  <c r="X10" i="16"/>
  <c r="AG9" i="16"/>
  <c r="AC9" i="16"/>
  <c r="AB9" i="16"/>
  <c r="AJ10" i="16" s="1"/>
  <c r="AA9" i="16"/>
  <c r="AJ9" i="16" s="1"/>
  <c r="AD6" i="16"/>
  <c r="AJ8" i="16"/>
  <c r="X8" i="16"/>
  <c r="AL7" i="16"/>
  <c r="AJ7" i="16"/>
  <c r="AG7" i="16"/>
  <c r="AD7" i="16"/>
  <c r="AA6" i="16"/>
  <c r="D21" i="16"/>
  <c r="L20" i="16"/>
  <c r="K20" i="16"/>
  <c r="J20" i="16"/>
  <c r="I20" i="16"/>
  <c r="H20" i="16"/>
  <c r="G20" i="16"/>
  <c r="P21" i="16" s="1"/>
  <c r="M15" i="16"/>
  <c r="D19" i="16"/>
  <c r="M18" i="16"/>
  <c r="I18" i="16"/>
  <c r="H18" i="16"/>
  <c r="P19" i="16" s="1"/>
  <c r="G18" i="16"/>
  <c r="R18" i="16" s="1"/>
  <c r="J15" i="16"/>
  <c r="P17" i="16"/>
  <c r="D17" i="16"/>
  <c r="R16" i="16"/>
  <c r="P16" i="16"/>
  <c r="M16" i="16"/>
  <c r="J16" i="16"/>
  <c r="G15" i="16"/>
  <c r="AF20" i="13"/>
  <c r="AE20" i="13"/>
  <c r="AD20" i="13"/>
  <c r="AC20" i="13"/>
  <c r="AB20" i="13"/>
  <c r="AA20" i="13"/>
  <c r="AJ21" i="13" s="1"/>
  <c r="AG15" i="13"/>
  <c r="AJ19" i="13"/>
  <c r="AG18" i="13"/>
  <c r="AC18" i="13"/>
  <c r="AB18" i="13"/>
  <c r="AA18" i="13"/>
  <c r="AL18" i="13" s="1"/>
  <c r="AD15" i="13"/>
  <c r="AJ17" i="13"/>
  <c r="AL16" i="13"/>
  <c r="AJ16" i="13"/>
  <c r="AG16" i="13"/>
  <c r="AD16" i="13"/>
  <c r="AA15" i="13"/>
  <c r="O21" i="12" l="1"/>
  <c r="O24" i="12"/>
  <c r="O29" i="12"/>
  <c r="O31" i="12"/>
  <c r="T20" i="10"/>
  <c r="R21" i="10"/>
  <c r="R24" i="10"/>
  <c r="AL20" i="10"/>
  <c r="AL22" i="10"/>
  <c r="AN22" i="10"/>
  <c r="AL9" i="10"/>
  <c r="AN11" i="10"/>
  <c r="AL11" i="10"/>
  <c r="R9" i="10"/>
  <c r="T9" i="10"/>
  <c r="R13" i="10"/>
  <c r="R9" i="12"/>
  <c r="O23" i="12"/>
  <c r="O32" i="12"/>
  <c r="O30" i="12"/>
  <c r="Q32" i="12"/>
  <c r="R10" i="12"/>
  <c r="T10" i="12"/>
  <c r="R14" i="12"/>
  <c r="AL30" i="12"/>
  <c r="AL28" i="12"/>
  <c r="AN30" i="12"/>
  <c r="AL11" i="16"/>
  <c r="AL9" i="16"/>
  <c r="AJ11" i="16"/>
  <c r="P20" i="16"/>
  <c r="P18" i="16"/>
  <c r="R20" i="16"/>
  <c r="AJ20" i="13"/>
  <c r="AJ18" i="13"/>
  <c r="AL20" i="13"/>
  <c r="E16" i="14"/>
  <c r="S15" i="14"/>
  <c r="R15" i="14"/>
  <c r="Q15" i="14"/>
  <c r="P15" i="14"/>
  <c r="O15" i="14"/>
  <c r="N15" i="14"/>
  <c r="M15" i="14"/>
  <c r="L15" i="14"/>
  <c r="J15" i="14"/>
  <c r="I15" i="14"/>
  <c r="W16" i="14" s="1"/>
  <c r="H15" i="14"/>
  <c r="E15" i="14"/>
  <c r="T6" i="14" s="1"/>
  <c r="E14" i="14"/>
  <c r="T13" i="14"/>
  <c r="P13" i="14"/>
  <c r="O13" i="14"/>
  <c r="N13" i="14"/>
  <c r="M13" i="14"/>
  <c r="L13" i="14"/>
  <c r="K13" i="14"/>
  <c r="J13" i="14"/>
  <c r="I13" i="14"/>
  <c r="W14" i="14" s="1"/>
  <c r="H13" i="14"/>
  <c r="E13" i="14"/>
  <c r="Q6" i="14" s="1"/>
  <c r="E12" i="14"/>
  <c r="T11" i="14"/>
  <c r="Q11" i="14"/>
  <c r="M11" i="14"/>
  <c r="L11" i="14"/>
  <c r="K11" i="14"/>
  <c r="J11" i="14"/>
  <c r="I11" i="14"/>
  <c r="W12" i="14" s="1"/>
  <c r="H11" i="14"/>
  <c r="E11" i="14"/>
  <c r="N6" i="14" s="1"/>
  <c r="W10" i="14"/>
  <c r="T9" i="14"/>
  <c r="K15" i="14" s="1"/>
  <c r="Q9" i="14"/>
  <c r="N9" i="14"/>
  <c r="J9" i="14"/>
  <c r="I9" i="14"/>
  <c r="Y9" i="14" s="1"/>
  <c r="H9" i="14"/>
  <c r="W9" i="14" s="1"/>
  <c r="K6" i="14"/>
  <c r="W8" i="14"/>
  <c r="E8" i="14"/>
  <c r="Y7" i="14"/>
  <c r="W7" i="14"/>
  <c r="T7" i="14"/>
  <c r="Q7" i="14"/>
  <c r="N7" i="14"/>
  <c r="K7" i="14"/>
  <c r="E7" i="14"/>
  <c r="H6" i="14" s="1"/>
  <c r="E14" i="17"/>
  <c r="P13" i="17"/>
  <c r="O13" i="17"/>
  <c r="N13" i="17"/>
  <c r="M13" i="17"/>
  <c r="L13" i="17"/>
  <c r="K13" i="17"/>
  <c r="V13" i="17" s="1"/>
  <c r="J13" i="17"/>
  <c r="I13" i="17"/>
  <c r="H13" i="17"/>
  <c r="T14" i="17" s="1"/>
  <c r="E13" i="17"/>
  <c r="Q6" i="17" s="1"/>
  <c r="E12" i="17"/>
  <c r="Q11" i="17"/>
  <c r="M11" i="17"/>
  <c r="L11" i="17"/>
  <c r="T11" i="17" s="1"/>
  <c r="K11" i="17"/>
  <c r="V11" i="17" s="1"/>
  <c r="J11" i="17"/>
  <c r="I11" i="17"/>
  <c r="H11" i="17"/>
  <c r="T12" i="17" s="1"/>
  <c r="E11" i="17"/>
  <c r="N6" i="17" s="1"/>
  <c r="E10" i="17"/>
  <c r="Q9" i="17"/>
  <c r="N9" i="17"/>
  <c r="J9" i="17"/>
  <c r="I9" i="17"/>
  <c r="H9" i="17"/>
  <c r="V9" i="17" s="1"/>
  <c r="E9" i="17"/>
  <c r="K6" i="17" s="1"/>
  <c r="T8" i="17"/>
  <c r="E8" i="17"/>
  <c r="V7" i="17"/>
  <c r="T7" i="17"/>
  <c r="Q7" i="17"/>
  <c r="N7" i="17"/>
  <c r="K7" i="17"/>
  <c r="E7" i="17"/>
  <c r="H6" i="17" s="1"/>
  <c r="D12" i="16"/>
  <c r="L11" i="16"/>
  <c r="K11" i="16"/>
  <c r="J11" i="16"/>
  <c r="I11" i="16"/>
  <c r="H11" i="16"/>
  <c r="G11" i="16"/>
  <c r="P11" i="16" s="1"/>
  <c r="D10" i="16"/>
  <c r="M9" i="16"/>
  <c r="I9" i="16"/>
  <c r="H9" i="16"/>
  <c r="P10" i="16" s="1"/>
  <c r="G9" i="16"/>
  <c r="R9" i="16" s="1"/>
  <c r="P8" i="16"/>
  <c r="D8" i="16"/>
  <c r="R7" i="16"/>
  <c r="P7" i="16"/>
  <c r="M7" i="16"/>
  <c r="J7" i="16"/>
  <c r="M6" i="16"/>
  <c r="J6" i="16"/>
  <c r="G6" i="16"/>
  <c r="X12" i="13"/>
  <c r="AF11" i="13"/>
  <c r="AE11" i="13"/>
  <c r="AD11" i="13"/>
  <c r="AC11" i="13"/>
  <c r="AB11" i="13"/>
  <c r="AA11" i="13"/>
  <c r="AL11" i="13" s="1"/>
  <c r="X11" i="13"/>
  <c r="AG6" i="13" s="1"/>
  <c r="X10" i="13"/>
  <c r="AG9" i="13"/>
  <c r="AC9" i="13"/>
  <c r="AB9" i="13"/>
  <c r="AJ10" i="13" s="1"/>
  <c r="AA9" i="13"/>
  <c r="AL9" i="13" s="1"/>
  <c r="X9" i="13"/>
  <c r="AD6" i="13" s="1"/>
  <c r="AJ8" i="13"/>
  <c r="X8" i="13"/>
  <c r="AL7" i="13"/>
  <c r="AJ7" i="13"/>
  <c r="AG7" i="13"/>
  <c r="AD7" i="13"/>
  <c r="X7" i="13"/>
  <c r="AA6" i="13" s="1"/>
  <c r="Z22" i="12"/>
  <c r="AH21" i="12"/>
  <c r="AG21" i="12"/>
  <c r="AF21" i="12"/>
  <c r="AE21" i="12"/>
  <c r="AD21" i="12"/>
  <c r="AC21" i="12"/>
  <c r="AL22" i="12" s="1"/>
  <c r="Z21" i="12"/>
  <c r="AI16" i="12" s="1"/>
  <c r="Z20" i="12"/>
  <c r="AI19" i="12"/>
  <c r="AE19" i="12"/>
  <c r="AD19" i="12"/>
  <c r="AL20" i="12" s="1"/>
  <c r="AC19" i="12"/>
  <c r="AN19" i="12" s="1"/>
  <c r="Z19" i="12"/>
  <c r="AF16" i="12" s="1"/>
  <c r="AL18" i="12"/>
  <c r="Z18" i="12"/>
  <c r="AN17" i="12"/>
  <c r="AL17" i="12"/>
  <c r="AI17" i="12"/>
  <c r="AF17" i="12"/>
  <c r="Z17" i="12"/>
  <c r="AC16" i="12" s="1"/>
  <c r="Z13" i="12"/>
  <c r="AH12" i="12"/>
  <c r="AG12" i="12"/>
  <c r="AF12" i="12"/>
  <c r="AE12" i="12"/>
  <c r="AD12" i="12"/>
  <c r="AC12" i="12"/>
  <c r="AL13" i="12" s="1"/>
  <c r="Z12" i="12"/>
  <c r="AI7" i="12" s="1"/>
  <c r="Z11" i="12"/>
  <c r="AI10" i="12"/>
  <c r="AE10" i="12"/>
  <c r="AD10" i="12"/>
  <c r="AL11" i="12" s="1"/>
  <c r="AC10" i="12"/>
  <c r="AN10" i="12" s="1"/>
  <c r="Z10" i="12"/>
  <c r="AF7" i="12" s="1"/>
  <c r="AL9" i="12"/>
  <c r="Z9" i="12"/>
  <c r="AN8" i="12"/>
  <c r="AL8" i="12"/>
  <c r="AI8" i="12"/>
  <c r="AF8" i="12"/>
  <c r="Z8" i="12"/>
  <c r="AC7" i="12" s="1"/>
  <c r="K345" i="1"/>
  <c r="G345" i="1"/>
  <c r="F345" i="1"/>
  <c r="K344" i="1"/>
  <c r="G344" i="1"/>
  <c r="F344" i="1"/>
  <c r="K343" i="1"/>
  <c r="G343" i="1"/>
  <c r="F343" i="1"/>
  <c r="K342" i="1"/>
  <c r="G341" i="1"/>
  <c r="L341" i="1" s="1"/>
  <c r="F341" i="1"/>
  <c r="G340" i="1"/>
  <c r="L340" i="1" s="1"/>
  <c r="F340" i="1"/>
  <c r="G339" i="1"/>
  <c r="F339" i="1"/>
  <c r="K338" i="1"/>
  <c r="G338" i="1"/>
  <c r="F338" i="1"/>
  <c r="K337" i="1"/>
  <c r="G337" i="1"/>
  <c r="F337" i="1"/>
  <c r="K336" i="1"/>
  <c r="G336" i="1"/>
  <c r="F336" i="1"/>
  <c r="K335" i="1"/>
  <c r="G335" i="1"/>
  <c r="F335" i="1"/>
  <c r="K334" i="1"/>
  <c r="G334" i="1"/>
  <c r="F334" i="1"/>
  <c r="K333" i="1"/>
  <c r="G333" i="1"/>
  <c r="F333" i="1"/>
  <c r="K332" i="1"/>
  <c r="G332" i="1"/>
  <c r="F332" i="1"/>
  <c r="K331" i="1"/>
  <c r="G331" i="1"/>
  <c r="F331" i="1"/>
  <c r="K330" i="1"/>
  <c r="G330" i="1"/>
  <c r="F330" i="1"/>
  <c r="K329" i="1"/>
  <c r="G329" i="1"/>
  <c r="F329" i="1"/>
  <c r="K328" i="1"/>
  <c r="G328" i="1"/>
  <c r="F328" i="1"/>
  <c r="K327" i="1"/>
  <c r="G327" i="1"/>
  <c r="F327" i="1"/>
  <c r="K326" i="1"/>
  <c r="G326" i="1"/>
  <c r="F326" i="1"/>
  <c r="K325" i="1"/>
  <c r="G325" i="1"/>
  <c r="F325" i="1"/>
  <c r="K324" i="1"/>
  <c r="G324" i="1"/>
  <c r="F324" i="1"/>
  <c r="K323" i="1"/>
  <c r="G323" i="1"/>
  <c r="F323" i="1"/>
  <c r="K322" i="1"/>
  <c r="G322" i="1"/>
  <c r="F322" i="1"/>
  <c r="K321" i="1"/>
  <c r="G321" i="1"/>
  <c r="F321" i="1"/>
  <c r="K320" i="1"/>
  <c r="G320" i="1"/>
  <c r="F320" i="1"/>
  <c r="K319" i="1"/>
  <c r="G319" i="1"/>
  <c r="F319" i="1"/>
  <c r="K318" i="1"/>
  <c r="G318" i="1"/>
  <c r="F318" i="1"/>
  <c r="K317" i="1"/>
  <c r="G317" i="1"/>
  <c r="F317" i="1"/>
  <c r="K316" i="1"/>
  <c r="G316" i="1"/>
  <c r="F316" i="1"/>
  <c r="K315" i="1"/>
  <c r="G315" i="1"/>
  <c r="F315" i="1"/>
  <c r="K314" i="1"/>
  <c r="G314" i="1"/>
  <c r="F314" i="1"/>
  <c r="K313" i="1"/>
  <c r="G313" i="1"/>
  <c r="F313" i="1"/>
  <c r="K312" i="1"/>
  <c r="G312" i="1"/>
  <c r="F312" i="1"/>
  <c r="K311" i="1"/>
  <c r="G311" i="1"/>
  <c r="F311" i="1"/>
  <c r="L310" i="1"/>
  <c r="K309" i="1"/>
  <c r="G309" i="1"/>
  <c r="F309" i="1"/>
  <c r="K308" i="1"/>
  <c r="G308" i="1"/>
  <c r="F308" i="1"/>
  <c r="K307" i="1"/>
  <c r="G307" i="1"/>
  <c r="F307" i="1"/>
  <c r="K306" i="1"/>
  <c r="G306" i="1"/>
  <c r="F306" i="1"/>
  <c r="K305" i="1"/>
  <c r="G305" i="1"/>
  <c r="F305" i="1"/>
  <c r="K304" i="1"/>
  <c r="G304" i="1"/>
  <c r="F304" i="1"/>
  <c r="K303" i="1"/>
  <c r="G303" i="1"/>
  <c r="F303" i="1"/>
  <c r="K302" i="1"/>
  <c r="G302" i="1"/>
  <c r="F302" i="1"/>
  <c r="K301" i="1"/>
  <c r="G301" i="1"/>
  <c r="F301" i="1"/>
  <c r="K300" i="1"/>
  <c r="G300" i="1"/>
  <c r="F300" i="1"/>
  <c r="K299" i="1"/>
  <c r="G299" i="1"/>
  <c r="F299" i="1"/>
  <c r="K298" i="1"/>
  <c r="G298" i="1"/>
  <c r="F298" i="1"/>
  <c r="K297" i="1"/>
  <c r="G297" i="1"/>
  <c r="F297" i="1"/>
  <c r="K296" i="1"/>
  <c r="G296" i="1"/>
  <c r="F296" i="1"/>
  <c r="K295" i="1"/>
  <c r="G295" i="1"/>
  <c r="F295" i="1"/>
  <c r="K294" i="1"/>
  <c r="G294" i="1"/>
  <c r="F294" i="1"/>
  <c r="K293" i="1"/>
  <c r="G293" i="1"/>
  <c r="F293" i="1"/>
  <c r="K292" i="1"/>
  <c r="G292" i="1"/>
  <c r="F292" i="1"/>
  <c r="K290" i="1"/>
  <c r="H290" i="1"/>
  <c r="G290" i="1"/>
  <c r="L290" i="1" s="1"/>
  <c r="F290" i="1"/>
  <c r="K289" i="1"/>
  <c r="H289" i="1"/>
  <c r="G289" i="1"/>
  <c r="L289" i="1" s="1"/>
  <c r="F289" i="1"/>
  <c r="K288" i="1"/>
  <c r="H288" i="1"/>
  <c r="G288" i="1"/>
  <c r="L288" i="1" s="1"/>
  <c r="F288" i="1"/>
  <c r="K287" i="1"/>
  <c r="H287" i="1"/>
  <c r="G287" i="1"/>
  <c r="F287" i="1"/>
  <c r="K286" i="1"/>
  <c r="H286" i="1"/>
  <c r="G286" i="1"/>
  <c r="F286" i="1"/>
  <c r="K285" i="1"/>
  <c r="H285" i="1"/>
  <c r="G285" i="1"/>
  <c r="L285" i="1" s="1"/>
  <c r="F285" i="1"/>
  <c r="K284" i="1"/>
  <c r="H284" i="1"/>
  <c r="G284" i="1"/>
  <c r="F284" i="1"/>
  <c r="K283" i="1"/>
  <c r="H283" i="1"/>
  <c r="G283" i="1"/>
  <c r="L283" i="1" s="1"/>
  <c r="F283" i="1"/>
  <c r="K282" i="1"/>
  <c r="H282" i="1"/>
  <c r="G282" i="1"/>
  <c r="F282" i="1"/>
  <c r="K281" i="1"/>
  <c r="H281" i="1"/>
  <c r="G281" i="1"/>
  <c r="L281" i="1" s="1"/>
  <c r="F281" i="1"/>
  <c r="K280" i="1"/>
  <c r="K279" i="1"/>
  <c r="G279" i="1"/>
  <c r="F279" i="1"/>
  <c r="K278" i="1"/>
  <c r="G278" i="1"/>
  <c r="F278" i="1"/>
  <c r="K277" i="1"/>
  <c r="G277" i="1"/>
  <c r="L277" i="1" s="1"/>
  <c r="F277" i="1"/>
  <c r="K276" i="1"/>
  <c r="G276" i="1"/>
  <c r="F276" i="1"/>
  <c r="K275" i="1"/>
  <c r="G275" i="1"/>
  <c r="F275" i="1"/>
  <c r="K274" i="1"/>
  <c r="G274" i="1"/>
  <c r="L274" i="1" s="1"/>
  <c r="F274" i="1"/>
  <c r="K273" i="1"/>
  <c r="G273" i="1"/>
  <c r="F273" i="1"/>
  <c r="K272" i="1"/>
  <c r="G272" i="1"/>
  <c r="F272" i="1"/>
  <c r="K271" i="1"/>
  <c r="G271" i="1"/>
  <c r="L271" i="1" s="1"/>
  <c r="F271" i="1"/>
  <c r="K270" i="1"/>
  <c r="G270" i="1"/>
  <c r="F270" i="1"/>
  <c r="K269" i="1"/>
  <c r="G269" i="1"/>
  <c r="F269" i="1"/>
  <c r="K268" i="1"/>
  <c r="G268" i="1"/>
  <c r="L268" i="1" s="1"/>
  <c r="F268" i="1"/>
  <c r="K267" i="1"/>
  <c r="G267" i="1"/>
  <c r="F267" i="1"/>
  <c r="K266" i="1"/>
  <c r="G266" i="1"/>
  <c r="F266" i="1"/>
  <c r="K265" i="1"/>
  <c r="G265" i="1"/>
  <c r="L265" i="1" s="1"/>
  <c r="F265" i="1"/>
  <c r="K264" i="1"/>
  <c r="G264" i="1"/>
  <c r="F264" i="1"/>
  <c r="K263" i="1"/>
  <c r="G263" i="1"/>
  <c r="F263" i="1"/>
  <c r="K262" i="1"/>
  <c r="G262" i="1"/>
  <c r="L262" i="1" s="1"/>
  <c r="F262" i="1"/>
  <c r="K261" i="1"/>
  <c r="G261" i="1"/>
  <c r="F261" i="1"/>
  <c r="K260" i="1"/>
  <c r="G260" i="1"/>
  <c r="F260" i="1"/>
  <c r="K259" i="1"/>
  <c r="G259" i="1"/>
  <c r="L259" i="1" s="1"/>
  <c r="F259" i="1"/>
  <c r="K258" i="1"/>
  <c r="G258" i="1"/>
  <c r="F258" i="1"/>
  <c r="K257" i="1"/>
  <c r="G257" i="1"/>
  <c r="F257" i="1"/>
  <c r="K256" i="1"/>
  <c r="G256" i="1"/>
  <c r="L256" i="1" s="1"/>
  <c r="F256" i="1"/>
  <c r="K255" i="1"/>
  <c r="G255" i="1"/>
  <c r="F255" i="1"/>
  <c r="K254" i="1"/>
  <c r="G254" i="1"/>
  <c r="F254" i="1"/>
  <c r="K253" i="1"/>
  <c r="G253" i="1"/>
  <c r="L253" i="1" s="1"/>
  <c r="F253" i="1"/>
  <c r="K252" i="1"/>
  <c r="G252" i="1"/>
  <c r="F252" i="1"/>
  <c r="K251" i="1"/>
  <c r="G251" i="1"/>
  <c r="F251" i="1"/>
  <c r="K250" i="1"/>
  <c r="G250" i="1"/>
  <c r="L250" i="1" s="1"/>
  <c r="F250" i="1"/>
  <c r="K249" i="1"/>
  <c r="G249" i="1"/>
  <c r="F249" i="1"/>
  <c r="K248" i="1"/>
  <c r="G248" i="1"/>
  <c r="F248" i="1"/>
  <c r="K247" i="1"/>
  <c r="G247" i="1"/>
  <c r="L247" i="1" s="1"/>
  <c r="F247" i="1"/>
  <c r="K246" i="1"/>
  <c r="G246" i="1"/>
  <c r="F246" i="1"/>
  <c r="K245" i="1"/>
  <c r="G245" i="1"/>
  <c r="F245" i="1"/>
  <c r="K244" i="1"/>
  <c r="G244" i="1"/>
  <c r="L244" i="1" s="1"/>
  <c r="F244" i="1"/>
  <c r="K243" i="1"/>
  <c r="G243" i="1"/>
  <c r="F243" i="1"/>
  <c r="K242" i="1"/>
  <c r="G242" i="1"/>
  <c r="F242" i="1"/>
  <c r="K241" i="1"/>
  <c r="G241" i="1"/>
  <c r="L241" i="1" s="1"/>
  <c r="F241" i="1"/>
  <c r="K240" i="1"/>
  <c r="G240" i="1"/>
  <c r="F240" i="1"/>
  <c r="K239" i="1"/>
  <c r="G239" i="1"/>
  <c r="F239" i="1"/>
  <c r="K238" i="1"/>
  <c r="G238" i="1"/>
  <c r="L238" i="1" s="1"/>
  <c r="F238" i="1"/>
  <c r="K237" i="1"/>
  <c r="G237" i="1"/>
  <c r="F237" i="1"/>
  <c r="K236" i="1"/>
  <c r="G236" i="1"/>
  <c r="F236" i="1"/>
  <c r="K235" i="1"/>
  <c r="G235" i="1"/>
  <c r="L235" i="1" s="1"/>
  <c r="F235" i="1"/>
  <c r="K234" i="1"/>
  <c r="G234" i="1"/>
  <c r="F234" i="1"/>
  <c r="K233" i="1"/>
  <c r="G233" i="1"/>
  <c r="F233" i="1"/>
  <c r="K232" i="1"/>
  <c r="G232" i="1"/>
  <c r="L232" i="1" s="1"/>
  <c r="F232" i="1"/>
  <c r="K231" i="1"/>
  <c r="G231" i="1"/>
  <c r="F231" i="1"/>
  <c r="K230" i="1"/>
  <c r="G230" i="1"/>
  <c r="F230" i="1"/>
  <c r="K229" i="1"/>
  <c r="G229" i="1"/>
  <c r="L229" i="1" s="1"/>
  <c r="F229" i="1"/>
  <c r="K228" i="1"/>
  <c r="G228" i="1"/>
  <c r="F228" i="1"/>
  <c r="K227" i="1"/>
  <c r="G227" i="1"/>
  <c r="F227" i="1"/>
  <c r="K226" i="1"/>
  <c r="G226" i="1"/>
  <c r="L226" i="1" s="1"/>
  <c r="F226" i="1"/>
  <c r="K225" i="1"/>
  <c r="G225" i="1"/>
  <c r="F225" i="1"/>
  <c r="K224" i="1"/>
  <c r="G224" i="1"/>
  <c r="F224" i="1"/>
  <c r="K223" i="1"/>
  <c r="F222" i="1"/>
  <c r="K221" i="1"/>
  <c r="F221" i="1"/>
  <c r="K220" i="1"/>
  <c r="F220" i="1"/>
  <c r="K219" i="1"/>
  <c r="F219" i="1"/>
  <c r="K218" i="1"/>
  <c r="F218" i="1"/>
  <c r="K217" i="1"/>
  <c r="F217" i="1"/>
  <c r="K216" i="1"/>
  <c r="F216" i="1"/>
  <c r="K215" i="1"/>
  <c r="F215" i="1"/>
  <c r="K214" i="1"/>
  <c r="F214" i="1"/>
  <c r="K213" i="1"/>
  <c r="F213" i="1"/>
  <c r="K212" i="1"/>
  <c r="F212" i="1"/>
  <c r="K211" i="1"/>
  <c r="F211" i="1"/>
  <c r="K210" i="1"/>
  <c r="F210" i="1"/>
  <c r="K209" i="1"/>
  <c r="F209" i="1"/>
  <c r="K208" i="1"/>
  <c r="F208" i="1"/>
  <c r="K207" i="1"/>
  <c r="F207" i="1"/>
  <c r="K206" i="1"/>
  <c r="F206" i="1"/>
  <c r="K205" i="1"/>
  <c r="F205" i="1"/>
  <c r="K204" i="1"/>
  <c r="F204" i="1"/>
  <c r="K203" i="1"/>
  <c r="F203" i="1"/>
  <c r="K202" i="1"/>
  <c r="F202" i="1"/>
  <c r="K201" i="1"/>
  <c r="F201" i="1"/>
  <c r="K200" i="1"/>
  <c r="H200" i="1"/>
  <c r="G200" i="1"/>
  <c r="L200" i="1" s="1"/>
  <c r="F200" i="1"/>
  <c r="K199" i="1"/>
  <c r="F198" i="1"/>
  <c r="F197" i="1"/>
  <c r="F196" i="1"/>
  <c r="F195" i="1"/>
  <c r="G194" i="1"/>
  <c r="F194" i="1"/>
  <c r="G193" i="1"/>
  <c r="L193" i="1" s="1"/>
  <c r="F193" i="1"/>
  <c r="G192" i="1"/>
  <c r="L192" i="1" s="1"/>
  <c r="F192" i="1"/>
  <c r="L191" i="1"/>
  <c r="K191" i="1"/>
  <c r="K190" i="1"/>
  <c r="G190" i="1"/>
  <c r="L190" i="1" s="1"/>
  <c r="F190" i="1"/>
  <c r="K189" i="1"/>
  <c r="G189" i="1"/>
  <c r="L189" i="1" s="1"/>
  <c r="F189" i="1"/>
  <c r="K188" i="1"/>
  <c r="G188" i="1"/>
  <c r="L188" i="1" s="1"/>
  <c r="F188" i="1"/>
  <c r="K187" i="1"/>
  <c r="G187" i="1"/>
  <c r="L187" i="1" s="1"/>
  <c r="F187" i="1"/>
  <c r="K186" i="1"/>
  <c r="G186" i="1"/>
  <c r="L186" i="1" s="1"/>
  <c r="F186" i="1"/>
  <c r="K185" i="1"/>
  <c r="G185" i="1"/>
  <c r="L185" i="1" s="1"/>
  <c r="F185" i="1"/>
  <c r="K184" i="1"/>
  <c r="G184" i="1"/>
  <c r="L184" i="1" s="1"/>
  <c r="F184" i="1"/>
  <c r="K183" i="1"/>
  <c r="G183" i="1"/>
  <c r="L183" i="1" s="1"/>
  <c r="F183" i="1"/>
  <c r="K182" i="1"/>
  <c r="G182" i="1"/>
  <c r="L182" i="1" s="1"/>
  <c r="F182" i="1"/>
  <c r="K181" i="1"/>
  <c r="G181" i="1"/>
  <c r="L181" i="1" s="1"/>
  <c r="F181" i="1"/>
  <c r="K180" i="1"/>
  <c r="G180" i="1"/>
  <c r="L180" i="1" s="1"/>
  <c r="F180" i="1"/>
  <c r="K179" i="1"/>
  <c r="G179" i="1"/>
  <c r="L179" i="1" s="1"/>
  <c r="F179" i="1"/>
  <c r="K178" i="1"/>
  <c r="G178" i="1"/>
  <c r="L178" i="1" s="1"/>
  <c r="F178" i="1"/>
  <c r="K177" i="1"/>
  <c r="G177" i="1"/>
  <c r="L177" i="1" s="1"/>
  <c r="F177" i="1"/>
  <c r="K176" i="1"/>
  <c r="G176" i="1"/>
  <c r="L176" i="1" s="1"/>
  <c r="F176" i="1"/>
  <c r="K175" i="1"/>
  <c r="G175" i="1"/>
  <c r="L175" i="1" s="1"/>
  <c r="F175" i="1"/>
  <c r="K174" i="1"/>
  <c r="G174" i="1"/>
  <c r="L174" i="1" s="1"/>
  <c r="F174" i="1"/>
  <c r="K173" i="1"/>
  <c r="G173" i="1"/>
  <c r="L173" i="1" s="1"/>
  <c r="F173" i="1"/>
  <c r="K172" i="1"/>
  <c r="G172" i="1"/>
  <c r="L172" i="1" s="1"/>
  <c r="F172" i="1"/>
  <c r="K171" i="1"/>
  <c r="G171" i="1"/>
  <c r="L171" i="1" s="1"/>
  <c r="F171" i="1"/>
  <c r="K170" i="1"/>
  <c r="G170" i="1"/>
  <c r="L170" i="1" s="1"/>
  <c r="F170" i="1"/>
  <c r="K169" i="1"/>
  <c r="G169" i="1"/>
  <c r="L169" i="1" s="1"/>
  <c r="F169" i="1"/>
  <c r="K168" i="1"/>
  <c r="G168" i="1"/>
  <c r="L168" i="1" s="1"/>
  <c r="F168" i="1"/>
  <c r="K167" i="1"/>
  <c r="G167" i="1"/>
  <c r="L167" i="1" s="1"/>
  <c r="F167" i="1"/>
  <c r="K166" i="1"/>
  <c r="G166" i="1"/>
  <c r="L166" i="1" s="1"/>
  <c r="F166" i="1"/>
  <c r="K165" i="1"/>
  <c r="G165" i="1"/>
  <c r="L165" i="1" s="1"/>
  <c r="F165" i="1"/>
  <c r="K164" i="1"/>
  <c r="G164" i="1"/>
  <c r="L164" i="1" s="1"/>
  <c r="F164" i="1"/>
  <c r="K163" i="1"/>
  <c r="G163" i="1"/>
  <c r="L163" i="1" s="1"/>
  <c r="F163" i="1"/>
  <c r="K162" i="1"/>
  <c r="G162" i="1"/>
  <c r="L162" i="1" s="1"/>
  <c r="F162" i="1"/>
  <c r="K161" i="1"/>
  <c r="G161" i="1"/>
  <c r="L161" i="1" s="1"/>
  <c r="F161" i="1"/>
  <c r="L160" i="1"/>
  <c r="K160" i="1"/>
  <c r="H160" i="1"/>
  <c r="K159" i="1"/>
  <c r="H159" i="1"/>
  <c r="G159" i="1"/>
  <c r="L159" i="1" s="1"/>
  <c r="F159" i="1"/>
  <c r="K158" i="1"/>
  <c r="H158" i="1"/>
  <c r="G158" i="1"/>
  <c r="L158" i="1" s="1"/>
  <c r="F158" i="1"/>
  <c r="K157" i="1"/>
  <c r="H157" i="1"/>
  <c r="G157" i="1"/>
  <c r="F157" i="1"/>
  <c r="K156" i="1"/>
  <c r="H156" i="1"/>
  <c r="G156" i="1"/>
  <c r="L156" i="1" s="1"/>
  <c r="F156" i="1"/>
  <c r="K155" i="1"/>
  <c r="H155" i="1"/>
  <c r="G155" i="1"/>
  <c r="F155" i="1"/>
  <c r="K154" i="1"/>
  <c r="H154" i="1"/>
  <c r="G154" i="1"/>
  <c r="L154" i="1" s="1"/>
  <c r="F154" i="1"/>
  <c r="K153" i="1"/>
  <c r="H153" i="1"/>
  <c r="G153" i="1"/>
  <c r="F153" i="1"/>
  <c r="K152" i="1"/>
  <c r="H152" i="1"/>
  <c r="G152" i="1"/>
  <c r="F152" i="1"/>
  <c r="K151" i="1"/>
  <c r="H151" i="1"/>
  <c r="G151" i="1"/>
  <c r="L151" i="1" s="1"/>
  <c r="F151" i="1"/>
  <c r="K150" i="1"/>
  <c r="H150" i="1"/>
  <c r="G150" i="1"/>
  <c r="F150" i="1"/>
  <c r="K149" i="1"/>
  <c r="H149" i="1"/>
  <c r="G149" i="1"/>
  <c r="L149" i="1" s="1"/>
  <c r="F149" i="1"/>
  <c r="K148" i="1"/>
  <c r="H148" i="1"/>
  <c r="G148" i="1"/>
  <c r="L148" i="1" s="1"/>
  <c r="F148" i="1"/>
  <c r="K147" i="1"/>
  <c r="H147" i="1"/>
  <c r="G147" i="1"/>
  <c r="L147" i="1" s="1"/>
  <c r="F147" i="1"/>
  <c r="K146" i="1"/>
  <c r="H146" i="1"/>
  <c r="G146" i="1"/>
  <c r="L146" i="1" s="1"/>
  <c r="F146" i="1"/>
  <c r="K145" i="1"/>
  <c r="H145" i="1"/>
  <c r="G145" i="1"/>
  <c r="F145" i="1"/>
  <c r="K144" i="1"/>
  <c r="H144" i="1"/>
  <c r="G144" i="1"/>
  <c r="L144" i="1" s="1"/>
  <c r="F144" i="1"/>
  <c r="K143" i="1"/>
  <c r="H143" i="1"/>
  <c r="G143" i="1"/>
  <c r="F143" i="1"/>
  <c r="K142" i="1"/>
  <c r="H142" i="1"/>
  <c r="G142" i="1"/>
  <c r="L142" i="1" s="1"/>
  <c r="F142" i="1"/>
  <c r="K141" i="1"/>
  <c r="H141" i="1"/>
  <c r="G141" i="1"/>
  <c r="F141" i="1"/>
  <c r="K140" i="1"/>
  <c r="H140" i="1"/>
  <c r="G140" i="1"/>
  <c r="F140" i="1"/>
  <c r="K139" i="1"/>
  <c r="H139" i="1"/>
  <c r="G139" i="1"/>
  <c r="L139" i="1" s="1"/>
  <c r="F139" i="1"/>
  <c r="K138" i="1"/>
  <c r="H138" i="1"/>
  <c r="G138" i="1"/>
  <c r="F138" i="1"/>
  <c r="K137" i="1"/>
  <c r="H137" i="1"/>
  <c r="G137" i="1"/>
  <c r="L137" i="1" s="1"/>
  <c r="F137" i="1"/>
  <c r="K136" i="1"/>
  <c r="H136" i="1"/>
  <c r="G136" i="1"/>
  <c r="L136" i="1" s="1"/>
  <c r="F136" i="1"/>
  <c r="K135" i="1"/>
  <c r="H135" i="1"/>
  <c r="G135" i="1"/>
  <c r="L135" i="1" s="1"/>
  <c r="F135" i="1"/>
  <c r="K134" i="1"/>
  <c r="H134" i="1"/>
  <c r="G134" i="1"/>
  <c r="L134" i="1" s="1"/>
  <c r="F134" i="1"/>
  <c r="K133" i="1"/>
  <c r="H133" i="1"/>
  <c r="G133" i="1"/>
  <c r="F133" i="1"/>
  <c r="K132" i="1"/>
  <c r="H132" i="1"/>
  <c r="G132" i="1"/>
  <c r="L132" i="1" s="1"/>
  <c r="F132" i="1"/>
  <c r="K131" i="1"/>
  <c r="H131" i="1"/>
  <c r="G131" i="1"/>
  <c r="F131" i="1"/>
  <c r="K130" i="1"/>
  <c r="H130" i="1"/>
  <c r="G130" i="1"/>
  <c r="L130" i="1" s="1"/>
  <c r="F130" i="1"/>
  <c r="K129" i="1"/>
  <c r="K128" i="1"/>
  <c r="G128" i="1"/>
  <c r="F128" i="1"/>
  <c r="K127" i="1"/>
  <c r="G127" i="1"/>
  <c r="F127" i="1"/>
  <c r="K126" i="1"/>
  <c r="G126" i="1"/>
  <c r="F126" i="1"/>
  <c r="K125" i="1"/>
  <c r="G125" i="1"/>
  <c r="F125" i="1"/>
  <c r="K124" i="1"/>
  <c r="G124" i="1"/>
  <c r="F124" i="1"/>
  <c r="K123" i="1"/>
  <c r="G123" i="1"/>
  <c r="F123" i="1"/>
  <c r="K122" i="1"/>
  <c r="G122" i="1"/>
  <c r="F122" i="1"/>
  <c r="K121" i="1"/>
  <c r="G121" i="1"/>
  <c r="F121" i="1"/>
  <c r="K120" i="1"/>
  <c r="G120" i="1"/>
  <c r="F120" i="1"/>
  <c r="K119" i="1"/>
  <c r="G119" i="1"/>
  <c r="F119" i="1"/>
  <c r="K118" i="1"/>
  <c r="G118" i="1"/>
  <c r="F118" i="1"/>
  <c r="K117" i="1"/>
  <c r="G117" i="1"/>
  <c r="F117" i="1"/>
  <c r="K116" i="1"/>
  <c r="G116" i="1"/>
  <c r="F116" i="1"/>
  <c r="K115" i="1"/>
  <c r="G115" i="1"/>
  <c r="F115" i="1"/>
  <c r="K114" i="1"/>
  <c r="G114" i="1"/>
  <c r="F114" i="1"/>
  <c r="K113" i="1"/>
  <c r="G113" i="1"/>
  <c r="F113" i="1"/>
  <c r="K112" i="1"/>
  <c r="G112" i="1"/>
  <c r="F112" i="1"/>
  <c r="K111" i="1"/>
  <c r="G111" i="1"/>
  <c r="F111" i="1"/>
  <c r="K110" i="1"/>
  <c r="G110" i="1"/>
  <c r="F110" i="1"/>
  <c r="K109" i="1"/>
  <c r="G109" i="1"/>
  <c r="F109" i="1"/>
  <c r="K108" i="1"/>
  <c r="G108" i="1"/>
  <c r="F108" i="1"/>
  <c r="K107" i="1"/>
  <c r="G107" i="1"/>
  <c r="F107" i="1"/>
  <c r="K106" i="1"/>
  <c r="G106" i="1"/>
  <c r="F106" i="1"/>
  <c r="K105" i="1"/>
  <c r="G105" i="1"/>
  <c r="F105" i="1"/>
  <c r="K104" i="1"/>
  <c r="H104" i="1"/>
  <c r="K103" i="1"/>
  <c r="H103" i="1"/>
  <c r="G103" i="1"/>
  <c r="F103" i="1"/>
  <c r="K102" i="1"/>
  <c r="H102" i="1"/>
  <c r="G102" i="1"/>
  <c r="L102" i="1" s="1"/>
  <c r="F102" i="1"/>
  <c r="K101" i="1"/>
  <c r="H101" i="1"/>
  <c r="G101" i="1"/>
  <c r="L101" i="1" s="1"/>
  <c r="F101" i="1"/>
  <c r="K100" i="1"/>
  <c r="H100" i="1"/>
  <c r="G100" i="1"/>
  <c r="L100" i="1" s="1"/>
  <c r="F100" i="1"/>
  <c r="K99" i="1"/>
  <c r="H99" i="1"/>
  <c r="G99" i="1"/>
  <c r="L99" i="1" s="1"/>
  <c r="F99" i="1"/>
  <c r="K98" i="1"/>
  <c r="H98" i="1"/>
  <c r="G98" i="1"/>
  <c r="F98" i="1"/>
  <c r="K97" i="1"/>
  <c r="H97" i="1"/>
  <c r="G97" i="1"/>
  <c r="L97" i="1" s="1"/>
  <c r="F97" i="1"/>
  <c r="K96" i="1"/>
  <c r="H96" i="1"/>
  <c r="G96" i="1"/>
  <c r="F96" i="1"/>
  <c r="K95" i="1"/>
  <c r="H95" i="1"/>
  <c r="G95" i="1"/>
  <c r="L95" i="1" s="1"/>
  <c r="F95" i="1"/>
  <c r="K94" i="1"/>
  <c r="H94" i="1"/>
  <c r="G94" i="1"/>
  <c r="F94" i="1"/>
  <c r="K93" i="1"/>
  <c r="H93" i="1"/>
  <c r="G93" i="1"/>
  <c r="F93" i="1"/>
  <c r="K92" i="1"/>
  <c r="H92" i="1"/>
  <c r="G92" i="1"/>
  <c r="L92" i="1" s="1"/>
  <c r="F92" i="1"/>
  <c r="K91" i="1"/>
  <c r="H91" i="1"/>
  <c r="G91" i="1"/>
  <c r="F91" i="1"/>
  <c r="K90" i="1"/>
  <c r="H90" i="1"/>
  <c r="G90" i="1"/>
  <c r="L90" i="1" s="1"/>
  <c r="F90" i="1"/>
  <c r="K89" i="1"/>
  <c r="H89" i="1"/>
  <c r="G89" i="1"/>
  <c r="L89" i="1" s="1"/>
  <c r="F89" i="1"/>
  <c r="K88" i="1"/>
  <c r="H88" i="1"/>
  <c r="G88" i="1"/>
  <c r="L88" i="1" s="1"/>
  <c r="F88" i="1"/>
  <c r="K87" i="1"/>
  <c r="H87" i="1"/>
  <c r="G87" i="1"/>
  <c r="L87" i="1" s="1"/>
  <c r="F87" i="1"/>
  <c r="K86" i="1"/>
  <c r="H86" i="1"/>
  <c r="G86" i="1"/>
  <c r="F86" i="1"/>
  <c r="K85" i="1"/>
  <c r="H85" i="1"/>
  <c r="G85" i="1"/>
  <c r="L85" i="1" s="1"/>
  <c r="F85" i="1"/>
  <c r="K84" i="1"/>
  <c r="H84" i="1"/>
  <c r="G84" i="1"/>
  <c r="F84" i="1"/>
  <c r="K83" i="1"/>
  <c r="H83" i="1"/>
  <c r="G83" i="1"/>
  <c r="L83" i="1" s="1"/>
  <c r="F83" i="1"/>
  <c r="K82" i="1"/>
  <c r="H82" i="1"/>
  <c r="G82" i="1"/>
  <c r="F82" i="1"/>
  <c r="K81" i="1"/>
  <c r="H81" i="1"/>
  <c r="G81" i="1"/>
  <c r="F81" i="1"/>
  <c r="K80" i="1"/>
  <c r="H80" i="1"/>
  <c r="G80" i="1"/>
  <c r="L80" i="1" s="1"/>
  <c r="F80" i="1"/>
  <c r="K79" i="1"/>
  <c r="H79" i="1"/>
  <c r="G79" i="1"/>
  <c r="F79" i="1"/>
  <c r="K78" i="1"/>
  <c r="H78" i="1"/>
  <c r="G78" i="1"/>
  <c r="L78" i="1" s="1"/>
  <c r="F78" i="1"/>
  <c r="K77" i="1"/>
  <c r="H77" i="1"/>
  <c r="G77" i="1"/>
  <c r="L77" i="1" s="1"/>
  <c r="F77" i="1"/>
  <c r="K76" i="1"/>
  <c r="H76" i="1"/>
  <c r="K75" i="1"/>
  <c r="H75" i="1"/>
  <c r="G75" i="1"/>
  <c r="L75" i="1" s="1"/>
  <c r="F75" i="1"/>
  <c r="K74" i="1"/>
  <c r="H74" i="1"/>
  <c r="G74" i="1"/>
  <c r="L74" i="1" s="1"/>
  <c r="F74" i="1"/>
  <c r="K73" i="1"/>
  <c r="H73" i="1"/>
  <c r="G73" i="1"/>
  <c r="L73" i="1" s="1"/>
  <c r="F73" i="1"/>
  <c r="K72" i="1"/>
  <c r="H72" i="1"/>
  <c r="G72" i="1"/>
  <c r="L72" i="1" s="1"/>
  <c r="F72" i="1"/>
  <c r="K71" i="1"/>
  <c r="H71" i="1"/>
  <c r="G71" i="1"/>
  <c r="F71" i="1"/>
  <c r="K70" i="1"/>
  <c r="H70" i="1"/>
  <c r="G70" i="1"/>
  <c r="L70" i="1" s="1"/>
  <c r="F70" i="1"/>
  <c r="K69" i="1"/>
  <c r="H69" i="1"/>
  <c r="G69" i="1"/>
  <c r="F69" i="1"/>
  <c r="K68" i="1"/>
  <c r="H68" i="1"/>
  <c r="G68" i="1"/>
  <c r="F68" i="1"/>
  <c r="K67" i="1"/>
  <c r="H67" i="1"/>
  <c r="G67" i="1"/>
  <c r="F67" i="1"/>
  <c r="K66" i="1"/>
  <c r="H66" i="1"/>
  <c r="G66" i="1"/>
  <c r="F66" i="1"/>
  <c r="K65" i="1"/>
  <c r="H65" i="1"/>
  <c r="G65" i="1"/>
  <c r="L65" i="1" s="1"/>
  <c r="F65" i="1"/>
  <c r="K64" i="1"/>
  <c r="H64" i="1"/>
  <c r="G64" i="1"/>
  <c r="F64" i="1"/>
  <c r="K63" i="1"/>
  <c r="H63" i="1"/>
  <c r="G63" i="1"/>
  <c r="L63" i="1" s="1"/>
  <c r="F63" i="1"/>
  <c r="K62" i="1"/>
  <c r="H62" i="1"/>
  <c r="G62" i="1"/>
  <c r="L62" i="1" s="1"/>
  <c r="F62" i="1"/>
  <c r="K61" i="1"/>
  <c r="H61" i="1"/>
  <c r="G61" i="1"/>
  <c r="L61" i="1" s="1"/>
  <c r="F61" i="1"/>
  <c r="K60" i="1"/>
  <c r="H60" i="1"/>
  <c r="G60" i="1"/>
  <c r="L60" i="1" s="1"/>
  <c r="F60" i="1"/>
  <c r="L59" i="1"/>
  <c r="K59" i="1"/>
  <c r="H59" i="1"/>
  <c r="G59" i="1"/>
  <c r="F59" i="1"/>
  <c r="K58" i="1"/>
  <c r="H58" i="1"/>
  <c r="G58" i="1"/>
  <c r="L58" i="1" s="1"/>
  <c r="F58" i="1"/>
  <c r="K57" i="1"/>
  <c r="H57" i="1"/>
  <c r="G57" i="1"/>
  <c r="F57" i="1"/>
  <c r="K56" i="1"/>
  <c r="H56" i="1"/>
  <c r="G56" i="1"/>
  <c r="F56" i="1"/>
  <c r="K55" i="1"/>
  <c r="H55" i="1"/>
  <c r="G55" i="1"/>
  <c r="F55" i="1"/>
  <c r="K54" i="1"/>
  <c r="H54" i="1"/>
  <c r="G54" i="1"/>
  <c r="F54" i="1"/>
  <c r="K53" i="1"/>
  <c r="H53" i="1"/>
  <c r="G53" i="1"/>
  <c r="L53" i="1" s="1"/>
  <c r="F53" i="1"/>
  <c r="K52" i="1"/>
  <c r="H52" i="1"/>
  <c r="G52" i="1"/>
  <c r="F52" i="1"/>
  <c r="K51" i="1"/>
  <c r="H51" i="1"/>
  <c r="G51" i="1"/>
  <c r="L51" i="1" s="1"/>
  <c r="F51" i="1"/>
  <c r="K50" i="1"/>
  <c r="H50" i="1"/>
  <c r="G50" i="1"/>
  <c r="L50" i="1" s="1"/>
  <c r="F50" i="1"/>
  <c r="K49" i="1"/>
  <c r="H49" i="1"/>
  <c r="G49" i="1"/>
  <c r="L49" i="1" s="1"/>
  <c r="F49" i="1"/>
  <c r="K48" i="1"/>
  <c r="H48" i="1"/>
  <c r="G48" i="1"/>
  <c r="L276" i="1" s="1"/>
  <c r="F48" i="1"/>
  <c r="L47" i="1"/>
  <c r="K47" i="1"/>
  <c r="H47" i="1"/>
  <c r="G47" i="1"/>
  <c r="L278" i="1" s="1"/>
  <c r="F47" i="1"/>
  <c r="K46" i="1"/>
  <c r="H46" i="1"/>
  <c r="G46" i="1"/>
  <c r="L46" i="1" s="1"/>
  <c r="F46" i="1"/>
  <c r="K45" i="1"/>
  <c r="H45" i="1"/>
  <c r="G45" i="1"/>
  <c r="F45" i="1"/>
  <c r="K44" i="1"/>
  <c r="H44" i="1"/>
  <c r="G44" i="1"/>
  <c r="F44" i="1"/>
  <c r="K43" i="1"/>
  <c r="K42" i="1"/>
  <c r="H42" i="1"/>
  <c r="G42" i="1"/>
  <c r="L42" i="1" s="1"/>
  <c r="F42" i="1"/>
  <c r="K41" i="1"/>
  <c r="H41" i="1"/>
  <c r="G41" i="1"/>
  <c r="L41" i="1" s="1"/>
  <c r="F41" i="1"/>
  <c r="K40" i="1"/>
  <c r="H40" i="1"/>
  <c r="G40" i="1"/>
  <c r="L40" i="1" s="1"/>
  <c r="F40" i="1"/>
  <c r="L39" i="1"/>
  <c r="K39" i="1"/>
  <c r="H39" i="1"/>
  <c r="G39" i="1"/>
  <c r="F39" i="1"/>
  <c r="K38" i="1"/>
  <c r="H38" i="1"/>
  <c r="G38" i="1"/>
  <c r="L38" i="1" s="1"/>
  <c r="F38" i="1"/>
  <c r="K37" i="1"/>
  <c r="H37" i="1"/>
  <c r="G37" i="1"/>
  <c r="F37" i="1"/>
  <c r="K36" i="1"/>
  <c r="H36" i="1"/>
  <c r="G36" i="1"/>
  <c r="F36" i="1"/>
  <c r="K35" i="1"/>
  <c r="H35" i="1"/>
  <c r="G35" i="1"/>
  <c r="F35" i="1"/>
  <c r="K34" i="1"/>
  <c r="H34" i="1"/>
  <c r="G34" i="1"/>
  <c r="F34" i="1"/>
  <c r="K33" i="1"/>
  <c r="H33" i="1"/>
  <c r="G33" i="1"/>
  <c r="L33" i="1" s="1"/>
  <c r="F33" i="1"/>
  <c r="K32" i="1"/>
  <c r="H32" i="1"/>
  <c r="G32" i="1"/>
  <c r="F32" i="1"/>
  <c r="K31" i="1"/>
  <c r="H31" i="1"/>
  <c r="G31" i="1"/>
  <c r="L31" i="1" s="1"/>
  <c r="F31" i="1"/>
  <c r="K30" i="1"/>
  <c r="H30" i="1"/>
  <c r="G30" i="1"/>
  <c r="L30" i="1" s="1"/>
  <c r="F30" i="1"/>
  <c r="K29" i="1"/>
  <c r="H29" i="1"/>
  <c r="G29" i="1"/>
  <c r="L29" i="1" s="1"/>
  <c r="F29" i="1"/>
  <c r="K28" i="1"/>
  <c r="H28" i="1"/>
  <c r="G28" i="1"/>
  <c r="L28" i="1" s="1"/>
  <c r="F28" i="1"/>
  <c r="L27" i="1"/>
  <c r="K27" i="1"/>
  <c r="H27" i="1"/>
  <c r="G27" i="1"/>
  <c r="F27" i="1"/>
  <c r="K26" i="1"/>
  <c r="H26" i="1"/>
  <c r="G26" i="1"/>
  <c r="L26" i="1" s="1"/>
  <c r="F26" i="1"/>
  <c r="K25" i="1"/>
  <c r="H25" i="1"/>
  <c r="G25" i="1"/>
  <c r="F25" i="1"/>
  <c r="K24" i="1"/>
  <c r="H24" i="1"/>
  <c r="G24" i="1"/>
  <c r="F24" i="1"/>
  <c r="K23" i="1"/>
  <c r="H23" i="1"/>
  <c r="G23" i="1"/>
  <c r="F23" i="1"/>
  <c r="K22" i="1"/>
  <c r="H22" i="1"/>
  <c r="G22" i="1"/>
  <c r="F22" i="1"/>
  <c r="K21" i="1"/>
  <c r="H21" i="1"/>
  <c r="G21" i="1"/>
  <c r="L21" i="1" s="1"/>
  <c r="F21" i="1"/>
  <c r="K20" i="1"/>
  <c r="H20" i="1"/>
  <c r="G20" i="1"/>
  <c r="F20" i="1"/>
  <c r="K19" i="1"/>
  <c r="H19" i="1"/>
  <c r="G19" i="1"/>
  <c r="L19" i="1" s="1"/>
  <c r="F19" i="1"/>
  <c r="K18" i="1"/>
  <c r="H18" i="1"/>
  <c r="G18" i="1"/>
  <c r="L224" i="1" s="1"/>
  <c r="F18" i="1"/>
  <c r="K17" i="1"/>
  <c r="H17" i="1"/>
  <c r="G17" i="1"/>
  <c r="L17" i="1" s="1"/>
  <c r="F17" i="1"/>
  <c r="K16" i="1"/>
  <c r="H16" i="1"/>
  <c r="G16" i="1"/>
  <c r="L16" i="1" s="1"/>
  <c r="F16" i="1"/>
  <c r="L15" i="1"/>
  <c r="K15" i="1"/>
  <c r="H15" i="1"/>
  <c r="G15" i="1"/>
  <c r="F15" i="1"/>
  <c r="K14" i="1"/>
  <c r="H14" i="1"/>
  <c r="G14" i="1"/>
  <c r="L14" i="1" s="1"/>
  <c r="F14" i="1"/>
  <c r="K13" i="1"/>
  <c r="H13" i="1"/>
  <c r="G13" i="1"/>
  <c r="L242" i="1" s="1"/>
  <c r="F13" i="1"/>
  <c r="K12" i="1"/>
  <c r="H12" i="1"/>
  <c r="G12" i="1"/>
  <c r="F12" i="1"/>
  <c r="K11" i="1"/>
  <c r="H11" i="1"/>
  <c r="G11" i="1"/>
  <c r="F11" i="1"/>
  <c r="K10" i="1"/>
  <c r="H10" i="1"/>
  <c r="G10" i="1"/>
  <c r="F10" i="1"/>
  <c r="K9" i="1"/>
  <c r="H9" i="1"/>
  <c r="G9" i="1"/>
  <c r="L9" i="1" s="1"/>
  <c r="F9" i="1"/>
  <c r="K8" i="1"/>
  <c r="H8" i="1"/>
  <c r="G8" i="1"/>
  <c r="L309" i="1" s="1"/>
  <c r="F8" i="1"/>
  <c r="K7" i="1"/>
  <c r="H7" i="1"/>
  <c r="G7" i="1"/>
  <c r="L7" i="1" s="1"/>
  <c r="F7" i="1"/>
  <c r="K6" i="1"/>
  <c r="H6" i="1"/>
  <c r="G6" i="1"/>
  <c r="L25" i="1" s="1"/>
  <c r="F6" i="1"/>
  <c r="K5" i="1"/>
  <c r="H5" i="1"/>
  <c r="G5" i="1"/>
  <c r="L197" i="1" s="1"/>
  <c r="F5" i="1"/>
  <c r="K4" i="1"/>
  <c r="H4" i="1"/>
  <c r="G4" i="1"/>
  <c r="L222" i="1" s="1"/>
  <c r="F4" i="1"/>
  <c r="W11" i="14" l="1"/>
  <c r="Y11" i="14"/>
  <c r="T10" i="17"/>
  <c r="T13" i="17"/>
  <c r="R11" i="16"/>
  <c r="P9" i="16"/>
  <c r="P12" i="16"/>
  <c r="T9" i="17"/>
  <c r="AJ11" i="13"/>
  <c r="AJ9" i="13"/>
  <c r="AJ12" i="13"/>
  <c r="W13" i="14"/>
  <c r="Y13" i="14"/>
  <c r="W15" i="14"/>
  <c r="Y15" i="14"/>
  <c r="AL21" i="12"/>
  <c r="AL19" i="12"/>
  <c r="AN21" i="12"/>
  <c r="AL12" i="12"/>
  <c r="AL10" i="12"/>
  <c r="AN12" i="12"/>
  <c r="L157" i="1"/>
  <c r="L37" i="1"/>
  <c r="L155" i="1"/>
  <c r="L94" i="1"/>
  <c r="L240" i="1"/>
  <c r="L105" i="1"/>
  <c r="L114" i="1"/>
  <c r="L120" i="1"/>
  <c r="L123" i="1"/>
  <c r="L126" i="1"/>
  <c r="L198" i="1"/>
  <c r="L202" i="1"/>
  <c r="L206" i="1"/>
  <c r="L210" i="1"/>
  <c r="L214" i="1"/>
  <c r="L218" i="1"/>
  <c r="L313" i="1"/>
  <c r="L316" i="1"/>
  <c r="L319" i="1"/>
  <c r="L322" i="1"/>
  <c r="L325" i="1"/>
  <c r="L328" i="1"/>
  <c r="L331" i="1"/>
  <c r="L334" i="1"/>
  <c r="L337" i="1"/>
  <c r="L227" i="1"/>
  <c r="L69" i="1"/>
  <c r="L131" i="1"/>
  <c r="L11" i="1"/>
  <c r="L196" i="1"/>
  <c r="L237" i="1"/>
  <c r="L108" i="1"/>
  <c r="L117" i="1"/>
  <c r="L24" i="1"/>
  <c r="L36" i="1"/>
  <c r="L44" i="1"/>
  <c r="L68" i="1"/>
  <c r="L86" i="1"/>
  <c r="L230" i="1"/>
  <c r="L84" i="1"/>
  <c r="L6" i="1"/>
  <c r="L18" i="1"/>
  <c r="L23" i="1"/>
  <c r="L67" i="1"/>
  <c r="L243" i="1"/>
  <c r="L111" i="1"/>
  <c r="L12" i="1"/>
  <c r="L56" i="1"/>
  <c r="L5" i="1"/>
  <c r="L98" i="1"/>
  <c r="L233" i="1"/>
  <c r="L10" i="1"/>
  <c r="L22" i="1"/>
  <c r="L34" i="1"/>
  <c r="L54" i="1"/>
  <c r="L66" i="1"/>
  <c r="L81" i="1"/>
  <c r="L93" i="1"/>
  <c r="L106" i="1"/>
  <c r="L109" i="1"/>
  <c r="L112" i="1"/>
  <c r="L115" i="1"/>
  <c r="L118" i="1"/>
  <c r="L121" i="1"/>
  <c r="L124" i="1"/>
  <c r="L127" i="1"/>
  <c r="L140" i="1"/>
  <c r="L152" i="1"/>
  <c r="L203" i="1"/>
  <c r="L207" i="1"/>
  <c r="L211" i="1"/>
  <c r="L215" i="1"/>
  <c r="L219" i="1"/>
  <c r="L286" i="1"/>
  <c r="L292" i="1"/>
  <c r="L295" i="1"/>
  <c r="L298" i="1"/>
  <c r="L301" i="1"/>
  <c r="L304" i="1"/>
  <c r="L307" i="1"/>
  <c r="L272" i="1"/>
  <c r="L275" i="1"/>
  <c r="L311" i="1"/>
  <c r="L314" i="1"/>
  <c r="L317" i="1"/>
  <c r="L320" i="1"/>
  <c r="L323" i="1"/>
  <c r="L326" i="1"/>
  <c r="L329" i="1"/>
  <c r="L332" i="1"/>
  <c r="L335" i="1"/>
  <c r="L338" i="1"/>
  <c r="L145" i="1"/>
  <c r="L236" i="1"/>
  <c r="L239" i="1"/>
  <c r="L245" i="1"/>
  <c r="L248" i="1"/>
  <c r="L251" i="1"/>
  <c r="L254" i="1"/>
  <c r="L257" i="1"/>
  <c r="L260" i="1"/>
  <c r="L263" i="1"/>
  <c r="L266" i="1"/>
  <c r="L269" i="1"/>
  <c r="L8" i="1"/>
  <c r="L20" i="1"/>
  <c r="L32" i="1"/>
  <c r="L52" i="1"/>
  <c r="L64" i="1"/>
  <c r="L79" i="1"/>
  <c r="L91" i="1"/>
  <c r="L103" i="1"/>
  <c r="L138" i="1"/>
  <c r="L150" i="1"/>
  <c r="L284" i="1"/>
  <c r="L195" i="1"/>
  <c r="L204" i="1"/>
  <c r="L208" i="1"/>
  <c r="L212" i="1"/>
  <c r="L216" i="1"/>
  <c r="L220" i="1"/>
  <c r="L57" i="1"/>
  <c r="L107" i="1"/>
  <c r="L110" i="1"/>
  <c r="L113" i="1"/>
  <c r="L116" i="1"/>
  <c r="L119" i="1"/>
  <c r="L122" i="1"/>
  <c r="L125" i="1"/>
  <c r="L128" i="1"/>
  <c r="L282" i="1"/>
  <c r="L293" i="1"/>
  <c r="L296" i="1"/>
  <c r="L299" i="1"/>
  <c r="L302" i="1"/>
  <c r="L305" i="1"/>
  <c r="L308" i="1"/>
  <c r="L339" i="1"/>
  <c r="L133" i="1"/>
  <c r="L13" i="1"/>
  <c r="L96" i="1"/>
  <c r="L35" i="1"/>
  <c r="L141" i="1"/>
  <c r="L225" i="1"/>
  <c r="L234" i="1"/>
  <c r="L249" i="1"/>
  <c r="L261" i="1"/>
  <c r="L287" i="1"/>
  <c r="L312" i="1"/>
  <c r="L315" i="1"/>
  <c r="L318" i="1"/>
  <c r="L321" i="1"/>
  <c r="L324" i="1"/>
  <c r="L327" i="1"/>
  <c r="L330" i="1"/>
  <c r="L333" i="1"/>
  <c r="L336" i="1"/>
  <c r="L71" i="1"/>
  <c r="L45" i="1"/>
  <c r="L143" i="1"/>
  <c r="L82" i="1"/>
  <c r="L153" i="1"/>
  <c r="L231" i="1"/>
  <c r="L246" i="1"/>
  <c r="L255" i="1"/>
  <c r="L264" i="1"/>
  <c r="L270" i="1"/>
  <c r="L279" i="1"/>
  <c r="L4" i="1"/>
  <c r="L48" i="1"/>
  <c r="L201" i="1"/>
  <c r="L205" i="1"/>
  <c r="L209" i="1"/>
  <c r="L213" i="1"/>
  <c r="L217" i="1"/>
  <c r="L221" i="1"/>
  <c r="L194" i="1"/>
  <c r="L55" i="1"/>
  <c r="L228" i="1"/>
  <c r="L252" i="1"/>
  <c r="L258" i="1"/>
  <c r="L267" i="1"/>
  <c r="L273" i="1"/>
  <c r="L294" i="1"/>
  <c r="L297" i="1"/>
  <c r="L300" i="1"/>
  <c r="L303" i="1"/>
  <c r="L306" i="1"/>
  <c r="AC22" i="8" l="1"/>
  <c r="AA22" i="8"/>
  <c r="AJ21" i="8"/>
  <c r="AI21" i="8"/>
  <c r="AH21" i="8"/>
  <c r="AG21" i="8"/>
  <c r="AF21" i="8"/>
  <c r="AE21" i="8"/>
  <c r="AN22" i="8" s="1"/>
  <c r="AC21" i="8"/>
  <c r="AM16" i="8" s="1"/>
  <c r="AA21" i="8"/>
  <c r="AK16" i="8" s="1"/>
  <c r="AC20" i="8"/>
  <c r="AA20" i="8"/>
  <c r="AK19" i="8"/>
  <c r="AG19" i="8"/>
  <c r="AF19" i="8"/>
  <c r="AN20" i="8" s="1"/>
  <c r="AE19" i="8"/>
  <c r="AP19" i="8" s="1"/>
  <c r="AC19" i="8"/>
  <c r="AJ16" i="8" s="1"/>
  <c r="AA19" i="8"/>
  <c r="AH16" i="8" s="1"/>
  <c r="AN18" i="8"/>
  <c r="AC18" i="8"/>
  <c r="AA18" i="8"/>
  <c r="AP17" i="8"/>
  <c r="AN17" i="8"/>
  <c r="AK17" i="8"/>
  <c r="AH17" i="8"/>
  <c r="AC17" i="8"/>
  <c r="AG16" i="8" s="1"/>
  <c r="AA17" i="8"/>
  <c r="AE16" i="8" s="1"/>
  <c r="AC13" i="8"/>
  <c r="AA13" i="8"/>
  <c r="AM12" i="8"/>
  <c r="AL12" i="8"/>
  <c r="AK12" i="8"/>
  <c r="AJ12" i="8"/>
  <c r="AI12" i="8"/>
  <c r="AH12" i="8"/>
  <c r="AS12" i="8" s="1"/>
  <c r="AG12" i="8"/>
  <c r="AF12" i="8"/>
  <c r="AE12" i="8"/>
  <c r="AQ13" i="8" s="1"/>
  <c r="AC12" i="8"/>
  <c r="AP5" i="8" s="1"/>
  <c r="AA12" i="8"/>
  <c r="AN5" i="8" s="1"/>
  <c r="AC11" i="8"/>
  <c r="AA11" i="8"/>
  <c r="AN10" i="8"/>
  <c r="AJ10" i="8"/>
  <c r="AI10" i="8"/>
  <c r="AQ10" i="8" s="1"/>
  <c r="AH10" i="8"/>
  <c r="AS10" i="8" s="1"/>
  <c r="AG10" i="8"/>
  <c r="AF10" i="8"/>
  <c r="AE10" i="8"/>
  <c r="AQ11" i="8" s="1"/>
  <c r="AC10" i="8"/>
  <c r="AM5" i="8" s="1"/>
  <c r="AA10" i="8"/>
  <c r="AK5" i="8" s="1"/>
  <c r="AC9" i="8"/>
  <c r="AA9" i="8"/>
  <c r="AN8" i="8"/>
  <c r="AK8" i="8"/>
  <c r="AG8" i="8"/>
  <c r="AF8" i="8"/>
  <c r="AE8" i="8"/>
  <c r="AS8" i="8" s="1"/>
  <c r="AC8" i="8"/>
  <c r="AJ5" i="8" s="1"/>
  <c r="AA8" i="8"/>
  <c r="AH5" i="8" s="1"/>
  <c r="AQ7" i="8"/>
  <c r="AC7" i="8"/>
  <c r="AA7" i="8"/>
  <c r="AS6" i="8"/>
  <c r="AQ6" i="8"/>
  <c r="AN6" i="8"/>
  <c r="AK6" i="8"/>
  <c r="AH6" i="8"/>
  <c r="AC6" i="8"/>
  <c r="AG5" i="8" s="1"/>
  <c r="AA6" i="8"/>
  <c r="AE5" i="8" s="1"/>
  <c r="F24" i="8"/>
  <c r="D24" i="8"/>
  <c r="P23" i="8"/>
  <c r="O23" i="8"/>
  <c r="M23" i="8"/>
  <c r="L23" i="8"/>
  <c r="J23" i="8"/>
  <c r="I23" i="8"/>
  <c r="F23" i="8"/>
  <c r="S16" i="8" s="1"/>
  <c r="D23" i="8"/>
  <c r="Q16" i="8" s="1"/>
  <c r="F22" i="8"/>
  <c r="D22" i="8"/>
  <c r="Q21" i="8"/>
  <c r="N23" i="8" s="1"/>
  <c r="M21" i="8"/>
  <c r="L21" i="8"/>
  <c r="T21" i="8" s="1"/>
  <c r="J21" i="8"/>
  <c r="I21" i="8"/>
  <c r="F21" i="8"/>
  <c r="P16" i="8" s="1"/>
  <c r="D21" i="8"/>
  <c r="N16" i="8" s="1"/>
  <c r="F20" i="8"/>
  <c r="D20" i="8"/>
  <c r="Q19" i="8"/>
  <c r="K23" i="8" s="1"/>
  <c r="N19" i="8"/>
  <c r="K21" i="8" s="1"/>
  <c r="V21" i="8" s="1"/>
  <c r="J19" i="8"/>
  <c r="I19" i="8"/>
  <c r="F19" i="8"/>
  <c r="M16" i="8" s="1"/>
  <c r="D19" i="8"/>
  <c r="K16" i="8" s="1"/>
  <c r="T18" i="8"/>
  <c r="F18" i="8"/>
  <c r="D18" i="8"/>
  <c r="V17" i="8"/>
  <c r="T17" i="8"/>
  <c r="Q17" i="8"/>
  <c r="H23" i="8" s="1"/>
  <c r="T24" i="8" s="1"/>
  <c r="N17" i="8"/>
  <c r="H21" i="8" s="1"/>
  <c r="T22" i="8" s="1"/>
  <c r="K17" i="8"/>
  <c r="H19" i="8" s="1"/>
  <c r="F17" i="8"/>
  <c r="J16" i="8" s="1"/>
  <c r="D17" i="8"/>
  <c r="H16" i="8" s="1"/>
  <c r="H8" i="8"/>
  <c r="F11" i="8"/>
  <c r="D11" i="8"/>
  <c r="M10" i="8"/>
  <c r="L10" i="8"/>
  <c r="K10" i="8"/>
  <c r="J10" i="8"/>
  <c r="I10" i="8"/>
  <c r="H10" i="8"/>
  <c r="Q11" i="8" s="1"/>
  <c r="F10" i="8"/>
  <c r="P5" i="8" s="1"/>
  <c r="D10" i="8"/>
  <c r="N5" i="8" s="1"/>
  <c r="F9" i="8"/>
  <c r="D9" i="8"/>
  <c r="N8" i="8"/>
  <c r="J8" i="8"/>
  <c r="I8" i="8"/>
  <c r="Q9" i="8" s="1"/>
  <c r="F8" i="8"/>
  <c r="M5" i="8" s="1"/>
  <c r="D8" i="8"/>
  <c r="K5" i="8" s="1"/>
  <c r="Q7" i="8"/>
  <c r="F7" i="8"/>
  <c r="D7" i="8"/>
  <c r="S6" i="8"/>
  <c r="Q6" i="8"/>
  <c r="N6" i="8"/>
  <c r="K6" i="8"/>
  <c r="F6" i="8"/>
  <c r="J5" i="8" s="1"/>
  <c r="D6" i="8"/>
  <c r="H5" i="8" s="1"/>
  <c r="W13" i="4"/>
  <c r="AH12" i="4"/>
  <c r="AG12" i="4"/>
  <c r="AF12" i="4"/>
  <c r="AE12" i="4"/>
  <c r="AD12" i="4"/>
  <c r="AC12" i="4"/>
  <c r="AN12" i="4" s="1"/>
  <c r="AB12" i="4"/>
  <c r="AA12" i="4"/>
  <c r="Z12" i="4"/>
  <c r="AL13" i="4" s="1"/>
  <c r="W12" i="4"/>
  <c r="AI5" i="4" s="1"/>
  <c r="W11" i="4"/>
  <c r="AL10" i="4"/>
  <c r="AI10" i="4"/>
  <c r="AE10" i="4"/>
  <c r="AD10" i="4"/>
  <c r="AC10" i="4"/>
  <c r="AN10" i="4" s="1"/>
  <c r="AB10" i="4"/>
  <c r="AA10" i="4"/>
  <c r="Z10" i="4"/>
  <c r="AL11" i="4" s="1"/>
  <c r="W10" i="4"/>
  <c r="AF5" i="4" s="1"/>
  <c r="W9" i="4"/>
  <c r="AI8" i="4"/>
  <c r="AF8" i="4"/>
  <c r="AB8" i="4"/>
  <c r="AA8" i="4"/>
  <c r="Z8" i="4"/>
  <c r="AL9" i="4" s="1"/>
  <c r="W8" i="4"/>
  <c r="AC5" i="4" s="1"/>
  <c r="AL7" i="4"/>
  <c r="W7" i="4"/>
  <c r="AN6" i="4"/>
  <c r="AL6" i="4"/>
  <c r="AI6" i="4"/>
  <c r="AF6" i="4"/>
  <c r="AC6" i="4"/>
  <c r="W6" i="4"/>
  <c r="Z5" i="4" s="1"/>
  <c r="D11" i="4"/>
  <c r="L10" i="4"/>
  <c r="K10" i="4"/>
  <c r="J10" i="4"/>
  <c r="I10" i="4"/>
  <c r="H10" i="4"/>
  <c r="D10" i="4"/>
  <c r="M5" i="4" s="1"/>
  <c r="D9" i="4"/>
  <c r="M8" i="4"/>
  <c r="I8" i="4"/>
  <c r="H8" i="4"/>
  <c r="D8" i="4"/>
  <c r="J5" i="4" s="1"/>
  <c r="D7" i="4"/>
  <c r="M6" i="4"/>
  <c r="G10" i="4" s="1"/>
  <c r="P11" i="4" s="1"/>
  <c r="J6" i="4"/>
  <c r="G8" i="4" s="1"/>
  <c r="R8" i="4" s="1"/>
  <c r="D6" i="4"/>
  <c r="G5" i="4" s="1"/>
  <c r="BW16" i="4"/>
  <c r="CC16" i="4"/>
  <c r="CE16" i="4"/>
  <c r="CD16" i="4"/>
  <c r="CE14" i="4"/>
  <c r="CD14" i="4"/>
  <c r="CC14" i="4"/>
  <c r="CE12" i="4"/>
  <c r="CD12" i="4"/>
  <c r="CC12" i="4"/>
  <c r="CK16" i="4"/>
  <c r="CJ16" i="4"/>
  <c r="CI16" i="4"/>
  <c r="CH16" i="4"/>
  <c r="CG16" i="4"/>
  <c r="CF16" i="4"/>
  <c r="CH14" i="4"/>
  <c r="CG14" i="4"/>
  <c r="CF14" i="4"/>
  <c r="BY14" i="4"/>
  <c r="BX14" i="4"/>
  <c r="CQ14" i="4" s="1"/>
  <c r="BW14" i="4"/>
  <c r="BY12" i="4"/>
  <c r="BX12" i="4"/>
  <c r="BW12" i="4"/>
  <c r="BY10" i="4"/>
  <c r="BX10" i="4"/>
  <c r="CQ10" i="4" s="1"/>
  <c r="BW10" i="4"/>
  <c r="BY8" i="4"/>
  <c r="BX8" i="4"/>
  <c r="CQ8" i="4" s="1"/>
  <c r="BW8" i="4"/>
  <c r="CB16" i="4"/>
  <c r="CA16" i="4"/>
  <c r="BZ16" i="4"/>
  <c r="CB14" i="4"/>
  <c r="CA14" i="4"/>
  <c r="BZ14" i="4"/>
  <c r="CB12" i="4"/>
  <c r="CA12" i="4"/>
  <c r="BZ12" i="4"/>
  <c r="CB10" i="4"/>
  <c r="CA10" i="4"/>
  <c r="BZ10" i="4"/>
  <c r="BI34" i="4"/>
  <c r="BH34" i="4"/>
  <c r="BF34" i="4"/>
  <c r="BE34" i="4"/>
  <c r="BF32" i="4"/>
  <c r="BE32" i="4"/>
  <c r="BC32" i="4"/>
  <c r="BB32" i="4"/>
  <c r="AZ32" i="4"/>
  <c r="AY32" i="4"/>
  <c r="BC30" i="4"/>
  <c r="BB30" i="4"/>
  <c r="AZ30" i="4"/>
  <c r="AY30" i="4"/>
  <c r="AZ28" i="4"/>
  <c r="AY28" i="4"/>
  <c r="BF21" i="4"/>
  <c r="BE21" i="4"/>
  <c r="BC21" i="4"/>
  <c r="BB21" i="4"/>
  <c r="BC19" i="4"/>
  <c r="BB19" i="4"/>
  <c r="AZ19" i="4"/>
  <c r="AY19" i="4"/>
  <c r="AZ17" i="4"/>
  <c r="AY17" i="4"/>
  <c r="AX8" i="4"/>
  <c r="AX10" i="4"/>
  <c r="BT17" i="4"/>
  <c r="BY16" i="4"/>
  <c r="BX16" i="4"/>
  <c r="CO17" i="4" s="1"/>
  <c r="BT16" i="4"/>
  <c r="CL5" i="4" s="1"/>
  <c r="BT15" i="4"/>
  <c r="CO14" i="4"/>
  <c r="BT14" i="4"/>
  <c r="CI5" i="4" s="1"/>
  <c r="BT13" i="4"/>
  <c r="CO12" i="4"/>
  <c r="BT12" i="4"/>
  <c r="CF5" i="4" s="1"/>
  <c r="BT11" i="4"/>
  <c r="CF10" i="4"/>
  <c r="BT10" i="4"/>
  <c r="CC5" i="4" s="1"/>
  <c r="CO9" i="4"/>
  <c r="BT9" i="4"/>
  <c r="BT8" i="4"/>
  <c r="BZ5" i="4" s="1"/>
  <c r="CO7" i="4"/>
  <c r="BT7" i="4"/>
  <c r="BZ6" i="4"/>
  <c r="BT6" i="4"/>
  <c r="BW5" i="4" s="1"/>
  <c r="AU35" i="4"/>
  <c r="AU34" i="4"/>
  <c r="AU33" i="4"/>
  <c r="AU32" i="4"/>
  <c r="AU31" i="4"/>
  <c r="AU30" i="4"/>
  <c r="AU29" i="4"/>
  <c r="AU28" i="4"/>
  <c r="AU27" i="4"/>
  <c r="AU26" i="4"/>
  <c r="AU22" i="4"/>
  <c r="AU21" i="4"/>
  <c r="AU20" i="4"/>
  <c r="AU19" i="4"/>
  <c r="AU18" i="4"/>
  <c r="AU17" i="4"/>
  <c r="AU16" i="4"/>
  <c r="AU15" i="4"/>
  <c r="P6" i="4" l="1"/>
  <c r="R6" i="4"/>
  <c r="P7" i="4"/>
  <c r="P9" i="4"/>
  <c r="V19" i="8"/>
  <c r="Q10" i="8"/>
  <c r="AQ12" i="8"/>
  <c r="AN21" i="8"/>
  <c r="AP21" i="8"/>
  <c r="AN19" i="8"/>
  <c r="AQ9" i="8"/>
  <c r="AQ8" i="8"/>
  <c r="V23" i="8"/>
  <c r="T23" i="8"/>
  <c r="T19" i="8"/>
  <c r="T20" i="8"/>
  <c r="S8" i="8"/>
  <c r="Q8" i="8"/>
  <c r="S10" i="8"/>
  <c r="AL8" i="4"/>
  <c r="AN8" i="4"/>
  <c r="AL12" i="4"/>
  <c r="P10" i="4"/>
  <c r="CQ16" i="4"/>
  <c r="P8" i="4"/>
  <c r="R10" i="4"/>
  <c r="CO10" i="4"/>
  <c r="CO6" i="4"/>
  <c r="CQ6" i="4"/>
  <c r="CO8" i="4"/>
  <c r="CO16" i="4"/>
  <c r="CQ12" i="4"/>
  <c r="CO15" i="4"/>
  <c r="CO13" i="4"/>
  <c r="CO11" i="4"/>
  <c r="AU11" i="4" l="1"/>
  <c r="AU10" i="4"/>
  <c r="AU9" i="4"/>
  <c r="AU8" i="4"/>
  <c r="AU7" i="4"/>
  <c r="AU6" i="4"/>
  <c r="BC34" i="4" l="1"/>
  <c r="BB34" i="4"/>
  <c r="AZ34" i="4"/>
  <c r="AY34" i="4"/>
  <c r="BJ32" i="4"/>
  <c r="BG34" i="4" s="1"/>
  <c r="BO32" i="4"/>
  <c r="BJ30" i="4"/>
  <c r="BD34" i="4" s="1"/>
  <c r="BG30" i="4"/>
  <c r="BD32" i="4" s="1"/>
  <c r="BJ28" i="4"/>
  <c r="BA34" i="4" s="1"/>
  <c r="BG28" i="4"/>
  <c r="BA32" i="4" s="1"/>
  <c r="BD28" i="4"/>
  <c r="BA30" i="4" s="1"/>
  <c r="BJ26" i="4"/>
  <c r="AX34" i="4" s="1"/>
  <c r="BG26" i="4"/>
  <c r="AX32" i="4" s="1"/>
  <c r="BD26" i="4"/>
  <c r="AX30" i="4" s="1"/>
  <c r="BA26" i="4"/>
  <c r="BM26" i="4" s="1"/>
  <c r="BM31" i="4" l="1"/>
  <c r="BM35" i="4"/>
  <c r="BO26" i="4"/>
  <c r="BM27" i="4"/>
  <c r="AX28" i="4"/>
  <c r="BM29" i="4" s="1"/>
  <c r="BM32" i="4"/>
  <c r="BM33" i="4"/>
  <c r="BM30" i="4"/>
  <c r="BO30" i="4"/>
  <c r="BM34" i="4"/>
  <c r="BO34" i="4"/>
  <c r="BA10" i="4"/>
  <c r="BC10" i="4"/>
  <c r="AZ10" i="4"/>
  <c r="BG7" i="4"/>
  <c r="BI6" i="4"/>
  <c r="BG6" i="4"/>
  <c r="AZ21" i="4"/>
  <c r="AY21" i="4"/>
  <c r="BG14" i="4"/>
  <c r="BG19" i="4"/>
  <c r="BD21" i="4" s="1"/>
  <c r="BD14" i="4"/>
  <c r="BG17" i="4"/>
  <c r="BD17" i="4"/>
  <c r="BA14" i="4"/>
  <c r="BG15" i="4"/>
  <c r="AX21" i="4" s="1"/>
  <c r="BD15" i="4"/>
  <c r="BA15" i="4"/>
  <c r="BJ16" i="4" s="1"/>
  <c r="AX14" i="4"/>
  <c r="BD8" i="4"/>
  <c r="BD6" i="4"/>
  <c r="BA6" i="4"/>
  <c r="BI8" i="4" s="1"/>
  <c r="AZ8" i="4"/>
  <c r="AY8" i="4"/>
  <c r="BG9" i="4" s="1"/>
  <c r="BM28" i="4" l="1"/>
  <c r="BO28" i="4"/>
  <c r="BA21" i="4"/>
  <c r="BJ22" i="4" s="1"/>
  <c r="BJ15" i="4"/>
  <c r="BL15" i="4"/>
  <c r="BA19" i="4"/>
  <c r="BJ19" i="4" s="1"/>
  <c r="AX19" i="4"/>
  <c r="BJ20" i="4" s="1"/>
  <c r="AX17" i="4"/>
  <c r="BJ18" i="4" s="1"/>
  <c r="BG8" i="4"/>
  <c r="BL21" i="4" l="1"/>
  <c r="BJ21" i="4"/>
  <c r="BL19" i="4"/>
  <c r="BL17" i="4"/>
  <c r="BJ17" i="4"/>
  <c r="BJ25" i="4"/>
  <c r="BG25" i="4"/>
  <c r="BD25" i="4"/>
  <c r="BA25" i="4"/>
  <c r="AX25" i="4"/>
  <c r="BB10" i="4"/>
  <c r="AY10" i="4"/>
  <c r="BD5" i="4"/>
  <c r="BA5" i="4"/>
  <c r="AX5" i="4"/>
  <c r="BG11" i="4" l="1"/>
  <c r="BG10" i="4"/>
  <c r="BI10" i="4"/>
</calcChain>
</file>

<file path=xl/sharedStrings.xml><?xml version="1.0" encoding="utf-8"?>
<sst xmlns="http://schemas.openxmlformats.org/spreadsheetml/2006/main" count="3069" uniqueCount="1452">
  <si>
    <t>成績／順位</t>
    <rPh sb="0" eb="2">
      <t>セイセキ</t>
    </rPh>
    <rPh sb="3" eb="5">
      <t>ジュンイ</t>
    </rPh>
    <phoneticPr fontId="2"/>
  </si>
  <si>
    <t>リーグ1・1位</t>
    <rPh sb="6" eb="7">
      <t>イ</t>
    </rPh>
    <phoneticPr fontId="2"/>
  </si>
  <si>
    <t>リーグ2・1位</t>
    <rPh sb="6" eb="7">
      <t>イ</t>
    </rPh>
    <phoneticPr fontId="2"/>
  </si>
  <si>
    <t>結果</t>
    <rPh sb="0" eb="2">
      <t>ケッカ</t>
    </rPh>
    <phoneticPr fontId="2"/>
  </si>
  <si>
    <t>勝者</t>
    <rPh sb="0" eb="2">
      <t>ショウシャ</t>
    </rPh>
    <phoneticPr fontId="2"/>
  </si>
  <si>
    <t>リーグ3・1位</t>
    <rPh sb="6" eb="7">
      <t>イ</t>
    </rPh>
    <phoneticPr fontId="2"/>
  </si>
  <si>
    <t>リーグ4・1位</t>
    <rPh sb="6" eb="7">
      <t>イ</t>
    </rPh>
    <phoneticPr fontId="2"/>
  </si>
  <si>
    <t>3位決定戦</t>
    <rPh sb="1" eb="2">
      <t>イ</t>
    </rPh>
    <rPh sb="2" eb="5">
      <t>ケッテイセン</t>
    </rPh>
    <phoneticPr fontId="2"/>
  </si>
  <si>
    <t>リーグ</t>
    <phoneticPr fontId="2"/>
  </si>
  <si>
    <t>3人リーグ</t>
    <rPh sb="1" eb="2">
      <t>ニン</t>
    </rPh>
    <phoneticPr fontId="2"/>
  </si>
  <si>
    <t>4人リーグ</t>
    <rPh sb="1" eb="2">
      <t>ニン</t>
    </rPh>
    <phoneticPr fontId="2"/>
  </si>
  <si>
    <t>5人リーグ</t>
    <rPh sb="1" eb="2">
      <t>ニン</t>
    </rPh>
    <phoneticPr fontId="2"/>
  </si>
  <si>
    <t>種目名</t>
    <rPh sb="0" eb="3">
      <t>シュモクメイ</t>
    </rPh>
    <phoneticPr fontId="2"/>
  </si>
  <si>
    <t>試合形式（1セットマッチ（６－６タイブレーク）ノーアド方式）</t>
    <rPh sb="0" eb="4">
      <t>シアイケイシキ</t>
    </rPh>
    <phoneticPr fontId="2"/>
  </si>
  <si>
    <t>大会名（第●●回　東近江市●●大会　）</t>
    <rPh sb="0" eb="3">
      <t>タイカイメイ</t>
    </rPh>
    <phoneticPr fontId="2"/>
  </si>
  <si>
    <t>↓コート・集合時間（ひばり公園　外A　8：45までに本部に出席を届ける）</t>
    <rPh sb="5" eb="9">
      <t>シュウゴウジカン</t>
    </rPh>
    <phoneticPr fontId="2"/>
  </si>
  <si>
    <t>順位</t>
    <rPh sb="0" eb="2">
      <t>ジュンイ</t>
    </rPh>
    <phoneticPr fontId="2"/>
  </si>
  <si>
    <t>https://tenniskei.com/2021-nitto-atp-finals-result</t>
    <phoneticPr fontId="2"/>
  </si>
  <si>
    <t>・</t>
    <phoneticPr fontId="2"/>
  </si>
  <si>
    <t>リーグ5・1位</t>
    <rPh sb="6" eb="7">
      <t>イ</t>
    </rPh>
    <phoneticPr fontId="2"/>
  </si>
  <si>
    <t>リーグ6・1位</t>
    <rPh sb="6" eb="7">
      <t>イ</t>
    </rPh>
    <phoneticPr fontId="2"/>
  </si>
  <si>
    <t>順位決定方法　①完了試合数　②勝数　③直接対決　④ゲーム取得率(取得ゲーム数／総ゲーム数)　</t>
    <rPh sb="32" eb="34">
      <t>シュトク</t>
    </rPh>
    <rPh sb="37" eb="38">
      <t>スウ</t>
    </rPh>
    <rPh sb="39" eb="40">
      <t>ソウ</t>
    </rPh>
    <rPh sb="43" eb="44">
      <t>スウ</t>
    </rPh>
    <phoneticPr fontId="2"/>
  </si>
  <si>
    <t>男</t>
  </si>
  <si>
    <t>彦根市</t>
  </si>
  <si>
    <t>青木</t>
  </si>
  <si>
    <t>川上</t>
  </si>
  <si>
    <t>女</t>
  </si>
  <si>
    <t>長浜市</t>
  </si>
  <si>
    <t>東近江市</t>
  </si>
  <si>
    <t>あ２０</t>
  </si>
  <si>
    <t>近江八幡市</t>
  </si>
  <si>
    <t>き０２</t>
  </si>
  <si>
    <t>き０４</t>
  </si>
  <si>
    <t>き０５</t>
  </si>
  <si>
    <t>き０６</t>
  </si>
  <si>
    <t>き０７</t>
  </si>
  <si>
    <t>き０８</t>
  </si>
  <si>
    <t>牛尾</t>
  </si>
  <si>
    <t>紳之介</t>
  </si>
  <si>
    <t>き０９</t>
  </si>
  <si>
    <t>太田</t>
  </si>
  <si>
    <t>圭亮</t>
  </si>
  <si>
    <t>き１０</t>
  </si>
  <si>
    <t>き１１</t>
  </si>
  <si>
    <t>き１２</t>
  </si>
  <si>
    <t>き１３</t>
  </si>
  <si>
    <t>き１４</t>
  </si>
  <si>
    <t>き１５</t>
  </si>
  <si>
    <t>き１６</t>
  </si>
  <si>
    <t>き１７</t>
  </si>
  <si>
    <t>守山市</t>
  </si>
  <si>
    <t>き１８</t>
  </si>
  <si>
    <t>き１９</t>
  </si>
  <si>
    <t>曽我</t>
  </si>
  <si>
    <t>卓矢</t>
  </si>
  <si>
    <t>き２１</t>
  </si>
  <si>
    <t>き２３</t>
  </si>
  <si>
    <t>き２４</t>
  </si>
  <si>
    <t>き２５</t>
  </si>
  <si>
    <t>き２６</t>
  </si>
  <si>
    <t>き２７</t>
  </si>
  <si>
    <t>馬場</t>
  </si>
  <si>
    <t>英年</t>
  </si>
  <si>
    <t>き２８</t>
  </si>
  <si>
    <t>廣瀬</t>
  </si>
  <si>
    <t>智也</t>
  </si>
  <si>
    <t>き２９</t>
  </si>
  <si>
    <t>き３０</t>
  </si>
  <si>
    <t>宮道</t>
  </si>
  <si>
    <t>祐介</t>
  </si>
  <si>
    <t>村尾</t>
  </si>
  <si>
    <t>彰了</t>
  </si>
  <si>
    <t>浅田</t>
  </si>
  <si>
    <t>山口</t>
  </si>
  <si>
    <t>Kテニス</t>
  </si>
  <si>
    <t>け０１</t>
  </si>
  <si>
    <t>稲岡</t>
  </si>
  <si>
    <t>和紀</t>
  </si>
  <si>
    <t>け０３</t>
  </si>
  <si>
    <t>上村</t>
  </si>
  <si>
    <t>け０４</t>
  </si>
  <si>
    <t>　武</t>
  </si>
  <si>
    <t>け０５</t>
  </si>
  <si>
    <t>悠作</t>
  </si>
  <si>
    <t>け０６</t>
  </si>
  <si>
    <t>け０７</t>
  </si>
  <si>
    <t>け０８</t>
  </si>
  <si>
    <t>け０９</t>
  </si>
  <si>
    <t>け１０</t>
  </si>
  <si>
    <t>坪田</t>
  </si>
  <si>
    <t>真嘉</t>
  </si>
  <si>
    <t>け１１</t>
  </si>
  <si>
    <t>三重県</t>
  </si>
  <si>
    <t>け１２</t>
  </si>
  <si>
    <t>け１３</t>
  </si>
  <si>
    <t>け１４</t>
  </si>
  <si>
    <t>直彦</t>
  </si>
  <si>
    <t>け１５</t>
  </si>
  <si>
    <t>け１６</t>
  </si>
  <si>
    <t>け１７</t>
  </si>
  <si>
    <t>け１８</t>
  </si>
  <si>
    <t>け１９</t>
  </si>
  <si>
    <t>け２０</t>
  </si>
  <si>
    <t>け２１</t>
  </si>
  <si>
    <t>け２２</t>
  </si>
  <si>
    <t>け２３</t>
  </si>
  <si>
    <t>け２４</t>
  </si>
  <si>
    <t>福永</t>
  </si>
  <si>
    <t>裕美</t>
  </si>
  <si>
    <t>杉山</t>
  </si>
  <si>
    <t>邦夫</t>
  </si>
  <si>
    <t>英二</t>
  </si>
  <si>
    <t>純也</t>
  </si>
  <si>
    <t>隆昭</t>
  </si>
  <si>
    <t>森永</t>
  </si>
  <si>
    <t>洋介</t>
  </si>
  <si>
    <t>辰巳</t>
  </si>
  <si>
    <t>悟朗</t>
  </si>
  <si>
    <t>堀田</t>
  </si>
  <si>
    <t>明子</t>
  </si>
  <si>
    <t>大脇</t>
  </si>
  <si>
    <t>和世</t>
  </si>
  <si>
    <t>村田</t>
  </si>
  <si>
    <t>ぷ０３</t>
  </si>
  <si>
    <t>ぷ０４</t>
  </si>
  <si>
    <t>ぷ０５</t>
  </si>
  <si>
    <t>ぷ０６</t>
  </si>
  <si>
    <t>ぷ０７</t>
  </si>
  <si>
    <t>ぷ０８</t>
  </si>
  <si>
    <t>ぷ０９</t>
  </si>
  <si>
    <t>ぷ１０</t>
  </si>
  <si>
    <t>ぷ１１</t>
  </si>
  <si>
    <t>姫井</t>
  </si>
  <si>
    <t>野村</t>
  </si>
  <si>
    <t>良平</t>
  </si>
  <si>
    <t>うさかめ</t>
  </si>
  <si>
    <t>う０３</t>
  </si>
  <si>
    <t>う０４</t>
  </si>
  <si>
    <t>う０５</t>
  </si>
  <si>
    <t>う０６</t>
  </si>
  <si>
    <t>う０７</t>
  </si>
  <si>
    <t>う０８</t>
  </si>
  <si>
    <t>う０９</t>
  </si>
  <si>
    <t>う１０</t>
  </si>
  <si>
    <t>う１１</t>
  </si>
  <si>
    <t>う１２</t>
  </si>
  <si>
    <t>う１３</t>
  </si>
  <si>
    <t>う１４</t>
  </si>
  <si>
    <t>う１５</t>
  </si>
  <si>
    <t>う１６</t>
  </si>
  <si>
    <t>う１７</t>
  </si>
  <si>
    <t>う１８</t>
  </si>
  <si>
    <t>う１９</t>
  </si>
  <si>
    <t>う２０</t>
  </si>
  <si>
    <t>う２１</t>
  </si>
  <si>
    <t>う２２</t>
  </si>
  <si>
    <t>う２３</t>
  </si>
  <si>
    <t>う２４</t>
  </si>
  <si>
    <t>淳</t>
  </si>
  <si>
    <t>う２５</t>
  </si>
  <si>
    <t>う２６</t>
  </si>
  <si>
    <t>う２７</t>
  </si>
  <si>
    <t>う２８</t>
  </si>
  <si>
    <t>う２９</t>
  </si>
  <si>
    <t>う３０</t>
  </si>
  <si>
    <t>竹下</t>
  </si>
  <si>
    <t>う３１</t>
  </si>
  <si>
    <t>う３２</t>
  </si>
  <si>
    <t>う３３</t>
  </si>
  <si>
    <t>う３４</t>
  </si>
  <si>
    <t>う３５</t>
  </si>
  <si>
    <t>う３６</t>
  </si>
  <si>
    <t>う３７</t>
  </si>
  <si>
    <t>う３８</t>
  </si>
  <si>
    <t>う３９</t>
  </si>
  <si>
    <t>う４０</t>
  </si>
  <si>
    <t>う４１</t>
  </si>
  <si>
    <t>う４２</t>
  </si>
  <si>
    <t>う４３</t>
  </si>
  <si>
    <t>う４４</t>
  </si>
  <si>
    <t>う４５</t>
  </si>
  <si>
    <t>う４６</t>
  </si>
  <si>
    <t>あん０３</t>
  </si>
  <si>
    <t>あん０４</t>
  </si>
  <si>
    <t>あん０５</t>
  </si>
  <si>
    <t>あん０６</t>
  </si>
  <si>
    <t>あん０７</t>
  </si>
  <si>
    <t>あん０８</t>
  </si>
  <si>
    <t>あん０９</t>
  </si>
  <si>
    <t>あん１０</t>
  </si>
  <si>
    <t>あん１１</t>
  </si>
  <si>
    <t>あん１２</t>
  </si>
  <si>
    <t>あん１３</t>
  </si>
  <si>
    <t>あん１４</t>
  </si>
  <si>
    <t>あん１５</t>
  </si>
  <si>
    <t>あん１６</t>
  </si>
  <si>
    <t>あん１７</t>
  </si>
  <si>
    <t>あん１８</t>
  </si>
  <si>
    <t>あん１９</t>
  </si>
  <si>
    <t>あん２０</t>
  </si>
  <si>
    <t>あん２１</t>
  </si>
  <si>
    <t>あん２２</t>
  </si>
  <si>
    <t>あん２３</t>
  </si>
  <si>
    <t>あん２４</t>
  </si>
  <si>
    <t>あん２５</t>
  </si>
  <si>
    <t>こ０３</t>
  </si>
  <si>
    <t>こ０４</t>
  </si>
  <si>
    <t>き０３</t>
  </si>
  <si>
    <t>あ０１</t>
    <phoneticPr fontId="19"/>
  </si>
  <si>
    <t>西川</t>
    <rPh sb="0" eb="2">
      <t>ニシカワ</t>
    </rPh>
    <phoneticPr fontId="19"/>
  </si>
  <si>
    <t>昌一</t>
    <rPh sb="0" eb="2">
      <t>マサカズ</t>
    </rPh>
    <phoneticPr fontId="19"/>
  </si>
  <si>
    <t>彦根市</t>
    <rPh sb="0" eb="3">
      <t>ヒコネシ</t>
    </rPh>
    <phoneticPr fontId="19"/>
  </si>
  <si>
    <t>青木</t>
    <rPh sb="0" eb="2">
      <t>アオキ</t>
    </rPh>
    <phoneticPr fontId="19"/>
  </si>
  <si>
    <t>重之</t>
    <rPh sb="0" eb="2">
      <t>シゲユキ</t>
    </rPh>
    <phoneticPr fontId="19"/>
  </si>
  <si>
    <t>草津市</t>
    <rPh sb="0" eb="3">
      <t>クサツシ</t>
    </rPh>
    <phoneticPr fontId="19"/>
  </si>
  <si>
    <t>安達</t>
    <rPh sb="0" eb="2">
      <t>アダチ</t>
    </rPh>
    <phoneticPr fontId="19"/>
  </si>
  <si>
    <t>隆一</t>
    <rPh sb="0" eb="2">
      <t>リュウイチ</t>
    </rPh>
    <phoneticPr fontId="19"/>
  </si>
  <si>
    <t>甲賀市</t>
    <rPh sb="0" eb="2">
      <t>コウカ</t>
    </rPh>
    <rPh sb="2" eb="3">
      <t>シ</t>
    </rPh>
    <phoneticPr fontId="19"/>
  </si>
  <si>
    <t>義弘</t>
    <rPh sb="0" eb="2">
      <t>ヨシヒロ</t>
    </rPh>
    <phoneticPr fontId="19"/>
  </si>
  <si>
    <t>守山市</t>
    <rPh sb="0" eb="3">
      <t>モリヤマシ</t>
    </rPh>
    <phoneticPr fontId="19"/>
  </si>
  <si>
    <t>真也</t>
    <rPh sb="0" eb="2">
      <t>シンヤ</t>
    </rPh>
    <phoneticPr fontId="19"/>
  </si>
  <si>
    <t>優子</t>
    <rPh sb="0" eb="2">
      <t>ユウコ</t>
    </rPh>
    <phoneticPr fontId="19"/>
  </si>
  <si>
    <t>女</t>
    <rPh sb="0" eb="1">
      <t>オンナ</t>
    </rPh>
    <phoneticPr fontId="19"/>
  </si>
  <si>
    <t>多賀町</t>
    <rPh sb="0" eb="3">
      <t>タガチョウ</t>
    </rPh>
    <phoneticPr fontId="19"/>
  </si>
  <si>
    <t>長浜市</t>
    <rPh sb="0" eb="3">
      <t>ナガハマシ</t>
    </rPh>
    <phoneticPr fontId="19"/>
  </si>
  <si>
    <t>大津市</t>
    <rPh sb="0" eb="3">
      <t>オオツシ</t>
    </rPh>
    <phoneticPr fontId="19"/>
  </si>
  <si>
    <t>米原市</t>
    <rPh sb="0" eb="3">
      <t>マイバラシ</t>
    </rPh>
    <phoneticPr fontId="19"/>
  </si>
  <si>
    <t>京子</t>
    <rPh sb="0" eb="2">
      <t>キョウコ</t>
    </rPh>
    <phoneticPr fontId="19"/>
  </si>
  <si>
    <t>湖南市</t>
    <rPh sb="0" eb="3">
      <t>コナンシ</t>
    </rPh>
    <phoneticPr fontId="19"/>
  </si>
  <si>
    <t xml:space="preserve">傳樹 </t>
  </si>
  <si>
    <t>男</t>
    <phoneticPr fontId="19"/>
  </si>
  <si>
    <t>成宮</t>
    <rPh sb="0" eb="2">
      <t>ナルミヤ</t>
    </rPh>
    <phoneticPr fontId="19"/>
  </si>
  <si>
    <t>あ２３</t>
  </si>
  <si>
    <t>あ２４</t>
  </si>
  <si>
    <t>あ２５</t>
  </si>
  <si>
    <t>あ２６</t>
  </si>
  <si>
    <t>あ２７</t>
  </si>
  <si>
    <t>中村</t>
    <rPh sb="0" eb="2">
      <t>ナカムラ</t>
    </rPh>
    <phoneticPr fontId="19"/>
  </si>
  <si>
    <t>アンヴァース</t>
    <phoneticPr fontId="19"/>
  </si>
  <si>
    <t>あん０１</t>
    <phoneticPr fontId="19"/>
  </si>
  <si>
    <t>野洲市</t>
    <rPh sb="0" eb="3">
      <t>ヤスシ</t>
    </rPh>
    <phoneticPr fontId="19"/>
  </si>
  <si>
    <t>東近江市</t>
    <rPh sb="0" eb="3">
      <t>ヒガシオウミ</t>
    </rPh>
    <rPh sb="3" eb="4">
      <t>シ</t>
    </rPh>
    <phoneticPr fontId="19"/>
  </si>
  <si>
    <t>男</t>
    <rPh sb="0" eb="1">
      <t>オトコ</t>
    </rPh>
    <phoneticPr fontId="19"/>
  </si>
  <si>
    <t>日野町</t>
    <rPh sb="0" eb="3">
      <t>ヒノチョウ</t>
    </rPh>
    <phoneticPr fontId="19"/>
  </si>
  <si>
    <t>鈴木</t>
    <rPh sb="0" eb="2">
      <t>スズキ</t>
    </rPh>
    <phoneticPr fontId="19"/>
  </si>
  <si>
    <t>京セラTC</t>
    <rPh sb="0" eb="1">
      <t>キョウ</t>
    </rPh>
    <phoneticPr fontId="19"/>
  </si>
  <si>
    <t>き０１</t>
    <phoneticPr fontId="19"/>
  </si>
  <si>
    <t>近江八幡市</t>
    <rPh sb="0" eb="5">
      <t>オウミハチマンシ</t>
    </rPh>
    <phoneticPr fontId="19"/>
  </si>
  <si>
    <t>野洲市</t>
    <rPh sb="0" eb="2">
      <t>ヤス</t>
    </rPh>
    <rPh sb="2" eb="3">
      <t>シ</t>
    </rPh>
    <phoneticPr fontId="19"/>
  </si>
  <si>
    <t>女</t>
    <phoneticPr fontId="19"/>
  </si>
  <si>
    <t>東近江市</t>
    <rPh sb="0" eb="4">
      <t>ヒガシオウミシ</t>
    </rPh>
    <phoneticPr fontId="19"/>
  </si>
  <si>
    <t>き２０</t>
  </si>
  <si>
    <t>き２２</t>
  </si>
  <si>
    <t>福島</t>
    <rPh sb="0" eb="2">
      <t>フクシマ</t>
    </rPh>
    <phoneticPr fontId="19"/>
  </si>
  <si>
    <t>ふ０１</t>
    <phoneticPr fontId="19"/>
  </si>
  <si>
    <t>水本</t>
    <rPh sb="0" eb="2">
      <t>ミズモト</t>
    </rPh>
    <phoneticPr fontId="19"/>
  </si>
  <si>
    <t>フレンズ</t>
    <phoneticPr fontId="19"/>
  </si>
  <si>
    <t>ふ０２</t>
    <phoneticPr fontId="19"/>
  </si>
  <si>
    <t>清水</t>
    <rPh sb="0" eb="2">
      <t>シミズ</t>
    </rPh>
    <phoneticPr fontId="19"/>
  </si>
  <si>
    <t>岡本</t>
    <rPh sb="0" eb="2">
      <t>オカモト</t>
    </rPh>
    <phoneticPr fontId="19"/>
  </si>
  <si>
    <t>康弘</t>
    <rPh sb="0" eb="2">
      <t>ヤスヒロ</t>
    </rPh>
    <phoneticPr fontId="19"/>
  </si>
  <si>
    <t>平塚</t>
    <rPh sb="0" eb="2">
      <t>ヒラツカ</t>
    </rPh>
    <phoneticPr fontId="19"/>
  </si>
  <si>
    <t>池端</t>
    <rPh sb="0" eb="2">
      <t>イケバタ</t>
    </rPh>
    <phoneticPr fontId="19"/>
  </si>
  <si>
    <t>誠治</t>
    <rPh sb="0" eb="2">
      <t>セイジ</t>
    </rPh>
    <phoneticPr fontId="19"/>
  </si>
  <si>
    <t>三代</t>
    <rPh sb="0" eb="2">
      <t>ミシロ</t>
    </rPh>
    <phoneticPr fontId="19"/>
  </si>
  <si>
    <t>古市</t>
    <rPh sb="0" eb="2">
      <t>フルイチ</t>
    </rPh>
    <phoneticPr fontId="19"/>
  </si>
  <si>
    <t>筒井</t>
    <rPh sb="0" eb="2">
      <t>ツツイ</t>
    </rPh>
    <phoneticPr fontId="19"/>
  </si>
  <si>
    <t>珠世</t>
    <rPh sb="0" eb="2">
      <t>タマヨ</t>
    </rPh>
    <phoneticPr fontId="19"/>
  </si>
  <si>
    <t>梨絵</t>
    <rPh sb="0" eb="2">
      <t>リエ</t>
    </rPh>
    <phoneticPr fontId="19"/>
  </si>
  <si>
    <t>初美</t>
    <rPh sb="0" eb="2">
      <t>ハツミ</t>
    </rPh>
    <phoneticPr fontId="19"/>
  </si>
  <si>
    <t>吉岡</t>
    <rPh sb="0" eb="2">
      <t>ヨシオカ</t>
    </rPh>
    <phoneticPr fontId="19"/>
  </si>
  <si>
    <t>愛荘町</t>
    <rPh sb="0" eb="2">
      <t>アイショウ</t>
    </rPh>
    <rPh sb="2" eb="3">
      <t>チョウ</t>
    </rPh>
    <phoneticPr fontId="19"/>
  </si>
  <si>
    <t>出縄</t>
    <rPh sb="0" eb="1">
      <t>デ</t>
    </rPh>
    <rPh sb="1" eb="2">
      <t>ナワ</t>
    </rPh>
    <phoneticPr fontId="19"/>
  </si>
  <si>
    <t>久子</t>
    <rPh sb="0" eb="2">
      <t>ヒサコ</t>
    </rPh>
    <phoneticPr fontId="19"/>
  </si>
  <si>
    <t>甲賀市</t>
    <rPh sb="0" eb="2">
      <t>コウガ</t>
    </rPh>
    <rPh sb="2" eb="3">
      <t>シ</t>
    </rPh>
    <phoneticPr fontId="19"/>
  </si>
  <si>
    <t>グリフィンズ</t>
    <phoneticPr fontId="19"/>
  </si>
  <si>
    <t>東近江グリフィンズ</t>
    <rPh sb="0" eb="3">
      <t>ヒガシオウミ</t>
    </rPh>
    <phoneticPr fontId="19"/>
  </si>
  <si>
    <t>ぐ０１</t>
    <phoneticPr fontId="19"/>
  </si>
  <si>
    <t>鍵谷</t>
    <rPh sb="0" eb="2">
      <t>カギタニ</t>
    </rPh>
    <phoneticPr fontId="19"/>
  </si>
  <si>
    <t>浩太</t>
    <rPh sb="0" eb="2">
      <t>コウタ</t>
    </rPh>
    <phoneticPr fontId="19"/>
  </si>
  <si>
    <t>ぐ０２</t>
    <phoneticPr fontId="19"/>
  </si>
  <si>
    <t>恵亮</t>
    <rPh sb="0" eb="2">
      <t>ケイスケ</t>
    </rPh>
    <phoneticPr fontId="19"/>
  </si>
  <si>
    <t>中西</t>
    <rPh sb="0" eb="2">
      <t>ナカニシ</t>
    </rPh>
    <phoneticPr fontId="19"/>
  </si>
  <si>
    <t>泰輝</t>
    <rPh sb="0" eb="2">
      <t>タイキ</t>
    </rPh>
    <phoneticPr fontId="19"/>
  </si>
  <si>
    <t>栗東市</t>
    <rPh sb="0" eb="3">
      <t>リットウシ</t>
    </rPh>
    <phoneticPr fontId="19"/>
  </si>
  <si>
    <t>井ノ口</t>
    <rPh sb="0" eb="1">
      <t>イ</t>
    </rPh>
    <rPh sb="2" eb="3">
      <t>グチ</t>
    </rPh>
    <phoneticPr fontId="19"/>
  </si>
  <si>
    <t>幹也</t>
    <rPh sb="0" eb="2">
      <t>ミキヤ</t>
    </rPh>
    <phoneticPr fontId="19"/>
  </si>
  <si>
    <t>漆原</t>
    <rPh sb="0" eb="2">
      <t>ウルシハラ</t>
    </rPh>
    <phoneticPr fontId="19"/>
  </si>
  <si>
    <t>大介</t>
    <rPh sb="0" eb="2">
      <t>ダイスケ</t>
    </rPh>
    <phoneticPr fontId="19"/>
  </si>
  <si>
    <t>土田</t>
    <rPh sb="0" eb="2">
      <t>ツチダ</t>
    </rPh>
    <phoneticPr fontId="19"/>
  </si>
  <si>
    <t>哲也</t>
    <rPh sb="0" eb="2">
      <t>テツヤ</t>
    </rPh>
    <phoneticPr fontId="19"/>
  </si>
  <si>
    <t>金谷</t>
    <rPh sb="0" eb="2">
      <t>カナタニ</t>
    </rPh>
    <phoneticPr fontId="19"/>
  </si>
  <si>
    <t>太郎</t>
    <rPh sb="0" eb="2">
      <t>タロウ</t>
    </rPh>
    <phoneticPr fontId="19"/>
  </si>
  <si>
    <t>吉野</t>
    <rPh sb="0" eb="2">
      <t>ヨシノ</t>
    </rPh>
    <phoneticPr fontId="19"/>
  </si>
  <si>
    <t>淳也</t>
    <rPh sb="0" eb="2">
      <t>ジュンヤ</t>
    </rPh>
    <phoneticPr fontId="19"/>
  </si>
  <si>
    <t>南</t>
    <rPh sb="0" eb="1">
      <t>ミナミ</t>
    </rPh>
    <phoneticPr fontId="19"/>
  </si>
  <si>
    <t>山本</t>
    <rPh sb="0" eb="2">
      <t>ヤマモト</t>
    </rPh>
    <phoneticPr fontId="19"/>
  </si>
  <si>
    <t>将義</t>
    <rPh sb="0" eb="2">
      <t>マサヨシ</t>
    </rPh>
    <phoneticPr fontId="19"/>
  </si>
  <si>
    <t>森</t>
    <rPh sb="0" eb="1">
      <t>モリ</t>
    </rPh>
    <phoneticPr fontId="19"/>
  </si>
  <si>
    <t>藤井</t>
    <rPh sb="0" eb="2">
      <t>フジイ</t>
    </rPh>
    <phoneticPr fontId="19"/>
  </si>
  <si>
    <t>正和</t>
    <rPh sb="0" eb="2">
      <t>マサカズ</t>
    </rPh>
    <phoneticPr fontId="19"/>
  </si>
  <si>
    <t>京都府</t>
    <rPh sb="0" eb="3">
      <t>キョウトフ</t>
    </rPh>
    <phoneticPr fontId="19"/>
  </si>
  <si>
    <t>愛知県</t>
    <rPh sb="0" eb="3">
      <t>アイチケン</t>
    </rPh>
    <phoneticPr fontId="19"/>
  </si>
  <si>
    <t>澁谷</t>
    <rPh sb="0" eb="1">
      <t>シブ</t>
    </rPh>
    <rPh sb="1" eb="2">
      <t>タニ</t>
    </rPh>
    <phoneticPr fontId="19"/>
  </si>
  <si>
    <t>晃大</t>
    <rPh sb="0" eb="2">
      <t>コウダイ</t>
    </rPh>
    <phoneticPr fontId="19"/>
  </si>
  <si>
    <t>浜田</t>
    <rPh sb="0" eb="2">
      <t>ハマダ</t>
    </rPh>
    <phoneticPr fontId="19"/>
  </si>
  <si>
    <t>豊</t>
    <rPh sb="0" eb="1">
      <t>ユタカ</t>
    </rPh>
    <phoneticPr fontId="19"/>
  </si>
  <si>
    <t>平野</t>
    <rPh sb="0" eb="2">
      <t>ヒラノ</t>
    </rPh>
    <phoneticPr fontId="19"/>
  </si>
  <si>
    <t>優也</t>
    <rPh sb="0" eb="2">
      <t>ユウヤ</t>
    </rPh>
    <phoneticPr fontId="19"/>
  </si>
  <si>
    <t>三重県</t>
    <rPh sb="0" eb="3">
      <t>ミエケン</t>
    </rPh>
    <phoneticPr fontId="19"/>
  </si>
  <si>
    <t>山口</t>
    <rPh sb="0" eb="2">
      <t>ヤマグチ</t>
    </rPh>
    <phoneticPr fontId="19"/>
  </si>
  <si>
    <t>友里</t>
    <rPh sb="0" eb="2">
      <t>ユリ</t>
    </rPh>
    <phoneticPr fontId="19"/>
  </si>
  <si>
    <t>吉村</t>
    <rPh sb="0" eb="2">
      <t>ヨシムラ</t>
    </rPh>
    <phoneticPr fontId="19"/>
  </si>
  <si>
    <t>千恵</t>
    <rPh sb="0" eb="2">
      <t>チエ</t>
    </rPh>
    <phoneticPr fontId="19"/>
  </si>
  <si>
    <t>福永</t>
    <phoneticPr fontId="19"/>
  </si>
  <si>
    <t>一典</t>
    <rPh sb="0" eb="2">
      <t>カズノリ</t>
    </rPh>
    <phoneticPr fontId="19"/>
  </si>
  <si>
    <t>小澤</t>
    <rPh sb="0" eb="2">
      <t>コザワ</t>
    </rPh>
    <phoneticPr fontId="19"/>
  </si>
  <si>
    <t>藤信</t>
    <rPh sb="0" eb="2">
      <t>フジノブ</t>
    </rPh>
    <phoneticPr fontId="19"/>
  </si>
  <si>
    <t>朝日</t>
    <rPh sb="0" eb="2">
      <t>アサヒ</t>
    </rPh>
    <phoneticPr fontId="19"/>
  </si>
  <si>
    <t>尚紀</t>
    <rPh sb="0" eb="1">
      <t>ナオ</t>
    </rPh>
    <rPh sb="1" eb="2">
      <t>キ</t>
    </rPh>
    <phoneticPr fontId="19"/>
  </si>
  <si>
    <t>智美</t>
    <rPh sb="0" eb="2">
      <t>トモミ</t>
    </rPh>
    <phoneticPr fontId="19"/>
  </si>
  <si>
    <t>本多</t>
    <rPh sb="0" eb="2">
      <t>ホンダ</t>
    </rPh>
    <phoneticPr fontId="19"/>
  </si>
  <si>
    <t>勇輝</t>
    <rPh sb="0" eb="2">
      <t>ユウキ</t>
    </rPh>
    <phoneticPr fontId="19"/>
  </si>
  <si>
    <t>堤</t>
    <rPh sb="0" eb="1">
      <t>ツツミ</t>
    </rPh>
    <phoneticPr fontId="19"/>
  </si>
  <si>
    <t>泰彦</t>
    <rPh sb="0" eb="2">
      <t>ヤスヒコ</t>
    </rPh>
    <phoneticPr fontId="19"/>
  </si>
  <si>
    <t>新谷</t>
    <rPh sb="0" eb="2">
      <t>シンヤ</t>
    </rPh>
    <phoneticPr fontId="19"/>
  </si>
  <si>
    <t>良</t>
    <rPh sb="0" eb="1">
      <t>リョウ</t>
    </rPh>
    <phoneticPr fontId="19"/>
  </si>
  <si>
    <t>近江八幡市</t>
    <phoneticPr fontId="19"/>
  </si>
  <si>
    <t>川上</t>
    <phoneticPr fontId="2"/>
  </si>
  <si>
    <t>美香</t>
    <rPh sb="0" eb="2">
      <t>ミカ</t>
    </rPh>
    <phoneticPr fontId="2"/>
  </si>
  <si>
    <t>雄介</t>
    <rPh sb="0" eb="2">
      <t>ユウスケ</t>
    </rPh>
    <phoneticPr fontId="19"/>
  </si>
  <si>
    <t>中嶋</t>
    <rPh sb="0" eb="2">
      <t>ナカジマ</t>
    </rPh>
    <phoneticPr fontId="19"/>
  </si>
  <si>
    <t>う０１</t>
    <phoneticPr fontId="2"/>
  </si>
  <si>
    <t>うさぎとかめの集い</t>
    <rPh sb="7" eb="8">
      <t>ツド</t>
    </rPh>
    <phoneticPr fontId="19"/>
  </si>
  <si>
    <t>う０２</t>
    <phoneticPr fontId="2"/>
  </si>
  <si>
    <t>牛道</t>
    <rPh sb="0" eb="1">
      <t>ウシ</t>
    </rPh>
    <rPh sb="1" eb="2">
      <t>ミチ</t>
    </rPh>
    <phoneticPr fontId="19"/>
  </si>
  <si>
    <t>小倉</t>
    <rPh sb="0" eb="2">
      <t>オグラ</t>
    </rPh>
    <phoneticPr fontId="19"/>
  </si>
  <si>
    <t>俊郎</t>
    <rPh sb="0" eb="1">
      <t>トシ</t>
    </rPh>
    <rPh sb="1" eb="2">
      <t>ロウ</t>
    </rPh>
    <phoneticPr fontId="19"/>
  </si>
  <si>
    <t>片岡</t>
    <rPh sb="0" eb="2">
      <t>カタオカ</t>
    </rPh>
    <phoneticPr fontId="19"/>
  </si>
  <si>
    <t>一寿</t>
    <rPh sb="0" eb="2">
      <t>カズトシ</t>
    </rPh>
    <phoneticPr fontId="19"/>
  </si>
  <si>
    <t>近江八幡市</t>
    <rPh sb="0" eb="5">
      <t>オウミハチマンシ</t>
    </rPh>
    <phoneticPr fontId="2"/>
  </si>
  <si>
    <t>亀井</t>
    <rPh sb="0" eb="2">
      <t>カメイ</t>
    </rPh>
    <phoneticPr fontId="2"/>
  </si>
  <si>
    <t>甲賀市</t>
    <rPh sb="0" eb="3">
      <t>コウカシ</t>
    </rPh>
    <phoneticPr fontId="19"/>
  </si>
  <si>
    <t>竹田</t>
    <rPh sb="0" eb="2">
      <t>タケダ</t>
    </rPh>
    <phoneticPr fontId="19"/>
  </si>
  <si>
    <t>圭佑</t>
    <rPh sb="0" eb="2">
      <t>ケイスケ</t>
    </rPh>
    <phoneticPr fontId="19"/>
  </si>
  <si>
    <t>土肥</t>
    <rPh sb="0" eb="2">
      <t>ドイ</t>
    </rPh>
    <phoneticPr fontId="19"/>
  </si>
  <si>
    <t>将博</t>
    <rPh sb="0" eb="2">
      <t>マサヒロ</t>
    </rPh>
    <phoneticPr fontId="19"/>
  </si>
  <si>
    <t>山田</t>
    <rPh sb="0" eb="2">
      <t>ヤマダ</t>
    </rPh>
    <phoneticPr fontId="19"/>
  </si>
  <si>
    <t>昌紀</t>
    <rPh sb="0" eb="2">
      <t>マサノリ</t>
    </rPh>
    <phoneticPr fontId="19"/>
  </si>
  <si>
    <t>浩之</t>
    <rPh sb="0" eb="2">
      <t>ヒロユキ</t>
    </rPh>
    <phoneticPr fontId="19"/>
  </si>
  <si>
    <t>脇野</t>
    <rPh sb="0" eb="2">
      <t>ワキノ</t>
    </rPh>
    <phoneticPr fontId="19"/>
  </si>
  <si>
    <t>佳邦</t>
    <rPh sb="0" eb="1">
      <t>ヨシ</t>
    </rPh>
    <rPh sb="1" eb="2">
      <t>クニ</t>
    </rPh>
    <phoneticPr fontId="19"/>
  </si>
  <si>
    <t>植垣</t>
    <rPh sb="0" eb="2">
      <t>ウエガキ</t>
    </rPh>
    <phoneticPr fontId="19"/>
  </si>
  <si>
    <t>貴美子</t>
    <rPh sb="0" eb="3">
      <t>キミコ</t>
    </rPh>
    <phoneticPr fontId="19"/>
  </si>
  <si>
    <t>牛道</t>
    <rPh sb="0" eb="2">
      <t>ウシミチ</t>
    </rPh>
    <phoneticPr fontId="2"/>
  </si>
  <si>
    <t>心</t>
    <rPh sb="0" eb="1">
      <t>ココロ</t>
    </rPh>
    <phoneticPr fontId="2"/>
  </si>
  <si>
    <t>長浜市</t>
    <rPh sb="0" eb="3">
      <t>ナガハマシ</t>
    </rPh>
    <phoneticPr fontId="2"/>
  </si>
  <si>
    <t>梅田</t>
    <rPh sb="0" eb="2">
      <t>ウメダ</t>
    </rPh>
    <phoneticPr fontId="19"/>
  </si>
  <si>
    <t>陽子</t>
    <rPh sb="0" eb="2">
      <t>ヨウコ</t>
    </rPh>
    <phoneticPr fontId="19"/>
  </si>
  <si>
    <t>辻</t>
    <rPh sb="0" eb="1">
      <t>ツジ</t>
    </rPh>
    <phoneticPr fontId="19"/>
  </si>
  <si>
    <t>苗村</t>
    <rPh sb="0" eb="2">
      <t>ナエムラ</t>
    </rPh>
    <phoneticPr fontId="19"/>
  </si>
  <si>
    <t>藤田</t>
    <rPh sb="0" eb="2">
      <t>フジタ</t>
    </rPh>
    <phoneticPr fontId="2"/>
  </si>
  <si>
    <t>博美</t>
    <rPh sb="0" eb="2">
      <t>ヒロミ</t>
    </rPh>
    <phoneticPr fontId="2"/>
  </si>
  <si>
    <t>伊吹</t>
    <rPh sb="0" eb="2">
      <t>イブキ</t>
    </rPh>
    <phoneticPr fontId="19"/>
  </si>
  <si>
    <t>こ０１</t>
    <phoneticPr fontId="19"/>
  </si>
  <si>
    <t>國本</t>
    <rPh sb="0" eb="2">
      <t>クニモト</t>
    </rPh>
    <phoneticPr fontId="19"/>
  </si>
  <si>
    <t>個人登録</t>
    <rPh sb="0" eb="2">
      <t>コジン</t>
    </rPh>
    <rPh sb="2" eb="4">
      <t>トウロク</t>
    </rPh>
    <phoneticPr fontId="19"/>
  </si>
  <si>
    <t>個人登録</t>
    <rPh sb="0" eb="4">
      <t>コジントウロク</t>
    </rPh>
    <phoneticPr fontId="19"/>
  </si>
  <si>
    <t>愛荘町</t>
    <rPh sb="0" eb="3">
      <t>アイショウチョウ</t>
    </rPh>
    <phoneticPr fontId="19"/>
  </si>
  <si>
    <t>中島</t>
    <rPh sb="0" eb="2">
      <t>ナカジマ</t>
    </rPh>
    <phoneticPr fontId="2"/>
  </si>
  <si>
    <t>　↑　印刷範囲</t>
    <rPh sb="3" eb="5">
      <t>インサツ</t>
    </rPh>
    <rPh sb="5" eb="7">
      <t>ハンイ</t>
    </rPh>
    <phoneticPr fontId="2"/>
  </si>
  <si>
    <t>←</t>
    <phoneticPr fontId="2"/>
  </si>
  <si>
    <t>印</t>
    <rPh sb="0" eb="1">
      <t>イン</t>
    </rPh>
    <phoneticPr fontId="2"/>
  </si>
  <si>
    <t>刷</t>
    <rPh sb="0" eb="1">
      <t>サツ</t>
    </rPh>
    <phoneticPr fontId="2"/>
  </si>
  <si>
    <t>範</t>
    <rPh sb="0" eb="1">
      <t>ハン</t>
    </rPh>
    <phoneticPr fontId="2"/>
  </si>
  <si>
    <t>囲</t>
    <rPh sb="0" eb="1">
      <t>イ</t>
    </rPh>
    <phoneticPr fontId="2"/>
  </si>
  <si>
    <t>③</t>
    <phoneticPr fontId="2"/>
  </si>
  <si>
    <t>④</t>
    <phoneticPr fontId="2"/>
  </si>
  <si>
    <t>⑤</t>
    <phoneticPr fontId="2"/>
  </si>
  <si>
    <t>⑥</t>
    <phoneticPr fontId="2"/>
  </si>
  <si>
    <t>⑦</t>
    <phoneticPr fontId="2"/>
  </si>
  <si>
    <t>⑧</t>
    <phoneticPr fontId="2"/>
  </si>
  <si>
    <t>⑨</t>
    <phoneticPr fontId="2"/>
  </si>
  <si>
    <t>⑩</t>
    <phoneticPr fontId="2"/>
  </si>
  <si>
    <t>⑪</t>
    <phoneticPr fontId="2"/>
  </si>
  <si>
    <t>⑫</t>
    <phoneticPr fontId="2"/>
  </si>
  <si>
    <t>⑬</t>
    <phoneticPr fontId="2"/>
  </si>
  <si>
    <t>⑭</t>
    <phoneticPr fontId="2"/>
  </si>
  <si>
    <t>⑮</t>
    <phoneticPr fontId="2"/>
  </si>
  <si>
    <t>6人リーグ</t>
    <rPh sb="1" eb="2">
      <t>ニン</t>
    </rPh>
    <phoneticPr fontId="2"/>
  </si>
  <si>
    <t>３８人</t>
    <rPh sb="2" eb="3">
      <t>ニン</t>
    </rPh>
    <phoneticPr fontId="19"/>
  </si>
  <si>
    <t>アビックBB</t>
    <phoneticPr fontId="19"/>
  </si>
  <si>
    <t>あ０２</t>
  </si>
  <si>
    <t>あ０３</t>
  </si>
  <si>
    <t>あ０４</t>
  </si>
  <si>
    <t>上原</t>
  </si>
  <si>
    <t>義弘</t>
  </si>
  <si>
    <t>あ０５</t>
  </si>
  <si>
    <t>寺村</t>
  </si>
  <si>
    <t>浩一</t>
  </si>
  <si>
    <t>あ０６</t>
  </si>
  <si>
    <t>平居</t>
  </si>
  <si>
    <t>崇</t>
  </si>
  <si>
    <t>あ０７</t>
  </si>
  <si>
    <t>大林</t>
  </si>
  <si>
    <t>弘典</t>
  </si>
  <si>
    <t>あ０８</t>
  </si>
  <si>
    <t>福嶋</t>
  </si>
  <si>
    <t>亮</t>
  </si>
  <si>
    <t>岐阜県</t>
    <rPh sb="0" eb="3">
      <t>ギフケン</t>
    </rPh>
    <phoneticPr fontId="19"/>
  </si>
  <si>
    <t>あ０９</t>
  </si>
  <si>
    <t>落合</t>
  </si>
  <si>
    <t>良弘</t>
  </si>
  <si>
    <t>あ１０</t>
  </si>
  <si>
    <t>松井</t>
  </si>
  <si>
    <t>あ１１</t>
  </si>
  <si>
    <t>長谷川</t>
  </si>
  <si>
    <t>優</t>
  </si>
  <si>
    <t>あ１２</t>
  </si>
  <si>
    <t>草野</t>
  </si>
  <si>
    <t>活地</t>
  </si>
  <si>
    <t>あ１３</t>
  </si>
  <si>
    <t>吉川</t>
  </si>
  <si>
    <t>孝次</t>
  </si>
  <si>
    <t>あ１４</t>
  </si>
  <si>
    <t>姫田</t>
  </si>
  <si>
    <t>和憲</t>
  </si>
  <si>
    <t>あ１５</t>
  </si>
  <si>
    <t>法戸</t>
  </si>
  <si>
    <t>義也</t>
  </si>
  <si>
    <t>あ１６</t>
  </si>
  <si>
    <t>冨岡</t>
  </si>
  <si>
    <t>浩史</t>
  </si>
  <si>
    <t>あ１７</t>
  </si>
  <si>
    <t>西堀</t>
  </si>
  <si>
    <t>公人</t>
  </si>
  <si>
    <t>あ１８</t>
  </si>
  <si>
    <t>清野</t>
  </si>
  <si>
    <t>宏樹</t>
  </si>
  <si>
    <t>あ１９</t>
  </si>
  <si>
    <t>宇野</t>
  </si>
  <si>
    <t>泰三</t>
  </si>
  <si>
    <t>坪井</t>
  </si>
  <si>
    <t>徳寿</t>
  </si>
  <si>
    <t>あ２１</t>
  </si>
  <si>
    <t>辻村</t>
  </si>
  <si>
    <t>惣一</t>
  </si>
  <si>
    <t>ｓｅ</t>
  </si>
  <si>
    <t>あ２２</t>
  </si>
  <si>
    <t>槇田</t>
    <rPh sb="0" eb="2">
      <t>マキタ</t>
    </rPh>
    <phoneticPr fontId="19"/>
  </si>
  <si>
    <t>学</t>
    <rPh sb="0" eb="1">
      <t>マナブ</t>
    </rPh>
    <phoneticPr fontId="19"/>
  </si>
  <si>
    <t>武久</t>
    <rPh sb="0" eb="2">
      <t>タケヒサ</t>
    </rPh>
    <phoneticPr fontId="19"/>
  </si>
  <si>
    <t>西山</t>
  </si>
  <si>
    <t>抄千代</t>
  </si>
  <si>
    <t>齋田</t>
  </si>
  <si>
    <t>優子</t>
  </si>
  <si>
    <t>中村</t>
  </si>
  <si>
    <t>紗映子</t>
  </si>
  <si>
    <t>あ２８</t>
  </si>
  <si>
    <t>松本</t>
  </si>
  <si>
    <t>光美</t>
  </si>
  <si>
    <t>あ２９</t>
  </si>
  <si>
    <t>堅田</t>
  </si>
  <si>
    <t>瑞木</t>
  </si>
  <si>
    <t>あ３０</t>
  </si>
  <si>
    <t>あ３１</t>
  </si>
  <si>
    <t>佐野</t>
  </si>
  <si>
    <t>直美</t>
  </si>
  <si>
    <t>あ３２</t>
  </si>
  <si>
    <t>千代</t>
  </si>
  <si>
    <t>美由紀</t>
  </si>
  <si>
    <t>あ３３</t>
  </si>
  <si>
    <t>小西</t>
  </si>
  <si>
    <t>由美子</t>
  </si>
  <si>
    <t>あ３４</t>
  </si>
  <si>
    <t>徳田</t>
  </si>
  <si>
    <t>裕子</t>
  </si>
  <si>
    <t>あ３５</t>
  </si>
  <si>
    <t>叶丸</t>
  </si>
  <si>
    <t>利恵子</t>
  </si>
  <si>
    <t>あ３６</t>
  </si>
  <si>
    <t>脇田</t>
  </si>
  <si>
    <t>里加</t>
  </si>
  <si>
    <t>あ３７</t>
  </si>
  <si>
    <t>中澤</t>
  </si>
  <si>
    <t>由香</t>
  </si>
  <si>
    <t>あ３８</t>
  </si>
  <si>
    <t>山中</t>
  </si>
  <si>
    <t>博子</t>
  </si>
  <si>
    <t>３２人</t>
    <rPh sb="2" eb="3">
      <t>ニン</t>
    </rPh>
    <phoneticPr fontId="19"/>
  </si>
  <si>
    <t>あぷ０１</t>
  </si>
  <si>
    <t>アプストTC</t>
    <phoneticPr fontId="19"/>
  </si>
  <si>
    <t>多賀町</t>
    <rPh sb="0" eb="2">
      <t>タガ</t>
    </rPh>
    <rPh sb="2" eb="3">
      <t>チョウ</t>
    </rPh>
    <phoneticPr fontId="19"/>
  </si>
  <si>
    <t>あぷ０２</t>
  </si>
  <si>
    <t>あぷ０３</t>
  </si>
  <si>
    <t>あぷ０４</t>
  </si>
  <si>
    <t>あぷ０５</t>
  </si>
  <si>
    <t>あぷ０６</t>
  </si>
  <si>
    <t>美弥子</t>
    <rPh sb="0" eb="3">
      <t>ミヤコ</t>
    </rPh>
    <phoneticPr fontId="11"/>
  </si>
  <si>
    <t>あぷ０７</t>
  </si>
  <si>
    <t>山内</t>
    <rPh sb="0" eb="2">
      <t>ヤマウチ</t>
    </rPh>
    <phoneticPr fontId="11"/>
  </si>
  <si>
    <t>雄平</t>
    <rPh sb="0" eb="2">
      <t>ユウヘイ</t>
    </rPh>
    <phoneticPr fontId="11"/>
  </si>
  <si>
    <t>東近江市</t>
    <rPh sb="0" eb="1">
      <t>ヒガシ</t>
    </rPh>
    <rPh sb="1" eb="3">
      <t>オウミ</t>
    </rPh>
    <rPh sb="3" eb="4">
      <t>シ</t>
    </rPh>
    <phoneticPr fontId="11"/>
  </si>
  <si>
    <t>あぷ０８</t>
  </si>
  <si>
    <t>木村</t>
    <rPh sb="0" eb="2">
      <t>キムラ</t>
    </rPh>
    <phoneticPr fontId="11"/>
  </si>
  <si>
    <t>美香</t>
    <rPh sb="0" eb="2">
      <t>ミカ</t>
    </rPh>
    <phoneticPr fontId="11"/>
  </si>
  <si>
    <t>米原市</t>
    <rPh sb="0" eb="3">
      <t>マイバラシ</t>
    </rPh>
    <phoneticPr fontId="11"/>
  </si>
  <si>
    <t>あぷ０９</t>
  </si>
  <si>
    <t>日高</t>
    <rPh sb="0" eb="2">
      <t>ヒダカ</t>
    </rPh>
    <phoneticPr fontId="11"/>
  </si>
  <si>
    <t>眞規子</t>
  </si>
  <si>
    <t>長浜市</t>
    <rPh sb="0" eb="3">
      <t>ナガハマシ</t>
    </rPh>
    <phoneticPr fontId="11"/>
  </si>
  <si>
    <t>あぷ１０</t>
  </si>
  <si>
    <t>長谷出</t>
    <rPh sb="0" eb="2">
      <t>ハセ</t>
    </rPh>
    <rPh sb="2" eb="3">
      <t>デ</t>
    </rPh>
    <phoneticPr fontId="11"/>
  </si>
  <si>
    <t>浩</t>
    <rPh sb="0" eb="1">
      <t>ヒロシ</t>
    </rPh>
    <phoneticPr fontId="11"/>
  </si>
  <si>
    <t>あぷ１１</t>
  </si>
  <si>
    <t>奥田</t>
    <rPh sb="0" eb="2">
      <t>オクダ</t>
    </rPh>
    <phoneticPr fontId="11"/>
  </si>
  <si>
    <t>あぷ１２</t>
  </si>
  <si>
    <t>理恵子</t>
  </si>
  <si>
    <t>あぷ１３</t>
  </si>
  <si>
    <t>東</t>
    <rPh sb="0" eb="1">
      <t>ヒガシ</t>
    </rPh>
    <phoneticPr fontId="11"/>
  </si>
  <si>
    <t>正隆</t>
    <rPh sb="0" eb="2">
      <t>マサタカ</t>
    </rPh>
    <phoneticPr fontId="11"/>
  </si>
  <si>
    <t>あぷ１４</t>
  </si>
  <si>
    <t>二ツ井</t>
    <rPh sb="0" eb="1">
      <t>フタ</t>
    </rPh>
    <rPh sb="2" eb="3">
      <t>イ</t>
    </rPh>
    <phoneticPr fontId="11"/>
  </si>
  <si>
    <t>裕也</t>
    <rPh sb="0" eb="2">
      <t>ユウヤ</t>
    </rPh>
    <phoneticPr fontId="11"/>
  </si>
  <si>
    <t>京都府</t>
    <rPh sb="0" eb="3">
      <t>キョウトフ</t>
    </rPh>
    <phoneticPr fontId="11"/>
  </si>
  <si>
    <t>あぷ１５</t>
  </si>
  <si>
    <t>田中　</t>
    <rPh sb="0" eb="2">
      <t>タナカ</t>
    </rPh>
    <phoneticPr fontId="11"/>
  </si>
  <si>
    <t>有紀</t>
    <rPh sb="0" eb="2">
      <t>ユキ</t>
    </rPh>
    <phoneticPr fontId="11"/>
  </si>
  <si>
    <t>竜王町</t>
    <rPh sb="0" eb="2">
      <t>リュウオウ</t>
    </rPh>
    <rPh sb="2" eb="3">
      <t>チョウ</t>
    </rPh>
    <phoneticPr fontId="11"/>
  </si>
  <si>
    <t>あぷ１６</t>
  </si>
  <si>
    <t>岡川</t>
    <rPh sb="0" eb="2">
      <t>オカガワ</t>
    </rPh>
    <phoneticPr fontId="11"/>
  </si>
  <si>
    <t>謙二</t>
    <rPh sb="0" eb="2">
      <t>ケンジ</t>
    </rPh>
    <phoneticPr fontId="11"/>
  </si>
  <si>
    <t>あぷ１７</t>
  </si>
  <si>
    <t>稲泉</t>
    <rPh sb="0" eb="2">
      <t>イナイズミ</t>
    </rPh>
    <phoneticPr fontId="11"/>
  </si>
  <si>
    <t>聡</t>
    <rPh sb="0" eb="1">
      <t>サトシ</t>
    </rPh>
    <phoneticPr fontId="11"/>
  </si>
  <si>
    <t>あぷ１８</t>
  </si>
  <si>
    <t>妹川</t>
    <rPh sb="0" eb="2">
      <t>イモカワ</t>
    </rPh>
    <phoneticPr fontId="11"/>
  </si>
  <si>
    <t>寿明</t>
    <rPh sb="0" eb="2">
      <t>トシアキ</t>
    </rPh>
    <phoneticPr fontId="11"/>
  </si>
  <si>
    <t>あぷ１９</t>
  </si>
  <si>
    <t>永松</t>
    <rPh sb="0" eb="2">
      <t>ナガマツ</t>
    </rPh>
    <phoneticPr fontId="11"/>
  </si>
  <si>
    <t>貴子</t>
    <rPh sb="0" eb="2">
      <t>タカコ</t>
    </rPh>
    <phoneticPr fontId="11"/>
  </si>
  <si>
    <t>あぷ２０</t>
  </si>
  <si>
    <t>藤原</t>
    <rPh sb="0" eb="2">
      <t>フジワラ</t>
    </rPh>
    <phoneticPr fontId="11"/>
  </si>
  <si>
    <t>泰子</t>
    <rPh sb="0" eb="2">
      <t>ヤスコ</t>
    </rPh>
    <phoneticPr fontId="11"/>
  </si>
  <si>
    <t>守山市</t>
    <rPh sb="0" eb="2">
      <t>モリヤマ</t>
    </rPh>
    <rPh sb="2" eb="3">
      <t>シ</t>
    </rPh>
    <phoneticPr fontId="11"/>
  </si>
  <si>
    <t>あぷ２１</t>
  </si>
  <si>
    <t>敦賀</t>
    <rPh sb="0" eb="2">
      <t>ツルガ</t>
    </rPh>
    <phoneticPr fontId="11"/>
  </si>
  <si>
    <t>創一</t>
    <rPh sb="0" eb="2">
      <t>ソウイチ</t>
    </rPh>
    <phoneticPr fontId="11"/>
  </si>
  <si>
    <t>あぷ２２</t>
  </si>
  <si>
    <t>有吉</t>
    <rPh sb="0" eb="2">
      <t>アリヨシ</t>
    </rPh>
    <phoneticPr fontId="11"/>
  </si>
  <si>
    <t>裕喜</t>
    <rPh sb="0" eb="2">
      <t>ユウヨロコ</t>
    </rPh>
    <phoneticPr fontId="11"/>
  </si>
  <si>
    <t>湖南市</t>
    <rPh sb="0" eb="3">
      <t>コナンシ</t>
    </rPh>
    <phoneticPr fontId="11"/>
  </si>
  <si>
    <t>あぷ２３</t>
  </si>
  <si>
    <t>松原</t>
    <rPh sb="0" eb="2">
      <t>マツバラ</t>
    </rPh>
    <phoneticPr fontId="11"/>
  </si>
  <si>
    <t>礼</t>
    <rPh sb="0" eb="1">
      <t>レイ</t>
    </rPh>
    <phoneticPr fontId="11"/>
  </si>
  <si>
    <t>あぷ２４</t>
  </si>
  <si>
    <t>福岡</t>
    <rPh sb="0" eb="2">
      <t>フクオカ</t>
    </rPh>
    <phoneticPr fontId="11"/>
  </si>
  <si>
    <t>由布加</t>
    <rPh sb="0" eb="1">
      <t>ユ</t>
    </rPh>
    <rPh sb="1" eb="2">
      <t>ヌノ</t>
    </rPh>
    <rPh sb="2" eb="3">
      <t>カ</t>
    </rPh>
    <phoneticPr fontId="11"/>
  </si>
  <si>
    <t>あぷ２５</t>
  </si>
  <si>
    <t>知奈美</t>
    <rPh sb="0" eb="3">
      <t>チナミ</t>
    </rPh>
    <phoneticPr fontId="11"/>
  </si>
  <si>
    <t>大阪府</t>
    <rPh sb="0" eb="3">
      <t>オオサカフ</t>
    </rPh>
    <phoneticPr fontId="11"/>
  </si>
  <si>
    <t>あぷ２６</t>
  </si>
  <si>
    <t>宮村</t>
    <rPh sb="0" eb="2">
      <t>ミヤムラ</t>
    </rPh>
    <phoneticPr fontId="11"/>
  </si>
  <si>
    <t>知宏</t>
    <rPh sb="0" eb="2">
      <t>トモヒロ</t>
    </rPh>
    <phoneticPr fontId="11"/>
  </si>
  <si>
    <t>近江八幡市</t>
    <phoneticPr fontId="11"/>
  </si>
  <si>
    <t>あぷ２７</t>
  </si>
  <si>
    <t>朋子</t>
    <rPh sb="0" eb="2">
      <t>トモコ</t>
    </rPh>
    <phoneticPr fontId="11"/>
  </si>
  <si>
    <t>あぷ２８</t>
  </si>
  <si>
    <t>北嶋</t>
    <rPh sb="0" eb="2">
      <t>キタジマ</t>
    </rPh>
    <phoneticPr fontId="11"/>
  </si>
  <si>
    <t>謙一</t>
    <rPh sb="0" eb="2">
      <t>ケンイチ</t>
    </rPh>
    <phoneticPr fontId="11"/>
  </si>
  <si>
    <t>あぷ２９</t>
  </si>
  <si>
    <t>竹村</t>
    <rPh sb="0" eb="2">
      <t>タケムラ</t>
    </rPh>
    <phoneticPr fontId="19"/>
  </si>
  <si>
    <t>治</t>
    <rPh sb="0" eb="1">
      <t>オサム</t>
    </rPh>
    <phoneticPr fontId="19"/>
  </si>
  <si>
    <t>日野町</t>
    <rPh sb="0" eb="2">
      <t>ヒノ</t>
    </rPh>
    <rPh sb="2" eb="3">
      <t>チョウ</t>
    </rPh>
    <phoneticPr fontId="11"/>
  </si>
  <si>
    <t>あぷ３０</t>
  </si>
  <si>
    <t>山崎</t>
    <rPh sb="0" eb="2">
      <t>ヤマザキ</t>
    </rPh>
    <phoneticPr fontId="19"/>
  </si>
  <si>
    <t>あぷ３１</t>
  </si>
  <si>
    <t>昌枝</t>
    <rPh sb="0" eb="2">
      <t>マサエ</t>
    </rPh>
    <phoneticPr fontId="19"/>
  </si>
  <si>
    <t>あぷ３２</t>
  </si>
  <si>
    <t>吉本</t>
    <rPh sb="0" eb="2">
      <t>ヨシモト</t>
    </rPh>
    <phoneticPr fontId="19"/>
  </si>
  <si>
    <t>泰二</t>
    <rPh sb="0" eb="2">
      <t>タイジ</t>
    </rPh>
    <phoneticPr fontId="19"/>
  </si>
  <si>
    <t>２７人</t>
    <rPh sb="2" eb="3">
      <t>ニン</t>
    </rPh>
    <phoneticPr fontId="19"/>
  </si>
  <si>
    <t>上津</t>
  </si>
  <si>
    <t>慶和</t>
  </si>
  <si>
    <t>あん０２</t>
  </si>
  <si>
    <t>脇坂</t>
  </si>
  <si>
    <t>和樹</t>
  </si>
  <si>
    <t>小田</t>
  </si>
  <si>
    <t>紀彦</t>
  </si>
  <si>
    <t>野洲市</t>
  </si>
  <si>
    <t>越智</t>
  </si>
  <si>
    <t>友基</t>
  </si>
  <si>
    <t>辻本</t>
  </si>
  <si>
    <t>将士</t>
  </si>
  <si>
    <t>津曲</t>
  </si>
  <si>
    <t>崇志</t>
  </si>
  <si>
    <t>湖南市</t>
  </si>
  <si>
    <t>鍋内</t>
  </si>
  <si>
    <t>雄樹</t>
  </si>
  <si>
    <t>湖南市</t>
    <phoneticPr fontId="19"/>
  </si>
  <si>
    <t>桐原</t>
    <rPh sb="0" eb="2">
      <t>キリハラ</t>
    </rPh>
    <phoneticPr fontId="19"/>
  </si>
  <si>
    <t>昇汰</t>
    <rPh sb="0" eb="1">
      <t>ノボ</t>
    </rPh>
    <rPh sb="1" eb="2">
      <t>タ</t>
    </rPh>
    <phoneticPr fontId="19"/>
  </si>
  <si>
    <t>松村</t>
  </si>
  <si>
    <t>友喜</t>
  </si>
  <si>
    <t>薮内</t>
  </si>
  <si>
    <t>豪</t>
  </si>
  <si>
    <t>山田</t>
  </si>
  <si>
    <t>佳明</t>
  </si>
  <si>
    <t>政田</t>
    <rPh sb="0" eb="2">
      <t>マサダ</t>
    </rPh>
    <phoneticPr fontId="19"/>
  </si>
  <si>
    <t>秀栄</t>
    <rPh sb="0" eb="1">
      <t>シュウ</t>
    </rPh>
    <rPh sb="1" eb="2">
      <t>サカ</t>
    </rPh>
    <phoneticPr fontId="19"/>
  </si>
  <si>
    <t>水島</t>
  </si>
  <si>
    <t>康夫</t>
    <rPh sb="0" eb="2">
      <t>ヤスオ</t>
    </rPh>
    <phoneticPr fontId="19"/>
  </si>
  <si>
    <t>北村</t>
  </si>
  <si>
    <t>建</t>
    <rPh sb="0" eb="1">
      <t>タ</t>
    </rPh>
    <phoneticPr fontId="19"/>
  </si>
  <si>
    <t>岡</t>
  </si>
  <si>
    <t>栄介</t>
  </si>
  <si>
    <t>長浜市</t>
    <phoneticPr fontId="19"/>
  </si>
  <si>
    <t>猪飼</t>
  </si>
  <si>
    <t>尚輝</t>
  </si>
  <si>
    <t>三箇</t>
  </si>
  <si>
    <t>澤田</t>
  </si>
  <si>
    <t>純兵</t>
  </si>
  <si>
    <t>片桐</t>
  </si>
  <si>
    <t>靖之</t>
  </si>
  <si>
    <t>美里</t>
  </si>
  <si>
    <t>杉</t>
  </si>
  <si>
    <t>健次</t>
  </si>
  <si>
    <t>大賀</t>
  </si>
  <si>
    <t>華子</t>
  </si>
  <si>
    <t>松尾</t>
  </si>
  <si>
    <t>吉峰</t>
  </si>
  <si>
    <t>小澤</t>
  </si>
  <si>
    <t>聖輝</t>
  </si>
  <si>
    <t>あん２６</t>
  </si>
  <si>
    <t>土肥</t>
  </si>
  <si>
    <t>郁菜</t>
  </si>
  <si>
    <t>あん２７</t>
  </si>
  <si>
    <t>奈菜</t>
  </si>
  <si>
    <t>２４人</t>
    <rPh sb="2" eb="3">
      <t>ニン</t>
    </rPh>
    <phoneticPr fontId="19"/>
  </si>
  <si>
    <t>Ｋテニスカレッジ</t>
    <phoneticPr fontId="19"/>
  </si>
  <si>
    <t>け０２</t>
  </si>
  <si>
    <t>駿亮</t>
    <rPh sb="0" eb="1">
      <t>シュン</t>
    </rPh>
    <rPh sb="1" eb="2">
      <t>リョウ</t>
    </rPh>
    <phoneticPr fontId="2"/>
  </si>
  <si>
    <t>悠大</t>
    <rPh sb="0" eb="2">
      <t>ユウダイ</t>
    </rPh>
    <phoneticPr fontId="2"/>
  </si>
  <si>
    <t>彩</t>
    <rPh sb="0" eb="1">
      <t>アヤ</t>
    </rPh>
    <phoneticPr fontId="19"/>
  </si>
  <si>
    <t>田處</t>
    <rPh sb="0" eb="1">
      <t>タ</t>
    </rPh>
    <rPh sb="1" eb="2">
      <t>トコロ</t>
    </rPh>
    <phoneticPr fontId="19"/>
  </si>
  <si>
    <t>浩壱</t>
    <phoneticPr fontId="19"/>
  </si>
  <si>
    <t>入江</t>
    <rPh sb="0" eb="2">
      <t>イリエ</t>
    </rPh>
    <phoneticPr fontId="19"/>
  </si>
  <si>
    <t>和彦</t>
    <rPh sb="0" eb="2">
      <t>カズヒコ</t>
    </rPh>
    <phoneticPr fontId="19"/>
  </si>
  <si>
    <t>中島</t>
    <rPh sb="0" eb="2">
      <t>ナカジマ</t>
    </rPh>
    <phoneticPr fontId="19"/>
  </si>
  <si>
    <t>平喜</t>
    <rPh sb="0" eb="1">
      <t>ヘイ</t>
    </rPh>
    <rPh sb="1" eb="2">
      <t>キ</t>
    </rPh>
    <phoneticPr fontId="19"/>
  </si>
  <si>
    <t>田畑</t>
    <rPh sb="0" eb="2">
      <t>タバタ</t>
    </rPh>
    <phoneticPr fontId="19"/>
  </si>
  <si>
    <t>博光</t>
    <rPh sb="0" eb="2">
      <t>ヒロミツ</t>
    </rPh>
    <phoneticPr fontId="19"/>
  </si>
  <si>
    <t>大阪府</t>
    <rPh sb="0" eb="3">
      <t>オオサカフ</t>
    </rPh>
    <phoneticPr fontId="19"/>
  </si>
  <si>
    <t>千鶴</t>
    <rPh sb="0" eb="2">
      <t>チヅル</t>
    </rPh>
    <phoneticPr fontId="19"/>
  </si>
  <si>
    <t>勇夫</t>
    <rPh sb="0" eb="2">
      <t>イサオ</t>
    </rPh>
    <phoneticPr fontId="19"/>
  </si>
  <si>
    <t>佐々木</t>
    <rPh sb="0" eb="3">
      <t>ササキ</t>
    </rPh>
    <phoneticPr fontId="19"/>
  </si>
  <si>
    <t>優</t>
    <rPh sb="0" eb="1">
      <t>ユウ</t>
    </rPh>
    <phoneticPr fontId="19"/>
  </si>
  <si>
    <t>康之</t>
    <rPh sb="0" eb="2">
      <t>ヤスユキ</t>
    </rPh>
    <phoneticPr fontId="19"/>
  </si>
  <si>
    <t>３０人</t>
    <rPh sb="2" eb="3">
      <t>ニン</t>
    </rPh>
    <phoneticPr fontId="19"/>
  </si>
  <si>
    <t>荒浪</t>
    <rPh sb="0" eb="2">
      <t>アラナミ</t>
    </rPh>
    <phoneticPr fontId="31"/>
  </si>
  <si>
    <t>順次</t>
    <rPh sb="0" eb="2">
      <t>ジュンジ</t>
    </rPh>
    <phoneticPr fontId="31"/>
  </si>
  <si>
    <t>大津市</t>
    <rPh sb="0" eb="2">
      <t>オオツ</t>
    </rPh>
    <rPh sb="2" eb="3">
      <t>シ</t>
    </rPh>
    <phoneticPr fontId="10"/>
  </si>
  <si>
    <t>井澤　</t>
  </si>
  <si>
    <t>匡志</t>
  </si>
  <si>
    <t>東近江市</t>
    <rPh sb="0" eb="1">
      <t>ヒガシ</t>
    </rPh>
    <rPh sb="1" eb="3">
      <t>オウミ</t>
    </rPh>
    <rPh sb="3" eb="4">
      <t>シ</t>
    </rPh>
    <phoneticPr fontId="10"/>
  </si>
  <si>
    <t>石井</t>
    <rPh sb="0" eb="2">
      <t>イシイ</t>
    </rPh>
    <phoneticPr fontId="31"/>
  </si>
  <si>
    <t>耶真斗</t>
    <rPh sb="0" eb="3">
      <t>ヤマト</t>
    </rPh>
    <phoneticPr fontId="31"/>
  </si>
  <si>
    <t>石川</t>
    <rPh sb="0" eb="2">
      <t>イシカワ</t>
    </rPh>
    <phoneticPr fontId="31"/>
  </si>
  <si>
    <t>和洋</t>
    <rPh sb="0" eb="2">
      <t>カズヒロ</t>
    </rPh>
    <phoneticPr fontId="31"/>
  </si>
  <si>
    <t>竜王町</t>
    <rPh sb="0" eb="3">
      <t>リュウオウチョウ</t>
    </rPh>
    <phoneticPr fontId="10"/>
  </si>
  <si>
    <t>石田</t>
    <rPh sb="0" eb="2">
      <t>イシダ</t>
    </rPh>
    <phoneticPr fontId="31"/>
  </si>
  <si>
    <t>文彦</t>
    <rPh sb="0" eb="2">
      <t>フミヒコ</t>
    </rPh>
    <phoneticPr fontId="31"/>
  </si>
  <si>
    <t>近江八幡市</t>
    <rPh sb="0" eb="5">
      <t>オウミハチマンシ</t>
    </rPh>
    <phoneticPr fontId="10"/>
  </si>
  <si>
    <t>一色</t>
  </si>
  <si>
    <t>翼</t>
  </si>
  <si>
    <t>東近江市</t>
    <rPh sb="0" eb="4">
      <t>ヒガシオウミシ</t>
    </rPh>
    <phoneticPr fontId="10"/>
  </si>
  <si>
    <t>奥田</t>
    <rPh sb="0" eb="2">
      <t>オクダ</t>
    </rPh>
    <phoneticPr fontId="31"/>
  </si>
  <si>
    <t>司</t>
    <rPh sb="0" eb="1">
      <t>ツカサ</t>
    </rPh>
    <phoneticPr fontId="31"/>
  </si>
  <si>
    <t>東近江市</t>
    <rPh sb="0" eb="3">
      <t>ヒガシオウミ</t>
    </rPh>
    <rPh sb="3" eb="4">
      <t>シ</t>
    </rPh>
    <phoneticPr fontId="10"/>
  </si>
  <si>
    <t>木村</t>
    <rPh sb="0" eb="2">
      <t>キムラ</t>
    </rPh>
    <phoneticPr fontId="31"/>
  </si>
  <si>
    <t>圭</t>
    <rPh sb="0" eb="1">
      <t>ケイ</t>
    </rPh>
    <phoneticPr fontId="31"/>
  </si>
  <si>
    <t>大津市</t>
    <rPh sb="0" eb="3">
      <t>オオツシ</t>
    </rPh>
    <phoneticPr fontId="10"/>
  </si>
  <si>
    <t>栗山</t>
    <rPh sb="0" eb="2">
      <t>クリヤマ</t>
    </rPh>
    <phoneticPr fontId="31"/>
  </si>
  <si>
    <t>飛鳥</t>
    <rPh sb="0" eb="2">
      <t>アスカ</t>
    </rPh>
    <phoneticPr fontId="31"/>
  </si>
  <si>
    <t>清水</t>
  </si>
  <si>
    <t>陽介</t>
  </si>
  <si>
    <t>守山市</t>
    <rPh sb="0" eb="3">
      <t>モリヤマシ</t>
    </rPh>
    <phoneticPr fontId="10"/>
  </si>
  <si>
    <t>中尾</t>
    <rPh sb="0" eb="2">
      <t>ナカオ</t>
    </rPh>
    <phoneticPr fontId="31"/>
  </si>
  <si>
    <t>慶太</t>
    <rPh sb="0" eb="2">
      <t>ケイタ</t>
    </rPh>
    <phoneticPr fontId="31"/>
  </si>
  <si>
    <t>野洲市</t>
    <rPh sb="0" eb="3">
      <t>ヤスシ</t>
    </rPh>
    <phoneticPr fontId="10"/>
  </si>
  <si>
    <t>仲田</t>
    <rPh sb="0" eb="2">
      <t>ナカタ</t>
    </rPh>
    <phoneticPr fontId="31"/>
  </si>
  <si>
    <t>慶介</t>
    <rPh sb="0" eb="2">
      <t>ケイスケ</t>
    </rPh>
    <phoneticPr fontId="31"/>
  </si>
  <si>
    <t>京都府</t>
    <rPh sb="0" eb="3">
      <t>キョウトフ</t>
    </rPh>
    <phoneticPr fontId="10"/>
  </si>
  <si>
    <t>永田</t>
    <rPh sb="0" eb="2">
      <t>ナガタ</t>
    </rPh>
    <phoneticPr fontId="31"/>
  </si>
  <si>
    <t>寛教</t>
    <rPh sb="0" eb="1">
      <t>ヒロシ</t>
    </rPh>
    <rPh sb="1" eb="2">
      <t>キョウ</t>
    </rPh>
    <phoneticPr fontId="31"/>
  </si>
  <si>
    <t>濵口</t>
    <rPh sb="0" eb="2">
      <t>ハマグチ</t>
    </rPh>
    <phoneticPr fontId="31"/>
  </si>
  <si>
    <t>里穂</t>
    <rPh sb="0" eb="2">
      <t>リホ</t>
    </rPh>
    <phoneticPr fontId="31"/>
  </si>
  <si>
    <t>湖南市</t>
    <rPh sb="0" eb="3">
      <t>コナンシ</t>
    </rPh>
    <phoneticPr fontId="10"/>
  </si>
  <si>
    <t>平瀬</t>
    <rPh sb="0" eb="2">
      <t>ヒラセ</t>
    </rPh>
    <phoneticPr fontId="31"/>
  </si>
  <si>
    <t>俊介</t>
    <rPh sb="0" eb="2">
      <t>シュンスケ</t>
    </rPh>
    <phoneticPr fontId="31"/>
  </si>
  <si>
    <t>福島</t>
    <rPh sb="0" eb="2">
      <t>フクシマ</t>
    </rPh>
    <phoneticPr fontId="31"/>
  </si>
  <si>
    <t>勇輔</t>
    <rPh sb="0" eb="2">
      <t>ユウスケ</t>
    </rPh>
    <phoneticPr fontId="31"/>
  </si>
  <si>
    <t>本宮</t>
    <rPh sb="0" eb="2">
      <t>ホングウ</t>
    </rPh>
    <phoneticPr fontId="19"/>
  </si>
  <si>
    <t>智之</t>
    <rPh sb="0" eb="2">
      <t>トモユキ</t>
    </rPh>
    <phoneticPr fontId="19"/>
  </si>
  <si>
    <t>松本</t>
    <rPh sb="0" eb="2">
      <t>マツモト</t>
    </rPh>
    <phoneticPr fontId="31"/>
  </si>
  <si>
    <t>拓大</t>
    <rPh sb="0" eb="2">
      <t>タクダイ</t>
    </rPh>
    <phoneticPr fontId="31"/>
  </si>
  <si>
    <t>彦根市</t>
    <rPh sb="0" eb="3">
      <t>ヒコネシ</t>
    </rPh>
    <phoneticPr fontId="10"/>
  </si>
  <si>
    <t>村西</t>
  </si>
  <si>
    <t>徹</t>
  </si>
  <si>
    <t>安武</t>
    <rPh sb="0" eb="2">
      <t>ヤスタケ</t>
    </rPh>
    <phoneticPr fontId="32"/>
  </si>
  <si>
    <t>義剛</t>
    <rPh sb="0" eb="1">
      <t>ギ</t>
    </rPh>
    <rPh sb="1" eb="2">
      <t>ツヨシ</t>
    </rPh>
    <phoneticPr fontId="32"/>
  </si>
  <si>
    <t>山田</t>
    <rPh sb="0" eb="2">
      <t>ヤマダ</t>
    </rPh>
    <phoneticPr fontId="31"/>
  </si>
  <si>
    <t>修平</t>
    <rPh sb="0" eb="2">
      <t>シュウヘイ</t>
    </rPh>
    <phoneticPr fontId="31"/>
  </si>
  <si>
    <t>山本</t>
  </si>
  <si>
    <t>大津市</t>
  </si>
  <si>
    <t>滝本</t>
    <rPh sb="0" eb="2">
      <t>タキモト</t>
    </rPh>
    <phoneticPr fontId="31"/>
  </si>
  <si>
    <t>照夫</t>
    <rPh sb="0" eb="2">
      <t>テルオ</t>
    </rPh>
    <phoneticPr fontId="31"/>
  </si>
  <si>
    <t>ぐ０３</t>
  </si>
  <si>
    <t>ぐ０４</t>
  </si>
  <si>
    <t>久保村</t>
    <rPh sb="0" eb="3">
      <t>クボムラ</t>
    </rPh>
    <phoneticPr fontId="19"/>
  </si>
  <si>
    <t>悠史</t>
    <rPh sb="0" eb="2">
      <t>ユウシ</t>
    </rPh>
    <phoneticPr fontId="19"/>
  </si>
  <si>
    <t>ぐ０５</t>
  </si>
  <si>
    <t>ぐ０６</t>
  </si>
  <si>
    <t>ぐ０７</t>
  </si>
  <si>
    <t>ぐ０８</t>
  </si>
  <si>
    <t>ぐ０９</t>
  </si>
  <si>
    <t>ぐ１０</t>
  </si>
  <si>
    <t>ぐ１１</t>
  </si>
  <si>
    <t>ぐ１２</t>
  </si>
  <si>
    <t>ぐ１３</t>
  </si>
  <si>
    <t>ぐ１４</t>
  </si>
  <si>
    <t>小林</t>
    <rPh sb="0" eb="2">
      <t>コバヤシ</t>
    </rPh>
    <phoneticPr fontId="19"/>
  </si>
  <si>
    <t>由汰</t>
    <rPh sb="0" eb="2">
      <t>ヨシタ</t>
    </rPh>
    <phoneticPr fontId="19"/>
  </si>
  <si>
    <t>ぐ１５</t>
  </si>
  <si>
    <t>大竹</t>
    <rPh sb="0" eb="2">
      <t>オオタケ</t>
    </rPh>
    <phoneticPr fontId="19"/>
  </si>
  <si>
    <t>啓介</t>
    <rPh sb="0" eb="2">
      <t>ケイスケ</t>
    </rPh>
    <phoneticPr fontId="19"/>
  </si>
  <si>
    <t>ぐ１６</t>
  </si>
  <si>
    <t>竹内</t>
    <rPh sb="0" eb="2">
      <t>タケウチ</t>
    </rPh>
    <phoneticPr fontId="19"/>
  </si>
  <si>
    <t>朝飛</t>
    <rPh sb="0" eb="1">
      <t>アサ</t>
    </rPh>
    <rPh sb="1" eb="2">
      <t>ヒ</t>
    </rPh>
    <phoneticPr fontId="19"/>
  </si>
  <si>
    <t>ｊｒ</t>
    <phoneticPr fontId="19"/>
  </si>
  <si>
    <t>ぐ１７</t>
  </si>
  <si>
    <t>ぐ１８</t>
  </si>
  <si>
    <t>優果</t>
    <rPh sb="0" eb="2">
      <t>ユウカ</t>
    </rPh>
    <phoneticPr fontId="19"/>
  </si>
  <si>
    <t>ぐ１９</t>
  </si>
  <si>
    <t>西野</t>
    <rPh sb="0" eb="2">
      <t>ニシノ</t>
    </rPh>
    <phoneticPr fontId="19"/>
  </si>
  <si>
    <t>美恵</t>
    <rPh sb="0" eb="2">
      <t>ミエ</t>
    </rPh>
    <phoneticPr fontId="19"/>
  </si>
  <si>
    <t>ぐ２０</t>
  </si>
  <si>
    <t>鍵弥</t>
    <rPh sb="0" eb="2">
      <t>カギヤ</t>
    </rPh>
    <phoneticPr fontId="19"/>
  </si>
  <si>
    <t>ぐ２１</t>
  </si>
  <si>
    <t>日下部</t>
    <rPh sb="0" eb="3">
      <t>クサカベ</t>
    </rPh>
    <phoneticPr fontId="19"/>
  </si>
  <si>
    <t>佑奈</t>
    <rPh sb="0" eb="2">
      <t>ユウナ</t>
    </rPh>
    <phoneticPr fontId="19"/>
  </si>
  <si>
    <t>ぐ２２</t>
  </si>
  <si>
    <t>澁谷</t>
    <rPh sb="0" eb="2">
      <t>シブタニ</t>
    </rPh>
    <phoneticPr fontId="19"/>
  </si>
  <si>
    <t>保乃実</t>
    <rPh sb="0" eb="1">
      <t>ホ</t>
    </rPh>
    <rPh sb="1" eb="2">
      <t>ノ</t>
    </rPh>
    <rPh sb="2" eb="3">
      <t>ミ</t>
    </rPh>
    <phoneticPr fontId="19"/>
  </si>
  <si>
    <t>ぐ２３</t>
  </si>
  <si>
    <t>安積　</t>
    <rPh sb="0" eb="2">
      <t>アヅミ</t>
    </rPh>
    <phoneticPr fontId="19"/>
  </si>
  <si>
    <t>絵里</t>
    <rPh sb="0" eb="2">
      <t>エリ</t>
    </rPh>
    <phoneticPr fontId="19"/>
  </si>
  <si>
    <t>ぐ２４</t>
  </si>
  <si>
    <t>北川</t>
    <rPh sb="0" eb="2">
      <t>キタガワ</t>
    </rPh>
    <phoneticPr fontId="19"/>
  </si>
  <si>
    <t>直樹</t>
    <rPh sb="0" eb="2">
      <t>ナオキ</t>
    </rPh>
    <phoneticPr fontId="19"/>
  </si>
  <si>
    <t>ぐ２５</t>
  </si>
  <si>
    <t>井口　</t>
    <rPh sb="0" eb="2">
      <t>イグチ</t>
    </rPh>
    <phoneticPr fontId="19"/>
  </si>
  <si>
    <t>陽太</t>
  </si>
  <si>
    <t>ぐ２６</t>
  </si>
  <si>
    <t>陰道</t>
    <rPh sb="0" eb="1">
      <t>カゲ</t>
    </rPh>
    <rPh sb="1" eb="2">
      <t>ミチ</t>
    </rPh>
    <phoneticPr fontId="19"/>
  </si>
  <si>
    <t>恵美子</t>
    <rPh sb="0" eb="3">
      <t>エミコ</t>
    </rPh>
    <phoneticPr fontId="19"/>
  </si>
  <si>
    <t>ぐ２７</t>
  </si>
  <si>
    <t>帆足</t>
    <rPh sb="0" eb="2">
      <t>ホアシ</t>
    </rPh>
    <phoneticPr fontId="19"/>
  </si>
  <si>
    <t>介</t>
    <rPh sb="0" eb="1">
      <t>カイ</t>
    </rPh>
    <phoneticPr fontId="19"/>
  </si>
  <si>
    <t>７人</t>
    <rPh sb="1" eb="2">
      <t>ニン</t>
    </rPh>
    <phoneticPr fontId="19"/>
  </si>
  <si>
    <t>し０１</t>
    <phoneticPr fontId="19"/>
  </si>
  <si>
    <t>杉山</t>
    <rPh sb="0" eb="2">
      <t>スギヤマ</t>
    </rPh>
    <phoneticPr fontId="19"/>
  </si>
  <si>
    <t>春澄</t>
    <rPh sb="0" eb="1">
      <t>ハル</t>
    </rPh>
    <rPh sb="1" eb="2">
      <t>スミ</t>
    </rPh>
    <phoneticPr fontId="19"/>
  </si>
  <si>
    <t>県立大</t>
    <rPh sb="0" eb="2">
      <t>ケンリツ</t>
    </rPh>
    <rPh sb="2" eb="3">
      <t>ダイ</t>
    </rPh>
    <phoneticPr fontId="19"/>
  </si>
  <si>
    <t>滋賀県立硬式テニス部</t>
  </si>
  <si>
    <t>し０２</t>
    <phoneticPr fontId="19"/>
  </si>
  <si>
    <t>山内</t>
    <rPh sb="0" eb="2">
      <t>ヤマウチ</t>
    </rPh>
    <phoneticPr fontId="19"/>
  </si>
  <si>
    <t>瑞生</t>
    <rPh sb="0" eb="2">
      <t>ミズキ</t>
    </rPh>
    <phoneticPr fontId="19"/>
  </si>
  <si>
    <t>し０３</t>
    <phoneticPr fontId="19"/>
  </si>
  <si>
    <t>岩瀧</t>
    <rPh sb="0" eb="1">
      <t>イワ</t>
    </rPh>
    <rPh sb="1" eb="2">
      <t>タキ</t>
    </rPh>
    <phoneticPr fontId="19"/>
  </si>
  <si>
    <t>虹貴</t>
    <rPh sb="0" eb="1">
      <t>ニジ</t>
    </rPh>
    <rPh sb="1" eb="2">
      <t>タカ</t>
    </rPh>
    <phoneticPr fontId="19"/>
  </si>
  <si>
    <t>し０４</t>
  </si>
  <si>
    <t>梶田</t>
    <rPh sb="0" eb="2">
      <t>カジタ</t>
    </rPh>
    <phoneticPr fontId="19"/>
  </si>
  <si>
    <t>純平</t>
    <rPh sb="0" eb="2">
      <t>ジュンペイ</t>
    </rPh>
    <phoneticPr fontId="19"/>
  </si>
  <si>
    <t>梶田純平</t>
    <rPh sb="0" eb="2">
      <t>カジタ</t>
    </rPh>
    <rPh sb="2" eb="4">
      <t>ジュンペイ</t>
    </rPh>
    <phoneticPr fontId="19"/>
  </si>
  <si>
    <t>し０５</t>
  </si>
  <si>
    <t>服部</t>
    <rPh sb="0" eb="2">
      <t>ハットリ</t>
    </rPh>
    <phoneticPr fontId="19"/>
  </si>
  <si>
    <t>紘樹</t>
    <rPh sb="0" eb="2">
      <t>ヒロキ</t>
    </rPh>
    <phoneticPr fontId="19"/>
  </si>
  <si>
    <t>服部紘樹</t>
    <rPh sb="0" eb="2">
      <t>ハットリ</t>
    </rPh>
    <rPh sb="2" eb="4">
      <t>ヒロキ</t>
    </rPh>
    <phoneticPr fontId="19"/>
  </si>
  <si>
    <t>し０６</t>
  </si>
  <si>
    <t>河越</t>
    <rPh sb="0" eb="2">
      <t>カワゴエ</t>
    </rPh>
    <phoneticPr fontId="19"/>
  </si>
  <si>
    <t>琢真</t>
    <rPh sb="0" eb="2">
      <t>タクマ</t>
    </rPh>
    <phoneticPr fontId="19"/>
  </si>
  <si>
    <t>河越琢真</t>
    <rPh sb="0" eb="2">
      <t>カワゴエ</t>
    </rPh>
    <rPh sb="2" eb="4">
      <t>タクマ</t>
    </rPh>
    <phoneticPr fontId="19"/>
  </si>
  <si>
    <t>し０７</t>
  </si>
  <si>
    <t>前田</t>
    <rPh sb="0" eb="2">
      <t>マエダ</t>
    </rPh>
    <phoneticPr fontId="19"/>
  </si>
  <si>
    <t>唯七</t>
    <rPh sb="0" eb="1">
      <t>ユイ</t>
    </rPh>
    <rPh sb="1" eb="2">
      <t>ナナ</t>
    </rPh>
    <phoneticPr fontId="19"/>
  </si>
  <si>
    <t>前田唯七</t>
    <rPh sb="0" eb="2">
      <t>マエダ</t>
    </rPh>
    <rPh sb="2" eb="3">
      <t>ユイ</t>
    </rPh>
    <rPh sb="3" eb="4">
      <t>ナナ</t>
    </rPh>
    <phoneticPr fontId="19"/>
  </si>
  <si>
    <t>２３人</t>
    <rPh sb="2" eb="3">
      <t>ニン</t>
    </rPh>
    <phoneticPr fontId="19"/>
  </si>
  <si>
    <t>敦史</t>
    <rPh sb="0" eb="2">
      <t>アツシ</t>
    </rPh>
    <phoneticPr fontId="19"/>
  </si>
  <si>
    <t>大樹</t>
    <rPh sb="0" eb="2">
      <t>ダイキ</t>
    </rPh>
    <phoneticPr fontId="19"/>
  </si>
  <si>
    <t>フレンズ</t>
  </si>
  <si>
    <t>岡本大樹</t>
    <rPh sb="0" eb="2">
      <t>オカモト</t>
    </rPh>
    <rPh sb="2" eb="4">
      <t>ダイキ</t>
    </rPh>
    <phoneticPr fontId="19"/>
  </si>
  <si>
    <t>ふ０３</t>
    <phoneticPr fontId="19"/>
  </si>
  <si>
    <t>増田</t>
    <rPh sb="0" eb="2">
      <t>マスダ</t>
    </rPh>
    <phoneticPr fontId="19"/>
  </si>
  <si>
    <t>剛士</t>
    <rPh sb="0" eb="2">
      <t>タケシ</t>
    </rPh>
    <phoneticPr fontId="19"/>
  </si>
  <si>
    <t>増田剛士</t>
    <rPh sb="0" eb="2">
      <t>マスダ</t>
    </rPh>
    <rPh sb="2" eb="4">
      <t>タケシ</t>
    </rPh>
    <phoneticPr fontId="19"/>
  </si>
  <si>
    <t>ふ０４</t>
    <phoneticPr fontId="19"/>
  </si>
  <si>
    <t>成宮康弘</t>
    <rPh sb="0" eb="2">
      <t>ナルミヤ</t>
    </rPh>
    <rPh sb="2" eb="4">
      <t>ヤスヒロ</t>
    </rPh>
    <phoneticPr fontId="19"/>
  </si>
  <si>
    <t>ふ０５</t>
    <phoneticPr fontId="19"/>
  </si>
  <si>
    <t>卓志</t>
    <rPh sb="0" eb="2">
      <t>タクシ</t>
    </rPh>
    <phoneticPr fontId="19"/>
  </si>
  <si>
    <t>古市卓志</t>
    <rPh sb="0" eb="2">
      <t>フルイチ</t>
    </rPh>
    <rPh sb="2" eb="4">
      <t>タクシ</t>
    </rPh>
    <phoneticPr fontId="19"/>
  </si>
  <si>
    <t>ふ０６</t>
    <phoneticPr fontId="19"/>
  </si>
  <si>
    <t>浦嶋</t>
    <rPh sb="0" eb="2">
      <t>ウラシマ</t>
    </rPh>
    <phoneticPr fontId="19"/>
  </si>
  <si>
    <t>博邦</t>
    <rPh sb="0" eb="2">
      <t>ヒロクニ</t>
    </rPh>
    <phoneticPr fontId="19"/>
  </si>
  <si>
    <t>浦嶋博邦</t>
    <rPh sb="0" eb="2">
      <t>ウラシマ</t>
    </rPh>
    <rPh sb="2" eb="4">
      <t>ヒロクニ</t>
    </rPh>
    <phoneticPr fontId="19"/>
  </si>
  <si>
    <t>ふ０７</t>
    <phoneticPr fontId="19"/>
  </si>
  <si>
    <t>聡</t>
    <rPh sb="0" eb="1">
      <t>サトシ</t>
    </rPh>
    <phoneticPr fontId="19"/>
  </si>
  <si>
    <t>平塚　聡</t>
    <rPh sb="0" eb="2">
      <t>ヒラツカ</t>
    </rPh>
    <rPh sb="3" eb="4">
      <t>サトシ</t>
    </rPh>
    <phoneticPr fontId="19"/>
  </si>
  <si>
    <t>ふ０８</t>
    <phoneticPr fontId="19"/>
  </si>
  <si>
    <t>池端誠治</t>
    <rPh sb="0" eb="2">
      <t>イケバタ</t>
    </rPh>
    <rPh sb="2" eb="4">
      <t>セイジ</t>
    </rPh>
    <phoneticPr fontId="19"/>
  </si>
  <si>
    <t>ふ０９</t>
    <phoneticPr fontId="19"/>
  </si>
  <si>
    <t>康成</t>
    <rPh sb="0" eb="2">
      <t>ヤスナリ</t>
    </rPh>
    <phoneticPr fontId="19"/>
  </si>
  <si>
    <t>三代康成</t>
    <rPh sb="0" eb="2">
      <t>ミシロ</t>
    </rPh>
    <rPh sb="2" eb="4">
      <t>ヤスナリ</t>
    </rPh>
    <phoneticPr fontId="19"/>
  </si>
  <si>
    <t>ふ１０</t>
    <phoneticPr fontId="19"/>
  </si>
  <si>
    <t>井上</t>
    <rPh sb="0" eb="2">
      <t>イノウエ</t>
    </rPh>
    <phoneticPr fontId="19"/>
  </si>
  <si>
    <t>新</t>
    <rPh sb="0" eb="1">
      <t>シン</t>
    </rPh>
    <phoneticPr fontId="19"/>
  </si>
  <si>
    <t>井上　新</t>
    <rPh sb="0" eb="2">
      <t>イノウエ</t>
    </rPh>
    <rPh sb="3" eb="4">
      <t>シン</t>
    </rPh>
    <phoneticPr fontId="19"/>
  </si>
  <si>
    <t>ふ１１</t>
    <phoneticPr fontId="19"/>
  </si>
  <si>
    <t>清水義弘</t>
    <rPh sb="0" eb="2">
      <t>シミズ</t>
    </rPh>
    <rPh sb="2" eb="4">
      <t>ヨシヒロ</t>
    </rPh>
    <phoneticPr fontId="19"/>
  </si>
  <si>
    <t>ふ１２</t>
    <phoneticPr fontId="19"/>
  </si>
  <si>
    <t>福元</t>
    <rPh sb="0" eb="2">
      <t>フクモト</t>
    </rPh>
    <phoneticPr fontId="19"/>
  </si>
  <si>
    <t>公道</t>
    <rPh sb="0" eb="2">
      <t>コウドウ</t>
    </rPh>
    <phoneticPr fontId="19"/>
  </si>
  <si>
    <t>福元公道</t>
    <rPh sb="0" eb="2">
      <t>フクモト</t>
    </rPh>
    <rPh sb="2" eb="4">
      <t>コウドウ</t>
    </rPh>
    <phoneticPr fontId="19"/>
  </si>
  <si>
    <t>ふ１３</t>
    <phoneticPr fontId="19"/>
  </si>
  <si>
    <t>大野</t>
    <rPh sb="0" eb="2">
      <t>オオノ</t>
    </rPh>
    <phoneticPr fontId="19"/>
  </si>
  <si>
    <t>美南</t>
    <rPh sb="0" eb="2">
      <t>ミナミ</t>
    </rPh>
    <phoneticPr fontId="19"/>
  </si>
  <si>
    <t>大野美南</t>
    <rPh sb="0" eb="2">
      <t>オオノ</t>
    </rPh>
    <rPh sb="2" eb="4">
      <t>ミナミ</t>
    </rPh>
    <phoneticPr fontId="19"/>
  </si>
  <si>
    <t>ふ１４</t>
    <phoneticPr fontId="19"/>
  </si>
  <si>
    <t>三代梨絵</t>
    <rPh sb="0" eb="2">
      <t>ミシロ</t>
    </rPh>
    <rPh sb="2" eb="4">
      <t>リエ</t>
    </rPh>
    <phoneticPr fontId="19"/>
  </si>
  <si>
    <t>ふ１５</t>
    <phoneticPr fontId="19"/>
  </si>
  <si>
    <t>さち</t>
    <phoneticPr fontId="19"/>
  </si>
  <si>
    <t>福元さち</t>
    <rPh sb="0" eb="2">
      <t>フクモト</t>
    </rPh>
    <phoneticPr fontId="19"/>
  </si>
  <si>
    <t>ふ１６</t>
    <phoneticPr fontId="19"/>
  </si>
  <si>
    <t>筒井珠世</t>
    <rPh sb="0" eb="2">
      <t>ツツイ</t>
    </rPh>
    <rPh sb="2" eb="4">
      <t>タマヨ</t>
    </rPh>
    <phoneticPr fontId="19"/>
  </si>
  <si>
    <t>ふ１７</t>
    <phoneticPr fontId="19"/>
  </si>
  <si>
    <t>栗田</t>
    <rPh sb="0" eb="2">
      <t>クリタ</t>
    </rPh>
    <phoneticPr fontId="19"/>
  </si>
  <si>
    <t>智里</t>
    <rPh sb="0" eb="2">
      <t>チサト</t>
    </rPh>
    <phoneticPr fontId="19"/>
  </si>
  <si>
    <t>栗田智里</t>
    <rPh sb="0" eb="2">
      <t>クリタ</t>
    </rPh>
    <rPh sb="2" eb="4">
      <t>チサト</t>
    </rPh>
    <phoneticPr fontId="19"/>
  </si>
  <si>
    <t>ふ１８</t>
    <phoneticPr fontId="19"/>
  </si>
  <si>
    <t>柏木</t>
    <rPh sb="0" eb="2">
      <t>カシワギ</t>
    </rPh>
    <phoneticPr fontId="19"/>
  </si>
  <si>
    <t>貴子</t>
    <rPh sb="0" eb="2">
      <t>タカコ</t>
    </rPh>
    <phoneticPr fontId="19"/>
  </si>
  <si>
    <t>柏木貴子</t>
    <rPh sb="0" eb="2">
      <t>カシワギ</t>
    </rPh>
    <rPh sb="2" eb="4">
      <t>タカコ</t>
    </rPh>
    <phoneticPr fontId="19"/>
  </si>
  <si>
    <t>ふ１９</t>
    <phoneticPr fontId="19"/>
  </si>
  <si>
    <t>出縄久子</t>
    <rPh sb="0" eb="1">
      <t>デ</t>
    </rPh>
    <rPh sb="1" eb="2">
      <t>ナワ</t>
    </rPh>
    <rPh sb="2" eb="4">
      <t>ヒサコ</t>
    </rPh>
    <phoneticPr fontId="19"/>
  </si>
  <si>
    <t>ふ２０</t>
    <phoneticPr fontId="19"/>
  </si>
  <si>
    <t>吉岡京子</t>
    <rPh sb="0" eb="2">
      <t>ヨシオカ</t>
    </rPh>
    <rPh sb="2" eb="4">
      <t>キョウコ</t>
    </rPh>
    <phoneticPr fontId="19"/>
  </si>
  <si>
    <t>ふ２１</t>
    <phoneticPr fontId="19"/>
  </si>
  <si>
    <t>千代美</t>
    <rPh sb="0" eb="3">
      <t>チヨミ</t>
    </rPh>
    <phoneticPr fontId="19"/>
  </si>
  <si>
    <t>森千代美</t>
    <rPh sb="0" eb="1">
      <t>モリ</t>
    </rPh>
    <rPh sb="1" eb="4">
      <t>チヨミ</t>
    </rPh>
    <phoneticPr fontId="19"/>
  </si>
  <si>
    <t>ふ２２</t>
    <phoneticPr fontId="19"/>
  </si>
  <si>
    <t>山﨑</t>
    <rPh sb="0" eb="2">
      <t>ヤマザキ</t>
    </rPh>
    <phoneticPr fontId="19"/>
  </si>
  <si>
    <t>暢代</t>
    <rPh sb="0" eb="2">
      <t>ノブヨ</t>
    </rPh>
    <phoneticPr fontId="19"/>
  </si>
  <si>
    <t>山﨑暢代</t>
    <rPh sb="0" eb="2">
      <t>ヤマザキ</t>
    </rPh>
    <rPh sb="2" eb="4">
      <t>ノブヨ</t>
    </rPh>
    <phoneticPr fontId="19"/>
  </si>
  <si>
    <t>ふ２３</t>
    <phoneticPr fontId="19"/>
  </si>
  <si>
    <t>堀部</t>
    <rPh sb="0" eb="2">
      <t>ホリベ</t>
    </rPh>
    <phoneticPr fontId="19"/>
  </si>
  <si>
    <t>品子</t>
    <rPh sb="0" eb="2">
      <t>シナコ</t>
    </rPh>
    <phoneticPr fontId="19"/>
  </si>
  <si>
    <t>堀部品子</t>
    <rPh sb="0" eb="2">
      <t>ホリベ</t>
    </rPh>
    <rPh sb="2" eb="4">
      <t>シナコ</t>
    </rPh>
    <phoneticPr fontId="19"/>
  </si>
  <si>
    <t>５４人</t>
    <rPh sb="2" eb="3">
      <t>ニン</t>
    </rPh>
    <phoneticPr fontId="19"/>
  </si>
  <si>
    <t>岩花</t>
    <rPh sb="0" eb="1">
      <t>イワ</t>
    </rPh>
    <rPh sb="1" eb="2">
      <t>ハナ</t>
    </rPh>
    <phoneticPr fontId="19"/>
  </si>
  <si>
    <t>功</t>
    <rPh sb="0" eb="1">
      <t>イサオ</t>
    </rPh>
    <phoneticPr fontId="19"/>
  </si>
  <si>
    <t>久保田</t>
    <rPh sb="0" eb="3">
      <t>クボタ</t>
    </rPh>
    <phoneticPr fontId="2"/>
  </si>
  <si>
    <t>勉</t>
    <rPh sb="0" eb="1">
      <t>ツトム</t>
    </rPh>
    <phoneticPr fontId="2"/>
  </si>
  <si>
    <t>甲賀市</t>
    <rPh sb="0" eb="3">
      <t>コウカシ</t>
    </rPh>
    <phoneticPr fontId="2"/>
  </si>
  <si>
    <t>垣内</t>
    <rPh sb="0" eb="2">
      <t>カキウチ</t>
    </rPh>
    <phoneticPr fontId="2"/>
  </si>
  <si>
    <t>義則</t>
    <rPh sb="0" eb="2">
      <t>ヨシノリ</t>
    </rPh>
    <phoneticPr fontId="2"/>
  </si>
  <si>
    <t>亀井</t>
    <rPh sb="0" eb="2">
      <t>カメイ</t>
    </rPh>
    <phoneticPr fontId="19"/>
  </si>
  <si>
    <t>皓太</t>
    <rPh sb="0" eb="2">
      <t>コウタ</t>
    </rPh>
    <phoneticPr fontId="19"/>
  </si>
  <si>
    <t>雅嗣</t>
    <rPh sb="0" eb="1">
      <t>マサ</t>
    </rPh>
    <rPh sb="1" eb="2">
      <t>ツグ</t>
    </rPh>
    <phoneticPr fontId="2"/>
  </si>
  <si>
    <t>寿人</t>
    <rPh sb="0" eb="1">
      <t>ヒサ</t>
    </rPh>
    <rPh sb="1" eb="2">
      <t>ヒト</t>
    </rPh>
    <phoneticPr fontId="19"/>
  </si>
  <si>
    <t>森</t>
    <rPh sb="0" eb="1">
      <t>モリ</t>
    </rPh>
    <phoneticPr fontId="2"/>
  </si>
  <si>
    <t>健一</t>
    <rPh sb="0" eb="2">
      <t>ケンイチ</t>
    </rPh>
    <phoneticPr fontId="2"/>
  </si>
  <si>
    <t>皓輝</t>
    <rPh sb="0" eb="1">
      <t>コウ</t>
    </rPh>
    <rPh sb="1" eb="2">
      <t>テル</t>
    </rPh>
    <phoneticPr fontId="2"/>
  </si>
  <si>
    <t>野洲市</t>
    <rPh sb="0" eb="3">
      <t>ヤスシ</t>
    </rPh>
    <phoneticPr fontId="2"/>
  </si>
  <si>
    <t>栗東市</t>
    <rPh sb="0" eb="3">
      <t>リットウシ</t>
    </rPh>
    <phoneticPr fontId="2"/>
  </si>
  <si>
    <t>中嶋</t>
    <rPh sb="0" eb="2">
      <t>ナカジマ</t>
    </rPh>
    <phoneticPr fontId="2"/>
  </si>
  <si>
    <t>徹</t>
    <rPh sb="0" eb="1">
      <t>トオル</t>
    </rPh>
    <phoneticPr fontId="2"/>
  </si>
  <si>
    <t>日野町</t>
    <rPh sb="0" eb="3">
      <t>ヒノチョウ</t>
    </rPh>
    <phoneticPr fontId="2"/>
  </si>
  <si>
    <t>中田</t>
    <rPh sb="0" eb="2">
      <t>ナカタ</t>
    </rPh>
    <phoneticPr fontId="2"/>
  </si>
  <si>
    <t>富憲</t>
    <rPh sb="0" eb="2">
      <t>トミノリ</t>
    </rPh>
    <phoneticPr fontId="2"/>
  </si>
  <si>
    <t>湖南市</t>
    <phoneticPr fontId="2"/>
  </si>
  <si>
    <t>多賀町</t>
    <rPh sb="0" eb="3">
      <t>タガチョウ</t>
    </rPh>
    <phoneticPr fontId="2"/>
  </si>
  <si>
    <t>利光</t>
    <phoneticPr fontId="2"/>
  </si>
  <si>
    <t>龍司</t>
    <phoneticPr fontId="2"/>
  </si>
  <si>
    <t>八木</t>
    <rPh sb="0" eb="2">
      <t>ヤギ</t>
    </rPh>
    <phoneticPr fontId="2"/>
  </si>
  <si>
    <t>篤司</t>
    <rPh sb="0" eb="2">
      <t>アツシ</t>
    </rPh>
    <phoneticPr fontId="2"/>
  </si>
  <si>
    <t>彦根市</t>
    <rPh sb="0" eb="3">
      <t>ヒコネシ</t>
    </rPh>
    <phoneticPr fontId="2"/>
  </si>
  <si>
    <t>坂田</t>
    <rPh sb="0" eb="2">
      <t>サカタ</t>
    </rPh>
    <phoneticPr fontId="2"/>
  </si>
  <si>
    <t>義記</t>
    <rPh sb="0" eb="1">
      <t>ヨシ</t>
    </rPh>
    <rPh sb="1" eb="2">
      <t>キ</t>
    </rPh>
    <phoneticPr fontId="2"/>
  </si>
  <si>
    <t>守山市</t>
    <rPh sb="0" eb="3">
      <t>モリヤマシ</t>
    </rPh>
    <phoneticPr fontId="2"/>
  </si>
  <si>
    <t>小泉</t>
    <rPh sb="0" eb="2">
      <t>コイズミ</t>
    </rPh>
    <phoneticPr fontId="19"/>
  </si>
  <si>
    <t>圭一郎</t>
    <rPh sb="0" eb="3">
      <t>ケイイチロウ</t>
    </rPh>
    <phoneticPr fontId="19"/>
  </si>
  <si>
    <t>大阪府</t>
    <rPh sb="0" eb="3">
      <t>オオサカフ</t>
    </rPh>
    <phoneticPr fontId="2"/>
  </si>
  <si>
    <t>渡邊</t>
    <rPh sb="0" eb="2">
      <t>ワタナベ</t>
    </rPh>
    <phoneticPr fontId="2"/>
  </si>
  <si>
    <t>直洋</t>
    <rPh sb="0" eb="2">
      <t>ナオヒロ</t>
    </rPh>
    <phoneticPr fontId="2"/>
  </si>
  <si>
    <t>京都府</t>
    <rPh sb="0" eb="3">
      <t>キョウトフ</t>
    </rPh>
    <phoneticPr fontId="2"/>
  </si>
  <si>
    <t>猪師</t>
    <rPh sb="0" eb="1">
      <t>イノシシ</t>
    </rPh>
    <rPh sb="1" eb="2">
      <t>シ</t>
    </rPh>
    <phoneticPr fontId="2"/>
  </si>
  <si>
    <t>崇人</t>
    <rPh sb="0" eb="1">
      <t>タカシ</t>
    </rPh>
    <rPh sb="1" eb="2">
      <t>ヒト</t>
    </rPh>
    <phoneticPr fontId="2"/>
  </si>
  <si>
    <t>章大</t>
    <rPh sb="0" eb="1">
      <t>ショウ</t>
    </rPh>
    <rPh sb="1" eb="2">
      <t>ダイ</t>
    </rPh>
    <phoneticPr fontId="2"/>
  </si>
  <si>
    <t>徳光</t>
    <rPh sb="0" eb="2">
      <t>トクミツ</t>
    </rPh>
    <phoneticPr fontId="2"/>
  </si>
  <si>
    <t>亮真</t>
    <rPh sb="0" eb="1">
      <t>リョウ</t>
    </rPh>
    <rPh sb="1" eb="2">
      <t>シン</t>
    </rPh>
    <phoneticPr fontId="2"/>
  </si>
  <si>
    <t>元生</t>
    <rPh sb="0" eb="1">
      <t>モト</t>
    </rPh>
    <rPh sb="1" eb="2">
      <t>イ</t>
    </rPh>
    <phoneticPr fontId="2"/>
  </si>
  <si>
    <t>光亮</t>
    <rPh sb="0" eb="1">
      <t>ヒカ</t>
    </rPh>
    <rPh sb="1" eb="2">
      <t>リョウ</t>
    </rPh>
    <phoneticPr fontId="2"/>
  </si>
  <si>
    <t>田中</t>
    <rPh sb="0" eb="2">
      <t>タナカ</t>
    </rPh>
    <phoneticPr fontId="19"/>
  </si>
  <si>
    <t>伸一</t>
    <rPh sb="0" eb="2">
      <t>シンイチ</t>
    </rPh>
    <phoneticPr fontId="19"/>
  </si>
  <si>
    <t>男</t>
    <rPh sb="0" eb="1">
      <t>オトコ</t>
    </rPh>
    <phoneticPr fontId="2"/>
  </si>
  <si>
    <t>原田</t>
    <rPh sb="0" eb="2">
      <t>ハラダ</t>
    </rPh>
    <phoneticPr fontId="19"/>
  </si>
  <si>
    <t>真稔</t>
    <rPh sb="0" eb="1">
      <t>マ</t>
    </rPh>
    <rPh sb="1" eb="2">
      <t>ミノル</t>
    </rPh>
    <phoneticPr fontId="19"/>
  </si>
  <si>
    <t>谷本</t>
    <rPh sb="0" eb="2">
      <t>タニモト</t>
    </rPh>
    <phoneticPr fontId="19"/>
  </si>
  <si>
    <t>健人</t>
    <rPh sb="0" eb="2">
      <t>タケヒト</t>
    </rPh>
    <phoneticPr fontId="19"/>
  </si>
  <si>
    <t>優人</t>
    <rPh sb="0" eb="2">
      <t>ユウト</t>
    </rPh>
    <phoneticPr fontId="19"/>
  </si>
  <si>
    <t>赤岡</t>
    <rPh sb="0" eb="2">
      <t>アカオカ</t>
    </rPh>
    <phoneticPr fontId="19"/>
  </si>
  <si>
    <t>景伍</t>
    <rPh sb="0" eb="2">
      <t>ケイゴ</t>
    </rPh>
    <phoneticPr fontId="19"/>
  </si>
  <si>
    <t>安井</t>
    <rPh sb="0" eb="2">
      <t>ヤスイ</t>
    </rPh>
    <phoneticPr fontId="19"/>
  </si>
  <si>
    <t>栄司</t>
    <rPh sb="0" eb="2">
      <t>エイジ</t>
    </rPh>
    <phoneticPr fontId="19"/>
  </si>
  <si>
    <t>今井</t>
    <rPh sb="0" eb="2">
      <t>イマイ</t>
    </rPh>
    <phoneticPr fontId="2"/>
  </si>
  <si>
    <t>順子</t>
    <rPh sb="0" eb="2">
      <t>ジュンコ</t>
    </rPh>
    <phoneticPr fontId="2"/>
  </si>
  <si>
    <t>女</t>
    <rPh sb="0" eb="1">
      <t>オンナ</t>
    </rPh>
    <phoneticPr fontId="2"/>
  </si>
  <si>
    <t>東近江市</t>
    <rPh sb="0" eb="4">
      <t>ヒガシオウミシ</t>
    </rPh>
    <phoneticPr fontId="2"/>
  </si>
  <si>
    <t>邦子</t>
    <rPh sb="0" eb="2">
      <t>ジュンコ</t>
    </rPh>
    <phoneticPr fontId="2"/>
  </si>
  <si>
    <t>陽子</t>
    <rPh sb="0" eb="2">
      <t>ヨウコ</t>
    </rPh>
    <phoneticPr fontId="2"/>
  </si>
  <si>
    <t>湖南市</t>
    <rPh sb="0" eb="3">
      <t>コナンシ</t>
    </rPh>
    <phoneticPr fontId="2"/>
  </si>
  <si>
    <t>佳子</t>
    <rPh sb="0" eb="2">
      <t>ヨシコ</t>
    </rPh>
    <phoneticPr fontId="2"/>
  </si>
  <si>
    <t>直子</t>
    <rPh sb="0" eb="2">
      <t>ナオコ</t>
    </rPh>
    <phoneticPr fontId="2"/>
  </si>
  <si>
    <t>竜王町</t>
    <rPh sb="0" eb="3">
      <t>リュウオウチョウ</t>
    </rPh>
    <phoneticPr fontId="2"/>
  </si>
  <si>
    <t>光代</t>
    <rPh sb="0" eb="2">
      <t>ミツヨ</t>
    </rPh>
    <phoneticPr fontId="2"/>
  </si>
  <si>
    <t>亜利沙</t>
    <rPh sb="0" eb="3">
      <t>アリサ</t>
    </rPh>
    <phoneticPr fontId="2"/>
  </si>
  <si>
    <t>う４７</t>
  </si>
  <si>
    <t>村田</t>
    <rPh sb="0" eb="2">
      <t>ムラタ</t>
    </rPh>
    <phoneticPr fontId="2"/>
  </si>
  <si>
    <t>彩子</t>
    <phoneticPr fontId="2"/>
  </si>
  <si>
    <t>う４８</t>
  </si>
  <si>
    <t>村川</t>
    <rPh sb="0" eb="2">
      <t>ムラカワ</t>
    </rPh>
    <phoneticPr fontId="2"/>
  </si>
  <si>
    <t>庸子</t>
    <rPh sb="0" eb="2">
      <t>ヨウコ</t>
    </rPh>
    <phoneticPr fontId="2"/>
  </si>
  <si>
    <t>愛荘町</t>
    <rPh sb="0" eb="3">
      <t>アイショウチョウ</t>
    </rPh>
    <phoneticPr fontId="2"/>
  </si>
  <si>
    <t>う４９</t>
  </si>
  <si>
    <t>古株</t>
    <rPh sb="0" eb="2">
      <t>コカブ</t>
    </rPh>
    <phoneticPr fontId="2"/>
  </si>
  <si>
    <t>淳子</t>
    <rPh sb="0" eb="2">
      <t>ジュンコ</t>
    </rPh>
    <phoneticPr fontId="2"/>
  </si>
  <si>
    <t>近江八幡市</t>
    <phoneticPr fontId="2"/>
  </si>
  <si>
    <t>う５０</t>
  </si>
  <si>
    <t>洋子</t>
    <rPh sb="0" eb="2">
      <t>ヨウコ</t>
    </rPh>
    <phoneticPr fontId="19"/>
  </si>
  <si>
    <t>う５１</t>
  </si>
  <si>
    <t>小川</t>
    <rPh sb="0" eb="2">
      <t>オガワ</t>
    </rPh>
    <phoneticPr fontId="19"/>
  </si>
  <si>
    <t>う５２</t>
  </si>
  <si>
    <t>う５３</t>
  </si>
  <si>
    <t>心奈</t>
    <rPh sb="0" eb="2">
      <t>ココナ</t>
    </rPh>
    <phoneticPr fontId="19"/>
  </si>
  <si>
    <t>う５４</t>
  </si>
  <si>
    <t>河野</t>
    <rPh sb="0" eb="2">
      <t>カワノ</t>
    </rPh>
    <phoneticPr fontId="19"/>
  </si>
  <si>
    <t>由子</t>
    <rPh sb="0" eb="2">
      <t>ユウコ</t>
    </rPh>
    <phoneticPr fontId="19"/>
  </si>
  <si>
    <t>９人</t>
    <rPh sb="1" eb="2">
      <t>ニン</t>
    </rPh>
    <phoneticPr fontId="19"/>
  </si>
  <si>
    <t>た０１</t>
    <phoneticPr fontId="19"/>
  </si>
  <si>
    <t>川瀬</t>
    <rPh sb="0" eb="2">
      <t>カワセ</t>
    </rPh>
    <phoneticPr fontId="19"/>
  </si>
  <si>
    <t>清子</t>
    <rPh sb="0" eb="2">
      <t>キヨコ</t>
    </rPh>
    <phoneticPr fontId="19"/>
  </si>
  <si>
    <t>建部TC</t>
    <rPh sb="0" eb="2">
      <t>タテベ</t>
    </rPh>
    <phoneticPr fontId="19"/>
  </si>
  <si>
    <t>た０２</t>
    <phoneticPr fontId="19"/>
  </si>
  <si>
    <t>雅宣</t>
    <rPh sb="0" eb="1">
      <t>マサ</t>
    </rPh>
    <rPh sb="1" eb="2">
      <t>ノリ</t>
    </rPh>
    <phoneticPr fontId="19"/>
  </si>
  <si>
    <t>た０３</t>
    <phoneticPr fontId="19"/>
  </si>
  <si>
    <t>村地</t>
    <rPh sb="0" eb="2">
      <t>ムラチ</t>
    </rPh>
    <phoneticPr fontId="19"/>
  </si>
  <si>
    <t>直也</t>
    <rPh sb="0" eb="2">
      <t>ナオヤ</t>
    </rPh>
    <phoneticPr fontId="19"/>
  </si>
  <si>
    <t>小梶</t>
    <rPh sb="0" eb="2">
      <t>コカジ</t>
    </rPh>
    <phoneticPr fontId="19"/>
  </si>
  <si>
    <t>井原</t>
    <rPh sb="0" eb="2">
      <t>イハラ</t>
    </rPh>
    <phoneticPr fontId="19"/>
  </si>
  <si>
    <t>早苗</t>
    <rPh sb="0" eb="2">
      <t>サナエ</t>
    </rPh>
    <phoneticPr fontId="19"/>
  </si>
  <si>
    <t>坂上</t>
    <rPh sb="0" eb="2">
      <t>サカウエ</t>
    </rPh>
    <phoneticPr fontId="19"/>
  </si>
  <si>
    <t>治謙</t>
    <rPh sb="0" eb="1">
      <t>ハル</t>
    </rPh>
    <rPh sb="1" eb="2">
      <t>ケン</t>
    </rPh>
    <phoneticPr fontId="19"/>
  </si>
  <si>
    <t>川尻</t>
    <rPh sb="0" eb="2">
      <t>カワジリ</t>
    </rPh>
    <phoneticPr fontId="19"/>
  </si>
  <si>
    <t>実千代</t>
    <rPh sb="0" eb="1">
      <t>ジツ</t>
    </rPh>
    <rPh sb="1" eb="3">
      <t>チヨ</t>
    </rPh>
    <phoneticPr fontId="19"/>
  </si>
  <si>
    <t>増山</t>
    <rPh sb="0" eb="2">
      <t>マスヤマ</t>
    </rPh>
    <phoneticPr fontId="19"/>
  </si>
  <si>
    <t>浩明</t>
    <rPh sb="0" eb="2">
      <t>ヒロアキ</t>
    </rPh>
    <phoneticPr fontId="19"/>
  </si>
  <si>
    <t>刈谷</t>
    <rPh sb="0" eb="2">
      <t>カリヤ</t>
    </rPh>
    <phoneticPr fontId="19"/>
  </si>
  <si>
    <t>佳宏</t>
    <rPh sb="0" eb="2">
      <t>ヨシヒロ</t>
    </rPh>
    <phoneticPr fontId="19"/>
  </si>
  <si>
    <t>１８人</t>
    <rPh sb="2" eb="3">
      <t>ニン</t>
    </rPh>
    <phoneticPr fontId="19"/>
  </si>
  <si>
    <t>ぷ０１</t>
    <phoneticPr fontId="2"/>
  </si>
  <si>
    <t>吉田</t>
    <rPh sb="0" eb="2">
      <t>ヨシダ</t>
    </rPh>
    <phoneticPr fontId="2"/>
  </si>
  <si>
    <t>知司</t>
    <rPh sb="0" eb="2">
      <t>トモジ</t>
    </rPh>
    <phoneticPr fontId="2"/>
  </si>
  <si>
    <t>プラチナＴＣ</t>
  </si>
  <si>
    <t>プラチナＴＣ</t>
    <phoneticPr fontId="19"/>
  </si>
  <si>
    <t>ぷ０２</t>
    <phoneticPr fontId="19"/>
  </si>
  <si>
    <t>一丸</t>
    <rPh sb="0" eb="2">
      <t>イチマル</t>
    </rPh>
    <phoneticPr fontId="2"/>
  </si>
  <si>
    <t>征功</t>
    <rPh sb="0" eb="1">
      <t>セイ</t>
    </rPh>
    <rPh sb="1" eb="2">
      <t>イサオ</t>
    </rPh>
    <phoneticPr fontId="2"/>
  </si>
  <si>
    <t>青井</t>
    <rPh sb="0" eb="2">
      <t>アオイ</t>
    </rPh>
    <phoneticPr fontId="2"/>
  </si>
  <si>
    <t>亘</t>
    <rPh sb="0" eb="1">
      <t>ワタル</t>
    </rPh>
    <phoneticPr fontId="2"/>
  </si>
  <si>
    <t>澤井</t>
    <rPh sb="0" eb="2">
      <t>サワイ</t>
    </rPh>
    <phoneticPr fontId="2"/>
  </si>
  <si>
    <t>恵子</t>
    <rPh sb="0" eb="2">
      <t>ケイコ</t>
    </rPh>
    <phoneticPr fontId="2"/>
  </si>
  <si>
    <t>関</t>
    <rPh sb="0" eb="1">
      <t>セキ</t>
    </rPh>
    <phoneticPr fontId="2"/>
  </si>
  <si>
    <t>弘次</t>
    <rPh sb="0" eb="2">
      <t>コウジ</t>
    </rPh>
    <phoneticPr fontId="2"/>
  </si>
  <si>
    <t>愛荘町</t>
    <rPh sb="0" eb="1">
      <t>アイ</t>
    </rPh>
    <rPh sb="2" eb="3">
      <t>チョウ</t>
    </rPh>
    <phoneticPr fontId="2"/>
  </si>
  <si>
    <t>但中</t>
    <rPh sb="0" eb="1">
      <t>タン</t>
    </rPh>
    <rPh sb="1" eb="2">
      <t>ナカ</t>
    </rPh>
    <phoneticPr fontId="2"/>
  </si>
  <si>
    <t>昭三</t>
    <rPh sb="0" eb="2">
      <t>ショウゾウ</t>
    </rPh>
    <phoneticPr fontId="2"/>
  </si>
  <si>
    <t>松田</t>
    <rPh sb="0" eb="2">
      <t>マツダ</t>
    </rPh>
    <phoneticPr fontId="2"/>
  </si>
  <si>
    <t>森谷</t>
    <rPh sb="0" eb="2">
      <t>モリタニ</t>
    </rPh>
    <phoneticPr fontId="2"/>
  </si>
  <si>
    <t>洋子</t>
    <rPh sb="0" eb="2">
      <t>ヨウコ</t>
    </rPh>
    <phoneticPr fontId="2"/>
  </si>
  <si>
    <t>山形</t>
    <rPh sb="0" eb="2">
      <t>ヤマガタ</t>
    </rPh>
    <phoneticPr fontId="2"/>
  </si>
  <si>
    <t>公平</t>
    <rPh sb="0" eb="2">
      <t>コウヘイ</t>
    </rPh>
    <phoneticPr fontId="2"/>
  </si>
  <si>
    <t>誠</t>
    <rPh sb="0" eb="1">
      <t>マコト</t>
    </rPh>
    <phoneticPr fontId="2"/>
  </si>
  <si>
    <t>谷口</t>
    <rPh sb="0" eb="2">
      <t>タニグチ</t>
    </rPh>
    <phoneticPr fontId="2"/>
  </si>
  <si>
    <t>一男</t>
    <rPh sb="0" eb="2">
      <t>カズオ</t>
    </rPh>
    <phoneticPr fontId="2"/>
  </si>
  <si>
    <t>ぷ１２</t>
  </si>
  <si>
    <t>鶴田</t>
    <rPh sb="0" eb="2">
      <t>ツルタ</t>
    </rPh>
    <phoneticPr fontId="2"/>
  </si>
  <si>
    <t>進</t>
    <rPh sb="0" eb="1">
      <t>ススム</t>
    </rPh>
    <phoneticPr fontId="2"/>
  </si>
  <si>
    <t>ぷ１３</t>
  </si>
  <si>
    <t>早川</t>
    <rPh sb="0" eb="2">
      <t>ハヤカワ</t>
    </rPh>
    <phoneticPr fontId="2"/>
  </si>
  <si>
    <t>浩</t>
    <rPh sb="0" eb="1">
      <t>ヒロシ</t>
    </rPh>
    <phoneticPr fontId="2"/>
  </si>
  <si>
    <t>ぷ１４</t>
  </si>
  <si>
    <t>諭</t>
    <rPh sb="0" eb="1">
      <t>サトシ</t>
    </rPh>
    <phoneticPr fontId="2"/>
  </si>
  <si>
    <t>ぷ１５</t>
  </si>
  <si>
    <t>堀川</t>
    <rPh sb="0" eb="2">
      <t>ホリカワ</t>
    </rPh>
    <phoneticPr fontId="2"/>
  </si>
  <si>
    <t>敬児</t>
    <rPh sb="0" eb="1">
      <t>ケイ</t>
    </rPh>
    <rPh sb="1" eb="2">
      <t>ジ</t>
    </rPh>
    <phoneticPr fontId="2"/>
  </si>
  <si>
    <t>ぷ１６</t>
  </si>
  <si>
    <t>水</t>
    <rPh sb="0" eb="1">
      <t>ミズ</t>
    </rPh>
    <phoneticPr fontId="2"/>
  </si>
  <si>
    <t>義治</t>
    <rPh sb="0" eb="2">
      <t>ヨシハル</t>
    </rPh>
    <phoneticPr fontId="2"/>
  </si>
  <si>
    <t>ぷ１７</t>
  </si>
  <si>
    <t>安田</t>
    <rPh sb="0" eb="2">
      <t>ヤスダ</t>
    </rPh>
    <phoneticPr fontId="2"/>
  </si>
  <si>
    <t>和彦</t>
    <rPh sb="0" eb="2">
      <t>カズヒコ</t>
    </rPh>
    <phoneticPr fontId="2"/>
  </si>
  <si>
    <t>ぷ１８</t>
  </si>
  <si>
    <t>牧村</t>
    <rPh sb="0" eb="2">
      <t>マキムラ</t>
    </rPh>
    <phoneticPr fontId="2"/>
  </si>
  <si>
    <t>裕子</t>
    <rPh sb="0" eb="2">
      <t>ユウコ</t>
    </rPh>
    <phoneticPr fontId="2"/>
  </si>
  <si>
    <t>３１人</t>
    <rPh sb="2" eb="3">
      <t>ニン</t>
    </rPh>
    <phoneticPr fontId="19"/>
  </si>
  <si>
    <t>し０１</t>
    <phoneticPr fontId="2"/>
  </si>
  <si>
    <t>竹中</t>
    <rPh sb="0" eb="2">
      <t>タケナカ</t>
    </rPh>
    <phoneticPr fontId="19"/>
  </si>
  <si>
    <t>徳司</t>
    <rPh sb="0" eb="1">
      <t>トク</t>
    </rPh>
    <rPh sb="1" eb="2">
      <t>ツカサ</t>
    </rPh>
    <phoneticPr fontId="19"/>
  </si>
  <si>
    <t>湖東シニア東近江</t>
    <rPh sb="0" eb="2">
      <t>コトウ</t>
    </rPh>
    <rPh sb="5" eb="8">
      <t>ヒガシオウミ</t>
    </rPh>
    <phoneticPr fontId="2"/>
  </si>
  <si>
    <t>レッドライオン</t>
    <phoneticPr fontId="19"/>
  </si>
  <si>
    <t>し０２</t>
    <phoneticPr fontId="2"/>
  </si>
  <si>
    <t>人嗣</t>
    <rPh sb="0" eb="2">
      <t>ヒトシ</t>
    </rPh>
    <phoneticPr fontId="19"/>
  </si>
  <si>
    <t>し０３</t>
  </si>
  <si>
    <t>勝之</t>
    <rPh sb="0" eb="2">
      <t>カツユキ</t>
    </rPh>
    <phoneticPr fontId="19"/>
  </si>
  <si>
    <t>加藤</t>
    <rPh sb="0" eb="2">
      <t>カトウ</t>
    </rPh>
    <phoneticPr fontId="19"/>
  </si>
  <si>
    <t>昇</t>
    <rPh sb="0" eb="1">
      <t>ノボル</t>
    </rPh>
    <phoneticPr fontId="19"/>
  </si>
  <si>
    <t>大木</t>
    <rPh sb="0" eb="2">
      <t>オオキ</t>
    </rPh>
    <phoneticPr fontId="19"/>
  </si>
  <si>
    <t>浩</t>
    <rPh sb="0" eb="1">
      <t>ヒロシ</t>
    </rPh>
    <phoneticPr fontId="19"/>
  </si>
  <si>
    <t>春巳</t>
    <rPh sb="0" eb="1">
      <t>ハル</t>
    </rPh>
    <rPh sb="1" eb="2">
      <t>ミ</t>
    </rPh>
    <phoneticPr fontId="19"/>
  </si>
  <si>
    <t>林</t>
    <rPh sb="0" eb="1">
      <t>ハヤシ</t>
    </rPh>
    <phoneticPr fontId="19"/>
  </si>
  <si>
    <t>雅子</t>
    <rPh sb="0" eb="2">
      <t>マサコ</t>
    </rPh>
    <phoneticPr fontId="19"/>
  </si>
  <si>
    <t>し０８</t>
  </si>
  <si>
    <t>誠</t>
    <rPh sb="0" eb="1">
      <t>マコト</t>
    </rPh>
    <phoneticPr fontId="19"/>
  </si>
  <si>
    <t>JB愛SHO-TC</t>
    <rPh sb="2" eb="3">
      <t>アイ</t>
    </rPh>
    <phoneticPr fontId="2"/>
  </si>
  <si>
    <t>し０９</t>
  </si>
  <si>
    <t>晴之</t>
    <rPh sb="0" eb="2">
      <t>ハルユキ</t>
    </rPh>
    <phoneticPr fontId="19"/>
  </si>
  <si>
    <t>し１０</t>
  </si>
  <si>
    <t>俊治</t>
    <rPh sb="0" eb="1">
      <t>トシ</t>
    </rPh>
    <rPh sb="1" eb="2">
      <t>ジ</t>
    </rPh>
    <phoneticPr fontId="19"/>
  </si>
  <si>
    <t>し１１</t>
  </si>
  <si>
    <t>北村</t>
    <rPh sb="0" eb="2">
      <t>キタムラ</t>
    </rPh>
    <phoneticPr fontId="19"/>
  </si>
  <si>
    <t>弘司</t>
    <rPh sb="0" eb="1">
      <t>ヒロシ</t>
    </rPh>
    <rPh sb="1" eb="2">
      <t>ツカサ</t>
    </rPh>
    <phoneticPr fontId="19"/>
  </si>
  <si>
    <t>し１２</t>
  </si>
  <si>
    <t>坪田</t>
    <rPh sb="0" eb="2">
      <t>ツボタ</t>
    </rPh>
    <phoneticPr fontId="19"/>
  </si>
  <si>
    <t>敏裕</t>
    <rPh sb="0" eb="1">
      <t>トシ</t>
    </rPh>
    <rPh sb="1" eb="2">
      <t>ユウ</t>
    </rPh>
    <phoneticPr fontId="19"/>
  </si>
  <si>
    <t>し１３</t>
  </si>
  <si>
    <t>泰枝</t>
    <rPh sb="0" eb="1">
      <t>タイ</t>
    </rPh>
    <rPh sb="1" eb="2">
      <t>エダ</t>
    </rPh>
    <phoneticPr fontId="19"/>
  </si>
  <si>
    <t>し１４</t>
  </si>
  <si>
    <t>槙田</t>
    <rPh sb="0" eb="1">
      <t>シン</t>
    </rPh>
    <rPh sb="1" eb="2">
      <t>タ</t>
    </rPh>
    <phoneticPr fontId="19"/>
  </si>
  <si>
    <t>学</t>
    <rPh sb="0" eb="1">
      <t>マナ</t>
    </rPh>
    <phoneticPr fontId="19"/>
  </si>
  <si>
    <t>し１５</t>
  </si>
  <si>
    <t>し１６</t>
  </si>
  <si>
    <t>平岩</t>
    <rPh sb="0" eb="2">
      <t>ヒライワ</t>
    </rPh>
    <phoneticPr fontId="19"/>
  </si>
  <si>
    <t>治司</t>
    <rPh sb="0" eb="1">
      <t>オサム</t>
    </rPh>
    <rPh sb="1" eb="2">
      <t>ツカサ</t>
    </rPh>
    <phoneticPr fontId="19"/>
  </si>
  <si>
    <t>ピンクパンダ</t>
    <phoneticPr fontId="2"/>
  </si>
  <si>
    <t>し１７</t>
  </si>
  <si>
    <t>井田</t>
    <rPh sb="0" eb="2">
      <t>イダ</t>
    </rPh>
    <phoneticPr fontId="19"/>
  </si>
  <si>
    <t>圭子</t>
    <rPh sb="0" eb="2">
      <t>ケイコ</t>
    </rPh>
    <phoneticPr fontId="19"/>
  </si>
  <si>
    <t>し１８</t>
  </si>
  <si>
    <t>今村</t>
    <rPh sb="0" eb="2">
      <t>イマムラ</t>
    </rPh>
    <phoneticPr fontId="19"/>
  </si>
  <si>
    <t>宣明</t>
    <rPh sb="0" eb="2">
      <t>ノブアキ</t>
    </rPh>
    <phoneticPr fontId="19"/>
  </si>
  <si>
    <t>し１９</t>
  </si>
  <si>
    <t>新谷</t>
    <rPh sb="0" eb="2">
      <t>シンガイ</t>
    </rPh>
    <phoneticPr fontId="19"/>
  </si>
  <si>
    <t>弘之</t>
    <rPh sb="0" eb="2">
      <t>ヒロユキ</t>
    </rPh>
    <phoneticPr fontId="19"/>
  </si>
  <si>
    <t>し２０</t>
  </si>
  <si>
    <t>木瀬</t>
    <rPh sb="0" eb="2">
      <t>キセ</t>
    </rPh>
    <phoneticPr fontId="19"/>
  </si>
  <si>
    <t>茂雄</t>
    <rPh sb="0" eb="2">
      <t>シゲオ</t>
    </rPh>
    <phoneticPr fontId="19"/>
  </si>
  <si>
    <t>し２１</t>
  </si>
  <si>
    <t>ドーラン</t>
  </si>
  <si>
    <t>デーブ</t>
  </si>
  <si>
    <t>し２２</t>
  </si>
  <si>
    <t>英夫</t>
    <rPh sb="0" eb="2">
      <t>ヒデオ</t>
    </rPh>
    <phoneticPr fontId="19"/>
  </si>
  <si>
    <t>し２３</t>
  </si>
  <si>
    <t>喜久子</t>
    <rPh sb="0" eb="3">
      <t>キクコ</t>
    </rPh>
    <phoneticPr fontId="19"/>
  </si>
  <si>
    <t>し２４</t>
  </si>
  <si>
    <t>明子</t>
    <rPh sb="0" eb="2">
      <t>アキコ</t>
    </rPh>
    <phoneticPr fontId="19"/>
  </si>
  <si>
    <t>し２５</t>
  </si>
  <si>
    <t>し２６</t>
  </si>
  <si>
    <t>藤野</t>
    <rPh sb="0" eb="2">
      <t>フジノ</t>
    </rPh>
    <phoneticPr fontId="19"/>
  </si>
  <si>
    <t>秀明</t>
    <rPh sb="0" eb="2">
      <t>ヒデアキ</t>
    </rPh>
    <phoneticPr fontId="19"/>
  </si>
  <si>
    <t>し２７</t>
  </si>
  <si>
    <t>油利</t>
    <rPh sb="0" eb="2">
      <t>ユリ</t>
    </rPh>
    <phoneticPr fontId="19"/>
  </si>
  <si>
    <t>享</t>
    <rPh sb="0" eb="1">
      <t>トオル</t>
    </rPh>
    <phoneticPr fontId="19"/>
  </si>
  <si>
    <t>し２８</t>
  </si>
  <si>
    <t>西村</t>
    <rPh sb="0" eb="2">
      <t>ニシムラ</t>
    </rPh>
    <phoneticPr fontId="19"/>
  </si>
  <si>
    <t>国太郎</t>
    <rPh sb="0" eb="3">
      <t>クニタロウ</t>
    </rPh>
    <phoneticPr fontId="19"/>
  </si>
  <si>
    <t>し２９</t>
  </si>
  <si>
    <t>河合</t>
    <rPh sb="0" eb="2">
      <t>カワイ</t>
    </rPh>
    <phoneticPr fontId="2"/>
  </si>
  <si>
    <t>仙治</t>
    <rPh sb="0" eb="1">
      <t>セン</t>
    </rPh>
    <rPh sb="1" eb="2">
      <t>ジ</t>
    </rPh>
    <phoneticPr fontId="2"/>
  </si>
  <si>
    <t>豊郷町</t>
    <rPh sb="0" eb="3">
      <t>トヨサトチョウ</t>
    </rPh>
    <phoneticPr fontId="19"/>
  </si>
  <si>
    <t>し３０</t>
  </si>
  <si>
    <t>岸田</t>
    <rPh sb="0" eb="2">
      <t>キシダ</t>
    </rPh>
    <phoneticPr fontId="19"/>
  </si>
  <si>
    <t>昌子</t>
    <rPh sb="0" eb="2">
      <t>マサコ</t>
    </rPh>
    <phoneticPr fontId="19"/>
  </si>
  <si>
    <t>し３１</t>
  </si>
  <si>
    <t>宇野</t>
    <rPh sb="0" eb="2">
      <t>ウノ</t>
    </rPh>
    <phoneticPr fontId="19"/>
  </si>
  <si>
    <t>直八</t>
    <rPh sb="0" eb="1">
      <t>ナオ</t>
    </rPh>
    <rPh sb="1" eb="2">
      <t>ハチ</t>
    </rPh>
    <phoneticPr fontId="19"/>
  </si>
  <si>
    <t>OK</t>
    <phoneticPr fontId="19"/>
  </si>
  <si>
    <t>細原</t>
    <rPh sb="0" eb="1">
      <t>ホソ</t>
    </rPh>
    <rPh sb="1" eb="2">
      <t>ハラ</t>
    </rPh>
    <phoneticPr fontId="19"/>
  </si>
  <si>
    <t>禎夫</t>
  </si>
  <si>
    <t>あ３９</t>
  </si>
  <si>
    <t>谷崎</t>
    <rPh sb="0" eb="1">
      <t>タニ</t>
    </rPh>
    <rPh sb="1" eb="2">
      <t>サキ</t>
    </rPh>
    <phoneticPr fontId="2"/>
  </si>
  <si>
    <t>真也</t>
    <rPh sb="0" eb="2">
      <t>シンヤ</t>
    </rPh>
    <phoneticPr fontId="2"/>
  </si>
  <si>
    <t>ぐ２８</t>
  </si>
  <si>
    <t>安田</t>
    <rPh sb="0" eb="2">
      <t>ヤスダ</t>
    </rPh>
    <phoneticPr fontId="19"/>
  </si>
  <si>
    <t>椋太</t>
    <rPh sb="0" eb="1">
      <t>リョウ</t>
    </rPh>
    <rPh sb="1" eb="2">
      <t>タ</t>
    </rPh>
    <phoneticPr fontId="19"/>
  </si>
  <si>
    <t>ぐ２９</t>
  </si>
  <si>
    <t>楓</t>
    <rPh sb="0" eb="1">
      <t>カエデ</t>
    </rPh>
    <phoneticPr fontId="19"/>
  </si>
  <si>
    <t>ぐ３０</t>
  </si>
  <si>
    <t>一圓</t>
    <rPh sb="0" eb="2">
      <t>イチエン</t>
    </rPh>
    <phoneticPr fontId="19"/>
  </si>
  <si>
    <t>寧々</t>
    <rPh sb="0" eb="2">
      <t>ネネ</t>
    </rPh>
    <phoneticPr fontId="19"/>
  </si>
  <si>
    <t>う５５</t>
  </si>
  <si>
    <t>大輔</t>
    <rPh sb="0" eb="2">
      <t>ダイスケ</t>
    </rPh>
    <phoneticPr fontId="2"/>
  </si>
  <si>
    <t>草津市</t>
    <rPh sb="0" eb="3">
      <t>クサツシ</t>
    </rPh>
    <phoneticPr fontId="2"/>
  </si>
  <si>
    <t>た０４</t>
  </si>
  <si>
    <t>た０５</t>
  </si>
  <si>
    <t>た０６</t>
  </si>
  <si>
    <t>た０７</t>
  </si>
  <si>
    <t>た０８</t>
  </si>
  <si>
    <t>た０９</t>
  </si>
  <si>
    <t>た１０</t>
  </si>
  <si>
    <t>上川</t>
    <rPh sb="0" eb="2">
      <t>カミカワ</t>
    </rPh>
    <phoneticPr fontId="2"/>
  </si>
  <si>
    <t>かの子</t>
    <rPh sb="2" eb="3">
      <t>コ</t>
    </rPh>
    <phoneticPr fontId="2"/>
  </si>
  <si>
    <t>う５６</t>
  </si>
  <si>
    <t>袖岡</t>
    <rPh sb="0" eb="2">
      <t>ソデオカ</t>
    </rPh>
    <phoneticPr fontId="2"/>
  </si>
  <si>
    <t>毅志</t>
    <rPh sb="0" eb="1">
      <t>タケシ</t>
    </rPh>
    <rPh sb="1" eb="2">
      <t>シ</t>
    </rPh>
    <phoneticPr fontId="2"/>
  </si>
  <si>
    <t>２０２６年度東近江市テニス協会登録ナンバー</t>
    <phoneticPr fontId="2"/>
  </si>
  <si>
    <t>コート</t>
    <phoneticPr fontId="19"/>
  </si>
  <si>
    <t>ドームＡ</t>
    <phoneticPr fontId="19"/>
  </si>
  <si>
    <t>ドームＢ</t>
    <phoneticPr fontId="19"/>
  </si>
  <si>
    <t>外A</t>
    <rPh sb="0" eb="1">
      <t>ソト</t>
    </rPh>
    <phoneticPr fontId="19"/>
  </si>
  <si>
    <t>外B</t>
    <rPh sb="0" eb="1">
      <t>ソト</t>
    </rPh>
    <phoneticPr fontId="19"/>
  </si>
  <si>
    <t>外C</t>
    <rPh sb="0" eb="1">
      <t>ソト</t>
    </rPh>
    <phoneticPr fontId="19"/>
  </si>
  <si>
    <t>外D</t>
    <rPh sb="0" eb="1">
      <t>ソト</t>
    </rPh>
    <phoneticPr fontId="19"/>
  </si>
  <si>
    <t>すこやか　奥コート</t>
    <rPh sb="5" eb="6">
      <t>オク</t>
    </rPh>
    <phoneticPr fontId="19"/>
  </si>
  <si>
    <t>すこやか駐車場側</t>
    <rPh sb="4" eb="8">
      <t>チュウシャジョウガワ</t>
    </rPh>
    <phoneticPr fontId="19"/>
  </si>
  <si>
    <t>男子一般１位Ｔ①</t>
    <rPh sb="5" eb="6">
      <t>イ</t>
    </rPh>
    <phoneticPr fontId="19"/>
  </si>
  <si>
    <t>男子一般１位Ｔ②</t>
    <rPh sb="5" eb="6">
      <t>イ</t>
    </rPh>
    <phoneticPr fontId="19"/>
  </si>
  <si>
    <t>男子一般2位Ｔ①</t>
    <rPh sb="5" eb="6">
      <t>イ</t>
    </rPh>
    <phoneticPr fontId="19"/>
  </si>
  <si>
    <t>男子一般2位Ｔ②</t>
    <rPh sb="5" eb="6">
      <t>イ</t>
    </rPh>
    <phoneticPr fontId="19"/>
  </si>
  <si>
    <t>男子一般3位Ｔ①</t>
    <rPh sb="5" eb="6">
      <t>イ</t>
    </rPh>
    <phoneticPr fontId="19"/>
  </si>
  <si>
    <t>男子一般3位Ｔ②</t>
    <rPh sb="5" eb="6">
      <t>イ</t>
    </rPh>
    <phoneticPr fontId="19"/>
  </si>
  <si>
    <t>男子一般2位Ｔ③</t>
    <rPh sb="5" eb="6">
      <t>イ</t>
    </rPh>
    <phoneticPr fontId="19"/>
  </si>
  <si>
    <t>男子一般3位Ｔ③</t>
    <rPh sb="5" eb="6">
      <t>イ</t>
    </rPh>
    <phoneticPr fontId="19"/>
  </si>
  <si>
    <t>男子一般2位Ｔ④</t>
    <rPh sb="5" eb="6">
      <t>イ</t>
    </rPh>
    <phoneticPr fontId="19"/>
  </si>
  <si>
    <t>男子一般3位Ｔ④</t>
    <rPh sb="5" eb="6">
      <t>イ</t>
    </rPh>
    <phoneticPr fontId="19"/>
  </si>
  <si>
    <t>男子一般2位Ｔ⑤</t>
    <rPh sb="5" eb="6">
      <t>イ</t>
    </rPh>
    <phoneticPr fontId="19"/>
  </si>
  <si>
    <t>男子一般3位Ｔ⑤</t>
    <rPh sb="5" eb="6">
      <t>イ</t>
    </rPh>
    <phoneticPr fontId="19"/>
  </si>
  <si>
    <t>男子一般2位Ｔ⑥</t>
    <rPh sb="5" eb="6">
      <t>イ</t>
    </rPh>
    <phoneticPr fontId="19"/>
  </si>
  <si>
    <t>男子一般3位Ｔ⑥</t>
    <rPh sb="5" eb="6">
      <t>イ</t>
    </rPh>
    <phoneticPr fontId="19"/>
  </si>
  <si>
    <t>自分の試合コートを確認し、次の試合になればコートサイドで待機してください</t>
    <rPh sb="0" eb="2">
      <t>ジブン</t>
    </rPh>
    <rPh sb="3" eb="5">
      <t>シアイ</t>
    </rPh>
    <rPh sb="9" eb="11">
      <t>カクニン</t>
    </rPh>
    <rPh sb="13" eb="14">
      <t>ツギ</t>
    </rPh>
    <rPh sb="15" eb="17">
      <t>シアイ</t>
    </rPh>
    <rPh sb="28" eb="30">
      <t>タイキ</t>
    </rPh>
    <phoneticPr fontId="19"/>
  </si>
  <si>
    <t>試合中</t>
    <rPh sb="0" eb="3">
      <t>シアイチュウ</t>
    </rPh>
    <phoneticPr fontId="19"/>
  </si>
  <si>
    <t>終了</t>
    <rPh sb="0" eb="2">
      <t>シュウリョウ</t>
    </rPh>
    <phoneticPr fontId="19"/>
  </si>
  <si>
    <t>男子一般</t>
    <rPh sb="0" eb="2">
      <t>ダンシ</t>
    </rPh>
    <rPh sb="2" eb="4">
      <t>イッパン</t>
    </rPh>
    <phoneticPr fontId="2"/>
  </si>
  <si>
    <t>第１８回　東近江市民大会シングルス選手権大会　　2026.05.17</t>
    <rPh sb="8" eb="12">
      <t>シミンタイカイ</t>
    </rPh>
    <rPh sb="17" eb="20">
      <t>センシュケン</t>
    </rPh>
    <rPh sb="20" eb="22">
      <t>タイカイ</t>
    </rPh>
    <phoneticPr fontId="2"/>
  </si>
  <si>
    <t>女子OV50</t>
    <rPh sb="0" eb="2">
      <t>ジョシ</t>
    </rPh>
    <phoneticPr fontId="2"/>
  </si>
  <si>
    <t>男子OV60</t>
    <rPh sb="0" eb="2">
      <t>ダンシ</t>
    </rPh>
    <phoneticPr fontId="2"/>
  </si>
  <si>
    <t>男子OV50</t>
    <rPh sb="0" eb="2">
      <t>ダンシ</t>
    </rPh>
    <phoneticPr fontId="2"/>
  </si>
  <si>
    <t>男子OV40</t>
    <rPh sb="0" eb="2">
      <t>ダンシ</t>
    </rPh>
    <phoneticPr fontId="2"/>
  </si>
  <si>
    <t>女子一般＆OV40</t>
    <rPh sb="0" eb="2">
      <t>ジョシ</t>
    </rPh>
    <rPh sb="2" eb="4">
      <t>イッパン</t>
    </rPh>
    <phoneticPr fontId="2"/>
  </si>
  <si>
    <t>bye</t>
    <phoneticPr fontId="2"/>
  </si>
  <si>
    <t>1位トーナメント</t>
    <rPh sb="1" eb="2">
      <t>イ</t>
    </rPh>
    <phoneticPr fontId="2"/>
  </si>
  <si>
    <t>2位トーナメント</t>
    <rPh sb="1" eb="2">
      <t>イ</t>
    </rPh>
    <phoneticPr fontId="2"/>
  </si>
  <si>
    <t>3位トーナメント</t>
    <rPh sb="1" eb="2">
      <t>イ</t>
    </rPh>
    <phoneticPr fontId="2"/>
  </si>
  <si>
    <t>リーグ5・3位</t>
  </si>
  <si>
    <t>リーグ2・3位</t>
  </si>
  <si>
    <t>リーグ6・3位</t>
  </si>
  <si>
    <t>リーグ3・3位</t>
  </si>
  <si>
    <t>リーグ4・3位</t>
  </si>
  <si>
    <t>リーグ5・2位</t>
    <phoneticPr fontId="2"/>
  </si>
  <si>
    <t>リーグ2・2位</t>
    <phoneticPr fontId="2"/>
  </si>
  <si>
    <t>リーグ6・2位</t>
    <phoneticPr fontId="2"/>
  </si>
  <si>
    <t>リーグ3・2位</t>
    <phoneticPr fontId="2"/>
  </si>
  <si>
    <t>リーグ4・2位</t>
    <phoneticPr fontId="2"/>
  </si>
  <si>
    <t>け０３</t>
    <phoneticPr fontId="2"/>
  </si>
  <si>
    <t>う０５</t>
    <phoneticPr fontId="2"/>
  </si>
  <si>
    <t>あん０２</t>
    <phoneticPr fontId="2"/>
  </si>
  <si>
    <t>あぷ２３</t>
    <phoneticPr fontId="2"/>
  </si>
  <si>
    <t>け０５</t>
    <phoneticPr fontId="2"/>
  </si>
  <si>
    <t>ぐ１５</t>
    <phoneticPr fontId="2"/>
  </si>
  <si>
    <t>し０４</t>
    <phoneticPr fontId="2"/>
  </si>
  <si>
    <t>ぐ０５</t>
    <phoneticPr fontId="2"/>
  </si>
  <si>
    <t>う３３</t>
    <phoneticPr fontId="2"/>
  </si>
  <si>
    <t>あん０１</t>
    <phoneticPr fontId="2"/>
  </si>
  <si>
    <t>う０７</t>
    <phoneticPr fontId="2"/>
  </si>
  <si>
    <t>ぐ１１</t>
    <phoneticPr fontId="2"/>
  </si>
  <si>
    <t>あん１７</t>
    <phoneticPr fontId="2"/>
  </si>
  <si>
    <t>あん１５</t>
    <phoneticPr fontId="2"/>
  </si>
  <si>
    <t>ぐ２４</t>
    <phoneticPr fontId="2"/>
  </si>
  <si>
    <t>し０６</t>
    <phoneticPr fontId="2"/>
  </si>
  <si>
    <t>あん１６</t>
    <phoneticPr fontId="2"/>
  </si>
  <si>
    <t>ぐ１６</t>
    <phoneticPr fontId="2"/>
  </si>
  <si>
    <t>リーグ1・2位</t>
    <rPh sb="6" eb="7">
      <t>イ</t>
    </rPh>
    <phoneticPr fontId="2"/>
  </si>
  <si>
    <t>試合形式（５G先取（TBなし）ノーアド方式）</t>
    <rPh sb="0" eb="4">
      <t>シアイケイシキ</t>
    </rPh>
    <phoneticPr fontId="2"/>
  </si>
  <si>
    <t>け０９</t>
    <phoneticPr fontId="2"/>
  </si>
  <si>
    <t>う２３</t>
    <phoneticPr fontId="2"/>
  </si>
  <si>
    <t>稗田将</t>
    <rPh sb="0" eb="2">
      <t>ヒエタ</t>
    </rPh>
    <rPh sb="2" eb="3">
      <t>マサル</t>
    </rPh>
    <phoneticPr fontId="2"/>
  </si>
  <si>
    <t>一般</t>
    <rPh sb="0" eb="2">
      <t>イッパン</t>
    </rPh>
    <phoneticPr fontId="2"/>
  </si>
  <si>
    <t>松本康司</t>
    <rPh sb="0" eb="2">
      <t>マツモト</t>
    </rPh>
    <rPh sb="2" eb="3">
      <t>ヤスシ</t>
    </rPh>
    <rPh sb="3" eb="4">
      <t>シ</t>
    </rPh>
    <phoneticPr fontId="2"/>
  </si>
  <si>
    <t>け０１</t>
    <phoneticPr fontId="2"/>
  </si>
  <si>
    <t>け１９</t>
    <phoneticPr fontId="2"/>
  </si>
  <si>
    <t>ぐ０９</t>
    <phoneticPr fontId="2"/>
  </si>
  <si>
    <t>ふ０６</t>
    <phoneticPr fontId="2"/>
  </si>
  <si>
    <t>あ２３</t>
    <phoneticPr fontId="2"/>
  </si>
  <si>
    <t>決勝トーナメント</t>
    <rPh sb="0" eb="2">
      <t>ケッショウ</t>
    </rPh>
    <phoneticPr fontId="2"/>
  </si>
  <si>
    <t>リーグ2・2位</t>
    <rPh sb="6" eb="7">
      <t>イ</t>
    </rPh>
    <phoneticPr fontId="2"/>
  </si>
  <si>
    <t>リーグ3・2位</t>
    <rPh sb="6" eb="7">
      <t>イ</t>
    </rPh>
    <phoneticPr fontId="2"/>
  </si>
  <si>
    <t>リーグ1・3位</t>
    <rPh sb="6" eb="7">
      <t>イ</t>
    </rPh>
    <phoneticPr fontId="2"/>
  </si>
  <si>
    <t>リーグ2・3位</t>
    <rPh sb="6" eb="7">
      <t>イ</t>
    </rPh>
    <phoneticPr fontId="2"/>
  </si>
  <si>
    <t>リーグ1・4位</t>
    <rPh sb="6" eb="7">
      <t>イ</t>
    </rPh>
    <phoneticPr fontId="2"/>
  </si>
  <si>
    <t>リーグ3・3位</t>
    <rPh sb="6" eb="7">
      <t>イ</t>
    </rPh>
    <phoneticPr fontId="2"/>
  </si>
  <si>
    <t>決勝トーナメント</t>
    <rPh sb="0" eb="2">
      <t>ケッショウ</t>
    </rPh>
    <phoneticPr fontId="2"/>
  </si>
  <si>
    <t>あぷ０５</t>
    <phoneticPr fontId="2"/>
  </si>
  <si>
    <t>う１４</t>
    <phoneticPr fontId="2"/>
  </si>
  <si>
    <t>ふ０８</t>
    <phoneticPr fontId="2"/>
  </si>
  <si>
    <t>う１３</t>
    <phoneticPr fontId="2"/>
  </si>
  <si>
    <t>う０６</t>
    <phoneticPr fontId="2"/>
  </si>
  <si>
    <t>あ０１</t>
    <phoneticPr fontId="2"/>
  </si>
  <si>
    <t>う０８</t>
    <phoneticPr fontId="2"/>
  </si>
  <si>
    <t>こ０３</t>
    <phoneticPr fontId="2"/>
  </si>
  <si>
    <t>う２１</t>
    <phoneticPr fontId="2"/>
  </si>
  <si>
    <t>う１６</t>
    <phoneticPr fontId="2"/>
  </si>
  <si>
    <t>け１７</t>
    <phoneticPr fontId="2"/>
  </si>
  <si>
    <t>た０６</t>
    <phoneticPr fontId="2"/>
  </si>
  <si>
    <t>あぷ２６</t>
    <phoneticPr fontId="2"/>
  </si>
  <si>
    <t>あぷ２２</t>
    <phoneticPr fontId="2"/>
  </si>
  <si>
    <t>リーグ4・2位</t>
    <rPh sb="6" eb="7">
      <t>イ</t>
    </rPh>
    <phoneticPr fontId="2"/>
  </si>
  <si>
    <t>リーグ4・3位</t>
    <rPh sb="6" eb="7">
      <t>イ</t>
    </rPh>
    <phoneticPr fontId="2"/>
  </si>
  <si>
    <t>リーグ2・4位</t>
    <rPh sb="6" eb="7">
      <t>イ</t>
    </rPh>
    <phoneticPr fontId="2"/>
  </si>
  <si>
    <t>すこやかの杜　8：45までに本部に出席を届ける</t>
    <rPh sb="5" eb="6">
      <t>モリ</t>
    </rPh>
    <phoneticPr fontId="2"/>
  </si>
  <si>
    <t>大橋凛斗</t>
    <rPh sb="0" eb="2">
      <t>オオハシ</t>
    </rPh>
    <rPh sb="2" eb="3">
      <t>リン</t>
    </rPh>
    <rPh sb="3" eb="4">
      <t>ト</t>
    </rPh>
    <phoneticPr fontId="2"/>
  </si>
  <si>
    <t>岡本隆之介</t>
    <rPh sb="0" eb="2">
      <t>オカモト</t>
    </rPh>
    <rPh sb="2" eb="5">
      <t>リュウノスケ</t>
    </rPh>
    <phoneticPr fontId="2"/>
  </si>
  <si>
    <t>曽我優斗</t>
    <rPh sb="0" eb="4">
      <t>ソガユウト</t>
    </rPh>
    <phoneticPr fontId="2"/>
  </si>
  <si>
    <t>北村悠晴</t>
    <rPh sb="0" eb="2">
      <t>キタムラ</t>
    </rPh>
    <rPh sb="2" eb="3">
      <t>ユウ</t>
    </rPh>
    <rPh sb="3" eb="4">
      <t>ハレ</t>
    </rPh>
    <phoneticPr fontId="2"/>
  </si>
  <si>
    <t>渡邊剛生</t>
    <rPh sb="0" eb="2">
      <t>ワタナベ</t>
    </rPh>
    <rPh sb="2" eb="3">
      <t>ツヨシ</t>
    </rPh>
    <rPh sb="3" eb="4">
      <t>セイ</t>
    </rPh>
    <phoneticPr fontId="2"/>
  </si>
  <si>
    <t>山口咲彦</t>
    <rPh sb="0" eb="2">
      <t>ヤマグチ</t>
    </rPh>
    <rPh sb="2" eb="3">
      <t>サ</t>
    </rPh>
    <rPh sb="3" eb="4">
      <t>ヒコ</t>
    </rPh>
    <phoneticPr fontId="2"/>
  </si>
  <si>
    <t>青山凌大</t>
    <rPh sb="0" eb="2">
      <t>アオヤマ</t>
    </rPh>
    <rPh sb="2" eb="4">
      <t>リョウタ</t>
    </rPh>
    <phoneticPr fontId="2"/>
  </si>
  <si>
    <t>男子U13</t>
    <rPh sb="0" eb="2">
      <t>ダンシ</t>
    </rPh>
    <phoneticPr fontId="2"/>
  </si>
  <si>
    <t>吉岡奈桜</t>
    <rPh sb="0" eb="2">
      <t>ヨシオカ</t>
    </rPh>
    <rPh sb="2" eb="3">
      <t>ナ</t>
    </rPh>
    <rPh sb="3" eb="4">
      <t>サクラ</t>
    </rPh>
    <phoneticPr fontId="2"/>
  </si>
  <si>
    <t>山口希子</t>
    <rPh sb="0" eb="2">
      <t>ヤマグチ</t>
    </rPh>
    <rPh sb="2" eb="4">
      <t>キコ</t>
    </rPh>
    <phoneticPr fontId="2"/>
  </si>
  <si>
    <t>安田楓</t>
    <rPh sb="0" eb="2">
      <t>ヤスダ</t>
    </rPh>
    <rPh sb="2" eb="3">
      <t>カエデ</t>
    </rPh>
    <phoneticPr fontId="2"/>
  </si>
  <si>
    <t>一圓寧々</t>
    <rPh sb="0" eb="2">
      <t>イチエン</t>
    </rPh>
    <rPh sb="2" eb="4">
      <t>ネネ</t>
    </rPh>
    <phoneticPr fontId="2"/>
  </si>
  <si>
    <t>中島明日奏</t>
    <rPh sb="0" eb="2">
      <t>ナカジマ</t>
    </rPh>
    <rPh sb="2" eb="4">
      <t>アス</t>
    </rPh>
    <rPh sb="4" eb="5">
      <t>カナ</t>
    </rPh>
    <phoneticPr fontId="2"/>
  </si>
  <si>
    <t>曽我結花</t>
    <rPh sb="0" eb="2">
      <t>ソガ</t>
    </rPh>
    <rPh sb="2" eb="3">
      <t>ユイ</t>
    </rPh>
    <rPh sb="3" eb="4">
      <t>ハナ</t>
    </rPh>
    <phoneticPr fontId="2"/>
  </si>
  <si>
    <t>女子U13</t>
    <rPh sb="0" eb="2">
      <t>ジョシ</t>
    </rPh>
    <phoneticPr fontId="2"/>
  </si>
  <si>
    <t>ふ１３</t>
    <phoneticPr fontId="2"/>
  </si>
  <si>
    <t>し０７</t>
    <phoneticPr fontId="2"/>
  </si>
  <si>
    <t>若井裕子</t>
    <rPh sb="0" eb="2">
      <t>ワカイ</t>
    </rPh>
    <rPh sb="2" eb="4">
      <t>ユウコ</t>
    </rPh>
    <phoneticPr fontId="2"/>
  </si>
  <si>
    <t>あぷ２７</t>
    <phoneticPr fontId="2"/>
  </si>
  <si>
    <t>あぷ２４</t>
    <phoneticPr fontId="2"/>
  </si>
  <si>
    <t>あぷ０６</t>
    <phoneticPr fontId="2"/>
  </si>
  <si>
    <t>た０１</t>
    <phoneticPr fontId="2"/>
  </si>
  <si>
    <t>う４３</t>
    <phoneticPr fontId="2"/>
  </si>
  <si>
    <t>あぷ０２</t>
    <phoneticPr fontId="2"/>
  </si>
  <si>
    <t>あ２２</t>
    <phoneticPr fontId="2"/>
  </si>
  <si>
    <t>た０８</t>
    <phoneticPr fontId="2"/>
  </si>
  <si>
    <t>コンソレーション</t>
    <phoneticPr fontId="2"/>
  </si>
  <si>
    <t>試合形式（4G先取（TBなし）ノーアド・ノーレット方式）</t>
    <rPh sb="0" eb="4">
      <t>シアイケイシキ</t>
    </rPh>
    <rPh sb="25" eb="27">
      <t>ホウシキ</t>
    </rPh>
    <phoneticPr fontId="2"/>
  </si>
  <si>
    <t>決勝トーナメント</t>
    <rPh sb="0" eb="2">
      <t>ケッショウ</t>
    </rPh>
    <phoneticPr fontId="2"/>
  </si>
  <si>
    <t>コンソレーション</t>
    <phoneticPr fontId="2"/>
  </si>
  <si>
    <t>リーグ1</t>
    <phoneticPr fontId="2"/>
  </si>
  <si>
    <t>リーグ2</t>
    <phoneticPr fontId="2"/>
  </si>
  <si>
    <t>リーグ3</t>
    <phoneticPr fontId="2"/>
  </si>
  <si>
    <t>リーグ1-3位</t>
    <rPh sb="6" eb="7">
      <t>イ</t>
    </rPh>
    <phoneticPr fontId="2"/>
  </si>
  <si>
    <t>リーグ3-3位</t>
    <rPh sb="6" eb="7">
      <t>イ</t>
    </rPh>
    <phoneticPr fontId="2"/>
  </si>
  <si>
    <t>リーグ2-3位</t>
    <rPh sb="6" eb="7">
      <t>イ</t>
    </rPh>
    <phoneticPr fontId="2"/>
  </si>
  <si>
    <t>リーグ1
1位</t>
    <rPh sb="6" eb="7">
      <t>イ</t>
    </rPh>
    <phoneticPr fontId="2"/>
  </si>
  <si>
    <t>リーグ2
1位</t>
    <rPh sb="6" eb="7">
      <t>イ</t>
    </rPh>
    <phoneticPr fontId="2"/>
  </si>
  <si>
    <t>リーグ1
2位</t>
    <rPh sb="6" eb="7">
      <t>イ</t>
    </rPh>
    <phoneticPr fontId="2"/>
  </si>
  <si>
    <t>リーグ2
2位</t>
    <rPh sb="6" eb="7">
      <t>イ</t>
    </rPh>
    <phoneticPr fontId="2"/>
  </si>
  <si>
    <t>リーグ1
3位</t>
    <rPh sb="6" eb="7">
      <t>イ</t>
    </rPh>
    <phoneticPr fontId="2"/>
  </si>
  <si>
    <t>リーグ2
3位</t>
    <rPh sb="6" eb="7">
      <t>イ</t>
    </rPh>
    <phoneticPr fontId="2"/>
  </si>
  <si>
    <t>①</t>
    <phoneticPr fontId="2"/>
  </si>
  <si>
    <t>②</t>
    <phoneticPr fontId="2"/>
  </si>
  <si>
    <t>⑤</t>
    <phoneticPr fontId="2"/>
  </si>
  <si>
    <t>順位決定方法　①完了試合数　②勝数　③直接対決　④取得ゲーム率（取得ゲーム数/全ゲーム数）</t>
  </si>
  <si>
    <t>リーグ1・4位</t>
    <phoneticPr fontId="2"/>
  </si>
  <si>
    <t>リーグ1・3位</t>
    <phoneticPr fontId="2"/>
  </si>
  <si>
    <t>リーグ4</t>
    <phoneticPr fontId="2"/>
  </si>
  <si>
    <t>リーグ5</t>
    <phoneticPr fontId="2"/>
  </si>
  <si>
    <t>リーグ6</t>
    <phoneticPr fontId="2"/>
  </si>
  <si>
    <t>⑦</t>
    <phoneticPr fontId="2"/>
  </si>
  <si>
    <t>試合形式（５G先取（TBなし）ノーアド方式）</t>
    <rPh sb="0" eb="2">
      <t>シアイ</t>
    </rPh>
    <rPh sb="2" eb="4">
      <t>ケイシキ</t>
    </rPh>
    <rPh sb="7" eb="9">
      <t>センシュ</t>
    </rPh>
    <rPh sb="19" eb="21">
      <t>ホウシキ</t>
    </rPh>
    <phoneticPr fontId="2"/>
  </si>
  <si>
    <t>③</t>
    <phoneticPr fontId="2"/>
  </si>
  <si>
    <t>男U13_リーグ1-①</t>
    <phoneticPr fontId="19"/>
  </si>
  <si>
    <t>男U13_リーグ2-①</t>
    <phoneticPr fontId="19"/>
  </si>
  <si>
    <t>男OV50_リーグ1-1</t>
    <phoneticPr fontId="19"/>
  </si>
  <si>
    <t>男OV50_リーグ2-1</t>
    <phoneticPr fontId="19"/>
  </si>
  <si>
    <t>男OV60①</t>
  </si>
  <si>
    <t>男U13_リーグ3-①</t>
    <phoneticPr fontId="19"/>
  </si>
  <si>
    <t>男U13_リーグ2-②</t>
    <phoneticPr fontId="19"/>
  </si>
  <si>
    <t>男OV50_リーグ1-2</t>
    <phoneticPr fontId="19"/>
  </si>
  <si>
    <t>男OV50_リーグ2-2</t>
    <phoneticPr fontId="19"/>
  </si>
  <si>
    <t>男U13_リーグ3-②</t>
    <phoneticPr fontId="19"/>
  </si>
  <si>
    <t>男U13_リーグ1-②</t>
    <phoneticPr fontId="19"/>
  </si>
  <si>
    <t>男OV50_リーグ1-3</t>
    <phoneticPr fontId="19"/>
  </si>
  <si>
    <t>男OV50_リーグ2-3</t>
    <phoneticPr fontId="19"/>
  </si>
  <si>
    <t>男OV60②</t>
  </si>
  <si>
    <t>男U13_リーグ2-③</t>
    <phoneticPr fontId="19"/>
  </si>
  <si>
    <t>男U13_リーグ3-③</t>
    <phoneticPr fontId="19"/>
  </si>
  <si>
    <t>男OV50_リーグ1-4</t>
    <phoneticPr fontId="19"/>
  </si>
  <si>
    <t>男OV50_リーグ2-4</t>
    <phoneticPr fontId="19"/>
  </si>
  <si>
    <t>男U13_リーグ1-③</t>
    <phoneticPr fontId="19"/>
  </si>
  <si>
    <t>男U13決①</t>
    <rPh sb="4" eb="5">
      <t>ケツ</t>
    </rPh>
    <phoneticPr fontId="19"/>
  </si>
  <si>
    <t>男OV50_リーグ1-5</t>
    <phoneticPr fontId="19"/>
  </si>
  <si>
    <t>男OV50_リーグ2-5</t>
    <phoneticPr fontId="19"/>
  </si>
  <si>
    <t>男OV60③</t>
  </si>
  <si>
    <t>男U13決②</t>
    <rPh sb="4" eb="5">
      <t>ケツ</t>
    </rPh>
    <phoneticPr fontId="19"/>
  </si>
  <si>
    <t>男U13決③</t>
    <rPh sb="4" eb="5">
      <t>ケツ</t>
    </rPh>
    <phoneticPr fontId="19"/>
  </si>
  <si>
    <t>男OV50_リーグ3-1</t>
    <phoneticPr fontId="19"/>
  </si>
  <si>
    <t>男OV50_リーグ4-1</t>
    <phoneticPr fontId="19"/>
  </si>
  <si>
    <t>男OV50_リーグ1-6</t>
    <phoneticPr fontId="19"/>
  </si>
  <si>
    <t>男OV50_リーグ2-6</t>
    <phoneticPr fontId="19"/>
  </si>
  <si>
    <t>男U13決④</t>
    <rPh sb="4" eb="5">
      <t>ケツ</t>
    </rPh>
    <phoneticPr fontId="19"/>
  </si>
  <si>
    <t>男U13コン①</t>
    <phoneticPr fontId="19"/>
  </si>
  <si>
    <t>男OV50_リーグ3-2</t>
    <phoneticPr fontId="19"/>
  </si>
  <si>
    <t>男OV50_リーグ4-2</t>
    <phoneticPr fontId="19"/>
  </si>
  <si>
    <t>男OV50決①</t>
    <rPh sb="5" eb="6">
      <t>ケツ</t>
    </rPh>
    <phoneticPr fontId="19"/>
  </si>
  <si>
    <t>男OV50決④</t>
    <rPh sb="5" eb="6">
      <t>ケツ</t>
    </rPh>
    <phoneticPr fontId="19"/>
  </si>
  <si>
    <t>男OV60④</t>
  </si>
  <si>
    <t>男U13決⑤</t>
    <rPh sb="4" eb="5">
      <t>ケツ</t>
    </rPh>
    <phoneticPr fontId="19"/>
  </si>
  <si>
    <t>男U13コン②</t>
    <phoneticPr fontId="19"/>
  </si>
  <si>
    <t>男OV50_リーグ3-3</t>
    <phoneticPr fontId="19"/>
  </si>
  <si>
    <t>男OV50_リーグ4-3</t>
    <phoneticPr fontId="19"/>
  </si>
  <si>
    <t>男OV50コン①</t>
  </si>
  <si>
    <t>男OV50コン②</t>
  </si>
  <si>
    <t>男OV60⑤</t>
  </si>
  <si>
    <t>男U13コン③</t>
    <phoneticPr fontId="19"/>
  </si>
  <si>
    <t>男OV50決②</t>
    <rPh sb="5" eb="6">
      <t>ケツ</t>
    </rPh>
    <phoneticPr fontId="19"/>
  </si>
  <si>
    <t>男OV50決③</t>
    <rPh sb="5" eb="6">
      <t>ケツ</t>
    </rPh>
    <phoneticPr fontId="19"/>
  </si>
  <si>
    <t>男OV50コン③</t>
  </si>
  <si>
    <t>男OV50コン④</t>
  </si>
  <si>
    <t>男OV60⑥</t>
  </si>
  <si>
    <t>男OV50決⑤</t>
    <rPh sb="5" eb="6">
      <t>ケツ</t>
    </rPh>
    <phoneticPr fontId="19"/>
  </si>
  <si>
    <t>男OV50決⑥</t>
    <rPh sb="5" eb="6">
      <t>ケツ</t>
    </rPh>
    <phoneticPr fontId="19"/>
  </si>
  <si>
    <t>男OV40決①</t>
    <rPh sb="5" eb="6">
      <t>ケツ</t>
    </rPh>
    <phoneticPr fontId="19"/>
  </si>
  <si>
    <t>男OV40決②</t>
    <rPh sb="5" eb="6">
      <t>ケツ</t>
    </rPh>
    <phoneticPr fontId="19"/>
  </si>
  <si>
    <t>男OV40決③</t>
    <rPh sb="5" eb="6">
      <t>ケツ</t>
    </rPh>
    <phoneticPr fontId="19"/>
  </si>
  <si>
    <t>男OV40決④</t>
    <rPh sb="5" eb="6">
      <t>ケツ</t>
    </rPh>
    <phoneticPr fontId="19"/>
  </si>
  <si>
    <t>男OV40コン①</t>
  </si>
  <si>
    <t>男OV40コン②</t>
  </si>
  <si>
    <t>男OV40決⑤</t>
    <rPh sb="5" eb="6">
      <t>ケツ</t>
    </rPh>
    <phoneticPr fontId="19"/>
  </si>
  <si>
    <t>男OV40決⑥</t>
    <rPh sb="5" eb="6">
      <t>ケツ</t>
    </rPh>
    <phoneticPr fontId="19"/>
  </si>
  <si>
    <t>男OV40コン③</t>
  </si>
  <si>
    <t>女U13_リーグ1-①</t>
  </si>
  <si>
    <t>女U13_リーグ2-①</t>
  </si>
  <si>
    <t>女OV50①</t>
    <phoneticPr fontId="19"/>
  </si>
  <si>
    <t>女OV50②</t>
    <phoneticPr fontId="19"/>
  </si>
  <si>
    <t>女U13決①</t>
    <rPh sb="4" eb="5">
      <t>ケッ</t>
    </rPh>
    <phoneticPr fontId="19"/>
  </si>
  <si>
    <t>女U13決②</t>
    <rPh sb="4" eb="5">
      <t>ケッ</t>
    </rPh>
    <phoneticPr fontId="19"/>
  </si>
  <si>
    <t>女U13決③</t>
    <rPh sb="4" eb="5">
      <t>ケッ</t>
    </rPh>
    <phoneticPr fontId="19"/>
  </si>
  <si>
    <t>女U13コンソレ</t>
    <phoneticPr fontId="19"/>
  </si>
  <si>
    <t>女OV50③</t>
    <phoneticPr fontId="19"/>
  </si>
  <si>
    <t>男子一般１位Ｔ③</t>
    <rPh sb="5" eb="6">
      <t>イ</t>
    </rPh>
    <phoneticPr fontId="19"/>
  </si>
  <si>
    <t>男子一般１位Ｔ④</t>
    <rPh sb="5" eb="6">
      <t>イ</t>
    </rPh>
    <phoneticPr fontId="19"/>
  </si>
  <si>
    <t>男子一般１位Ｔ⑤</t>
    <rPh sb="5" eb="6">
      <t>イ</t>
    </rPh>
    <phoneticPr fontId="19"/>
  </si>
  <si>
    <t>男子一般１位Ｔ⑥</t>
    <rPh sb="5" eb="6">
      <t>イ</t>
    </rPh>
    <phoneticPr fontId="19"/>
  </si>
  <si>
    <t>男子一般１位Ｔ⑦</t>
    <rPh sb="5" eb="6">
      <t>イ</t>
    </rPh>
    <phoneticPr fontId="19"/>
  </si>
  <si>
    <t>女U13_リーグ1-②</t>
    <phoneticPr fontId="2"/>
  </si>
  <si>
    <t>女U13_リーグ1-③</t>
    <phoneticPr fontId="2"/>
  </si>
  <si>
    <t>女U13_リーグ2-②</t>
    <phoneticPr fontId="2"/>
  </si>
  <si>
    <t>女U13_リーグ2-③</t>
    <phoneticPr fontId="2"/>
  </si>
  <si>
    <t>男一般リーグ1-1</t>
    <phoneticPr fontId="19"/>
  </si>
  <si>
    <t>男一般リーグ3-1</t>
    <phoneticPr fontId="19"/>
  </si>
  <si>
    <t>男一般リーグ4-1</t>
    <phoneticPr fontId="19"/>
  </si>
  <si>
    <t>男一般リーグ1-2</t>
    <phoneticPr fontId="19"/>
  </si>
  <si>
    <t>男一般リーグ2-1</t>
    <phoneticPr fontId="19"/>
  </si>
  <si>
    <t>男一般リーグ5-1</t>
    <phoneticPr fontId="19"/>
  </si>
  <si>
    <t>男一般リーグ6-1</t>
    <phoneticPr fontId="19"/>
  </si>
  <si>
    <t>男一般リーグ2-2</t>
    <phoneticPr fontId="19"/>
  </si>
  <si>
    <t>男一般リーグ3-2</t>
    <phoneticPr fontId="19"/>
  </si>
  <si>
    <t>男一般リーグ4-2</t>
    <phoneticPr fontId="19"/>
  </si>
  <si>
    <t>男一般リーグ5-2</t>
    <phoneticPr fontId="19"/>
  </si>
  <si>
    <t>男一般リーグ6-2</t>
    <phoneticPr fontId="19"/>
  </si>
  <si>
    <t>男一般リーグ1-3</t>
    <phoneticPr fontId="19"/>
  </si>
  <si>
    <t>男一般リーグ2-3</t>
    <phoneticPr fontId="19"/>
  </si>
  <si>
    <t>男一般リーグ4-3</t>
    <phoneticPr fontId="19"/>
  </si>
  <si>
    <t>男一般リーグ5-3</t>
    <phoneticPr fontId="19"/>
  </si>
  <si>
    <t>男一般リーグ6-3</t>
    <phoneticPr fontId="19"/>
  </si>
  <si>
    <t>男一般リーグ1-4</t>
    <phoneticPr fontId="19"/>
  </si>
  <si>
    <t>男一般リーグ3-3</t>
    <phoneticPr fontId="19"/>
  </si>
  <si>
    <t>男一般リーグ1-5</t>
    <phoneticPr fontId="19"/>
  </si>
  <si>
    <t>男一般リーグ1-6</t>
    <phoneticPr fontId="19"/>
  </si>
  <si>
    <t>男OV40リーグ　1-1</t>
  </si>
  <si>
    <t>男OV40リーグ　1-2</t>
  </si>
  <si>
    <t>男OV40リーグ　2-1</t>
  </si>
  <si>
    <t>男OV40リーグ　1-3</t>
  </si>
  <si>
    <t>男OV40リーグ　3-1</t>
  </si>
  <si>
    <t>男OV40リーグ　2-2</t>
  </si>
  <si>
    <t>男OV40リーグ　3-2</t>
  </si>
  <si>
    <t>男OV40リーグ　2-3</t>
  </si>
  <si>
    <t>男OV40リーグ　3-3</t>
  </si>
  <si>
    <r>
      <t>ひばり公園　</t>
    </r>
    <r>
      <rPr>
        <sz val="11"/>
        <color rgb="FFFF0000"/>
        <rFont val="Meiryo UI"/>
        <family val="3"/>
        <charset val="128"/>
      </rPr>
      <t>12:00</t>
    </r>
    <r>
      <rPr>
        <sz val="11"/>
        <color theme="1"/>
        <rFont val="Meiryo UI"/>
        <family val="3"/>
        <charset val="128"/>
      </rPr>
      <t>までに本部に出席を届ける</t>
    </r>
    <phoneticPr fontId="2"/>
  </si>
  <si>
    <r>
      <t>ひばり公園　</t>
    </r>
    <r>
      <rPr>
        <sz val="11"/>
        <color rgb="FFFF0000"/>
        <rFont val="Meiryo UI"/>
        <family val="3"/>
        <charset val="128"/>
      </rPr>
      <t>13:00</t>
    </r>
    <r>
      <rPr>
        <sz val="11"/>
        <color theme="1"/>
        <rFont val="Meiryo UI"/>
        <family val="3"/>
        <charset val="128"/>
      </rPr>
      <t>までに本部に出席を届ける</t>
    </r>
    <phoneticPr fontId="2"/>
  </si>
  <si>
    <t>ひばり公園　ドーム　8：45までに本部に出席を届ける）</t>
    <phoneticPr fontId="2"/>
  </si>
  <si>
    <t>ひばり公園　外AB　8：45までに本部に出席を届ける</t>
    <rPh sb="6" eb="7">
      <t>ソト</t>
    </rPh>
    <phoneticPr fontId="2"/>
  </si>
  <si>
    <t>ひばり公園　外CD　8：45までに本部に出席を届ける</t>
    <rPh sb="6" eb="7">
      <t>ソト</t>
    </rPh>
    <phoneticPr fontId="2"/>
  </si>
  <si>
    <t>あぷ０３</t>
    <phoneticPr fontId="2"/>
  </si>
  <si>
    <t>予選リーグ後、1～3位の各順位トーナメント</t>
    <rPh sb="0" eb="2">
      <t>ヨセン</t>
    </rPh>
    <rPh sb="5" eb="6">
      <t>ゴ</t>
    </rPh>
    <rPh sb="10" eb="11">
      <t>イ</t>
    </rPh>
    <rPh sb="12" eb="13">
      <t>カク</t>
    </rPh>
    <rPh sb="13" eb="15">
      <t>ジュンイ</t>
    </rPh>
    <phoneticPr fontId="2"/>
  </si>
  <si>
    <t>ひばり公園　ドーム　8：45までに本部に出席を届ける</t>
    <phoneticPr fontId="2"/>
  </si>
  <si>
    <r>
      <t>↓</t>
    </r>
    <r>
      <rPr>
        <sz val="20"/>
        <color indexed="10"/>
        <rFont val="Meiryo UI"/>
        <family val="3"/>
        <charset val="128"/>
      </rPr>
      <t>赤字NewBall　　　</t>
    </r>
    <r>
      <rPr>
        <sz val="20"/>
        <rFont val="Meiryo UI"/>
        <family val="3"/>
        <charset val="128"/>
      </rPr>
      <t xml:space="preserve"> 8時45分から開会式9時試合開始　　　</t>
    </r>
    <r>
      <rPr>
        <sz val="20"/>
        <color indexed="10"/>
        <rFont val="Meiryo UI"/>
        <family val="3"/>
        <charset val="128"/>
      </rPr>
      <t>↓赤字NewBall</t>
    </r>
    <rPh sb="1" eb="3">
      <t>アカジ</t>
    </rPh>
    <rPh sb="15" eb="16">
      <t>ジ</t>
    </rPh>
    <rPh sb="18" eb="19">
      <t>フン</t>
    </rPh>
    <rPh sb="21" eb="24">
      <t>カイカイシキ</t>
    </rPh>
    <rPh sb="25" eb="26">
      <t>ジ</t>
    </rPh>
    <rPh sb="26" eb="28">
      <t>シアイ</t>
    </rPh>
    <rPh sb="28" eb="30">
      <t>カイシ</t>
    </rPh>
    <rPh sb="34" eb="36">
      <t>アカジ</t>
    </rPh>
    <phoneticPr fontId="19"/>
  </si>
  <si>
    <t>女一般　①</t>
    <rPh sb="1" eb="3">
      <t>イッパン</t>
    </rPh>
    <phoneticPr fontId="19"/>
  </si>
  <si>
    <t>女一般　②</t>
    <rPh sb="1" eb="3">
      <t>イッパン</t>
    </rPh>
    <phoneticPr fontId="19"/>
  </si>
  <si>
    <t>女一般　③</t>
    <rPh sb="1" eb="3">
      <t>イッパン</t>
    </rPh>
    <phoneticPr fontId="19"/>
  </si>
  <si>
    <t>女一般　④</t>
    <rPh sb="1" eb="3">
      <t>イッパン</t>
    </rPh>
    <phoneticPr fontId="19"/>
  </si>
  <si>
    <t>女一般　⑤</t>
    <rPh sb="1" eb="3">
      <t>イッパン</t>
    </rPh>
    <phoneticPr fontId="19"/>
  </si>
  <si>
    <t>女一般　⑥</t>
    <rPh sb="1" eb="3">
      <t>イッパン</t>
    </rPh>
    <phoneticPr fontId="19"/>
  </si>
  <si>
    <t>女一般　⑦</t>
    <rPh sb="1" eb="3">
      <t>イッパン</t>
    </rPh>
    <phoneticPr fontId="19"/>
  </si>
  <si>
    <t>女一般　⑧</t>
    <rPh sb="1" eb="3">
      <t>イッパン</t>
    </rPh>
    <phoneticPr fontId="19"/>
  </si>
  <si>
    <t>女一般　⑨</t>
    <rPh sb="1" eb="3">
      <t>イッパン</t>
    </rPh>
    <phoneticPr fontId="19"/>
  </si>
  <si>
    <t>女一般　⑩</t>
    <rPh sb="1" eb="3">
      <t>イッパン</t>
    </rPh>
    <phoneticPr fontId="19"/>
  </si>
  <si>
    <t>男OV50コン⑤</t>
    <phoneticPr fontId="2"/>
  </si>
  <si>
    <t>空きコートが出来ないように試合進行にご協力お願いいたします</t>
    <rPh sb="0" eb="1">
      <t>ア</t>
    </rPh>
    <rPh sb="6" eb="8">
      <t>デキ</t>
    </rPh>
    <rPh sb="13" eb="15">
      <t>シアイ</t>
    </rPh>
    <rPh sb="15" eb="17">
      <t>シンコウ</t>
    </rPh>
    <rPh sb="19" eb="21">
      <t>キョウリョク</t>
    </rPh>
    <rPh sb="22" eb="23">
      <t>ネガ</t>
    </rPh>
    <phoneticPr fontId="2"/>
  </si>
  <si>
    <t>オーダーオブプレイ</t>
    <phoneticPr fontId="19"/>
  </si>
  <si>
    <t>すこやかの杜　12:00までに本部に出席を届ける</t>
    <rPh sb="5" eb="6">
      <t>モリ</t>
    </rPh>
    <phoneticPr fontId="2"/>
  </si>
  <si>
    <r>
      <t>ひばり公園　外A　</t>
    </r>
    <r>
      <rPr>
        <sz val="11"/>
        <color rgb="FFFF0000"/>
        <rFont val="Meiryo UI"/>
        <family val="3"/>
        <charset val="128"/>
      </rPr>
      <t>10:45</t>
    </r>
    <r>
      <rPr>
        <sz val="11"/>
        <color theme="1"/>
        <rFont val="Meiryo UI"/>
        <family val="3"/>
        <charset val="128"/>
      </rPr>
      <t>までに本部に出席を届ける</t>
    </r>
    <phoneticPr fontId="2"/>
  </si>
  <si>
    <t>盗難防止及び　アドバイス防止のための　措置</t>
  </si>
  <si>
    <t>ドームで試合の場合は</t>
  </si>
  <si>
    <t>試合に入る選手の方はABコートの間の長椅子に荷物を置き（貴重品を入れ）チェンジコート時は　この長椅子で</t>
  </si>
  <si>
    <t>休憩をとること、木のベンチに近づかないまた。試合が終わったら　荷物を持って　移動する。　</t>
  </si>
  <si>
    <t>試合中以外の方（応援、見学等）は、木のベンチに　座って　見るようにする。立って見ない。</t>
  </si>
  <si>
    <t>本部</t>
  </si>
  <si>
    <t>木のベンチ</t>
  </si>
  <si>
    <t>ドームA</t>
  </si>
  <si>
    <t>長椅子</t>
  </si>
  <si>
    <t>自動ドア</t>
  </si>
  <si>
    <t>スコアボード</t>
  </si>
  <si>
    <t>ドームB</t>
  </si>
  <si>
    <t>右（Right)が赤（Red)</t>
  </si>
  <si>
    <t>ドロー上の選手が左</t>
  </si>
  <si>
    <t>け２４</t>
    <phoneticPr fontId="2"/>
  </si>
  <si>
    <t>吉越洋一</t>
    <rPh sb="0" eb="4">
      <t>ヨシゴエヨウイチ</t>
    </rPh>
    <phoneticPr fontId="2"/>
  </si>
  <si>
    <t>一般</t>
    <rPh sb="0" eb="2">
      <t>イッパン</t>
    </rPh>
    <phoneticPr fontId="2"/>
  </si>
  <si>
    <t>き０４</t>
    <phoneticPr fontId="2"/>
  </si>
  <si>
    <t xml:space="preserve"> ②</t>
    <phoneticPr fontId="2"/>
  </si>
  <si>
    <t>男OV40決⑧</t>
    <rPh sb="5" eb="6">
      <t>ケツ</t>
    </rPh>
    <phoneticPr fontId="19"/>
  </si>
  <si>
    <t>男OV40決⑦</t>
    <rPh sb="5" eb="6">
      <t>ケツ</t>
    </rPh>
    <phoneticPr fontId="19"/>
  </si>
  <si>
    <t>男OV40リーグ　4-1</t>
    <phoneticPr fontId="2"/>
  </si>
  <si>
    <t>男OV40リーグ　4-2</t>
  </si>
  <si>
    <t>男OV40リーグ　4-3</t>
    <phoneticPr fontId="2"/>
  </si>
  <si>
    <t>安田椋太</t>
    <rPh sb="0" eb="2">
      <t>ヤスダ</t>
    </rPh>
    <rPh sb="2" eb="4">
      <t>リョウタ</t>
    </rPh>
    <phoneticPr fontId="2"/>
  </si>
  <si>
    <t>男OV50決⑦</t>
    <rPh sb="5" eb="6">
      <t>ケツ</t>
    </rPh>
    <phoneticPr fontId="19"/>
  </si>
  <si>
    <t>男OV50決⑧</t>
    <rPh sb="5" eb="6">
      <t>ケツ</t>
    </rPh>
    <phoneticPr fontId="19"/>
  </si>
  <si>
    <t>藤井惇生</t>
    <rPh sb="0" eb="2">
      <t>フジイ</t>
    </rPh>
    <rPh sb="2" eb="3">
      <t>ジュン</t>
    </rPh>
    <rPh sb="3" eb="4">
      <t>ショウ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</si>
</sst>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&quot;勝&quot;"/>
    <numFmt numFmtId="177" formatCode="0&quot;敗&quot;"/>
    <numFmt numFmtId="178" formatCode="0&quot;位&quot;"/>
  </numFmts>
  <fonts count="5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sz val="16"/>
      <color theme="1"/>
      <name val="Meiryo UI"/>
      <family val="3"/>
      <charset val="128"/>
    </font>
    <font>
      <sz val="18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name val="MS PGothic"/>
      <family val="2"/>
    </font>
    <font>
      <b/>
      <sz val="11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0"/>
      <name val="Meiryo UI"/>
      <family val="3"/>
      <charset val="128"/>
    </font>
    <font>
      <sz val="12"/>
      <color theme="1"/>
      <name val="Meiryo UI"/>
      <family val="3"/>
      <charset val="128"/>
    </font>
    <font>
      <b/>
      <u/>
      <sz val="11"/>
      <color theme="1"/>
      <name val="Meiryo UI"/>
      <family val="3"/>
      <charset val="128"/>
    </font>
    <font>
      <sz val="16"/>
      <name val="HGSｺﾞｼｯｸM"/>
      <family val="3"/>
      <charset val="128"/>
    </font>
    <font>
      <sz val="11"/>
      <name val="HGSｺﾞｼｯｸM"/>
      <family val="3"/>
      <charset val="128"/>
    </font>
    <font>
      <b/>
      <sz val="11"/>
      <name val="HGSｺﾞｼｯｸM"/>
      <family val="3"/>
      <charset val="128"/>
    </font>
    <font>
      <b/>
      <sz val="11"/>
      <color indexed="8"/>
      <name val="HGSｺﾞｼｯｸM"/>
      <family val="3"/>
      <charset val="128"/>
    </font>
    <font>
      <b/>
      <sz val="11"/>
      <color rgb="FFFF0000"/>
      <name val="HGSｺﾞｼｯｸM"/>
      <family val="3"/>
      <charset val="128"/>
    </font>
    <font>
      <b/>
      <sz val="11"/>
      <color indexed="10"/>
      <name val="HGSｺﾞｼｯｸM"/>
      <family val="3"/>
      <charset val="128"/>
    </font>
    <font>
      <b/>
      <sz val="11"/>
      <color rgb="FF000000"/>
      <name val="HGSｺﾞｼｯｸM"/>
      <family val="3"/>
      <charset val="128"/>
    </font>
    <font>
      <b/>
      <sz val="11"/>
      <color theme="1"/>
      <name val="HGSｺﾞｼｯｸM"/>
      <family val="3"/>
      <charset val="128"/>
    </font>
    <font>
      <sz val="12"/>
      <name val="ＭＳ Ｐゴシック"/>
      <family val="3"/>
      <charset val="128"/>
    </font>
    <font>
      <b/>
      <sz val="20"/>
      <color indexed="8"/>
      <name val="ＭＳ Ｐゴシック"/>
      <family val="3"/>
      <charset val="128"/>
    </font>
    <font>
      <sz val="11"/>
      <color indexed="8"/>
      <name val="HGSｺﾞｼｯｸM"/>
      <family val="3"/>
      <charset val="128"/>
    </font>
    <font>
      <b/>
      <sz val="11"/>
      <name val="BIZ UDP明朝 Medium"/>
      <family val="1"/>
      <charset val="128"/>
    </font>
    <font>
      <b/>
      <sz val="12"/>
      <color theme="1"/>
      <name val="HGSｺﾞｼｯｸM"/>
      <family val="3"/>
      <charset val="128"/>
    </font>
    <font>
      <b/>
      <sz val="11"/>
      <color rgb="FF000000"/>
      <name val="ＭＳ Ｐゴシック"/>
      <family val="3"/>
      <charset val="128"/>
    </font>
    <font>
      <sz val="11"/>
      <color indexed="8"/>
      <name val="Meiryo UI"/>
      <family val="3"/>
      <charset val="128"/>
    </font>
    <font>
      <sz val="28"/>
      <color indexed="8"/>
      <name val="Meiryo UI"/>
      <family val="3"/>
      <charset val="128"/>
    </font>
    <font>
      <sz val="16"/>
      <color rgb="FFFF0000"/>
      <name val="Meiryo UI"/>
      <family val="3"/>
      <charset val="128"/>
    </font>
    <font>
      <sz val="22"/>
      <color indexed="8"/>
      <name val="Meiryo UI"/>
      <family val="3"/>
      <charset val="128"/>
    </font>
    <font>
      <sz val="14"/>
      <name val="Meiryo UI"/>
      <family val="3"/>
      <charset val="128"/>
    </font>
    <font>
      <sz val="14"/>
      <color rgb="FFFF0000"/>
      <name val="Meiryo UI"/>
      <family val="3"/>
      <charset val="128"/>
    </font>
    <font>
      <sz val="11"/>
      <name val="Meiryo UI"/>
      <family val="3"/>
      <charset val="128"/>
    </font>
    <font>
      <sz val="20"/>
      <name val="Meiryo UI"/>
      <family val="3"/>
      <charset val="128"/>
    </font>
    <font>
      <sz val="20"/>
      <color indexed="10"/>
      <name val="Meiryo UI"/>
      <family val="3"/>
      <charset val="128"/>
    </font>
    <font>
      <sz val="11"/>
      <color rgb="FFFF0000"/>
      <name val="Meiryo UI"/>
      <family val="3"/>
      <charset val="128"/>
    </font>
    <font>
      <b/>
      <sz val="11"/>
      <color rgb="FF00B050"/>
      <name val="Meiryo UI"/>
      <family val="3"/>
      <charset val="128"/>
    </font>
    <font>
      <b/>
      <sz val="18"/>
      <color theme="1"/>
      <name val="Meiryo UI"/>
      <family val="3"/>
      <charset val="128"/>
    </font>
    <font>
      <b/>
      <sz val="16"/>
      <color theme="1"/>
      <name val="Meiryo UI"/>
      <family val="3"/>
      <charset val="128"/>
    </font>
    <font>
      <b/>
      <sz val="16"/>
      <color rgb="FFFF0000"/>
      <name val="Meiryo UI"/>
      <family val="3"/>
      <charset val="128"/>
    </font>
  </fonts>
  <fills count="3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CCFF66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 style="hair">
        <color theme="0" tint="-0.499984740745262"/>
      </right>
      <top style="thin">
        <color indexed="64"/>
      </top>
      <bottom/>
      <diagonal/>
    </border>
    <border>
      <left/>
      <right style="hair">
        <color theme="0" tint="-0.499984740745262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Down="1">
      <left/>
      <right/>
      <top/>
      <bottom style="thin">
        <color indexed="64"/>
      </bottom>
      <diagonal style="double">
        <color indexed="64"/>
      </diagonal>
    </border>
    <border diagonalUp="1" diagonalDown="1">
      <left/>
      <right/>
      <top/>
      <bottom style="thin">
        <color indexed="64"/>
      </bottom>
      <diagonal style="double">
        <color indexed="64"/>
      </diagonal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0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15" fillId="0" borderId="0" applyProtection="0">
      <alignment vertical="center"/>
    </xf>
    <xf numFmtId="0" fontId="15" fillId="0" borderId="0">
      <alignment vertical="center"/>
    </xf>
    <xf numFmtId="0" fontId="15" fillId="0" borderId="0" applyProtection="0">
      <alignment vertical="center"/>
    </xf>
    <xf numFmtId="0" fontId="10" fillId="0" borderId="0">
      <alignment vertical="center"/>
    </xf>
    <xf numFmtId="0" fontId="15" fillId="0" borderId="0" applyProtection="0">
      <alignment vertical="center"/>
    </xf>
    <xf numFmtId="0" fontId="10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</cellStyleXfs>
  <cellXfs count="398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3" fillId="0" borderId="7" xfId="0" applyFont="1" applyBorder="1" applyAlignment="1">
      <alignment horizontal="center" vertical="center"/>
    </xf>
    <xf numFmtId="0" fontId="3" fillId="2" borderId="0" xfId="0" applyFont="1" applyFill="1">
      <alignment vertical="center"/>
    </xf>
    <xf numFmtId="0" fontId="3" fillId="0" borderId="4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9" xfId="0" applyFont="1" applyBorder="1" applyAlignment="1">
      <alignment horizontal="center" vertical="center"/>
    </xf>
    <xf numFmtId="0" fontId="3" fillId="3" borderId="0" xfId="0" applyFont="1" applyFill="1">
      <alignment vertical="center"/>
    </xf>
    <xf numFmtId="0" fontId="3" fillId="0" borderId="0" xfId="0" applyFont="1" applyAlignment="1">
      <alignment horizontal="left" vertical="center"/>
    </xf>
    <xf numFmtId="0" fontId="3" fillId="4" borderId="0" xfId="0" applyFont="1" applyFill="1">
      <alignment vertical="center"/>
    </xf>
    <xf numFmtId="0" fontId="3" fillId="4" borderId="7" xfId="0" applyFont="1" applyFill="1" applyBorder="1">
      <alignment vertical="center"/>
    </xf>
    <xf numFmtId="0" fontId="3" fillId="4" borderId="5" xfId="0" applyFont="1" applyFill="1" applyBorder="1">
      <alignment vertical="center"/>
    </xf>
    <xf numFmtId="0" fontId="3" fillId="4" borderId="8" xfId="0" applyFont="1" applyFill="1" applyBorder="1">
      <alignment vertical="center"/>
    </xf>
    <xf numFmtId="0" fontId="3" fillId="4" borderId="2" xfId="0" applyFont="1" applyFill="1" applyBorder="1">
      <alignment vertical="center"/>
    </xf>
    <xf numFmtId="0" fontId="9" fillId="0" borderId="0" xfId="2" applyAlignment="1">
      <alignment horizontal="left" vertical="center"/>
    </xf>
    <xf numFmtId="0" fontId="8" fillId="0" borderId="17" xfId="0" applyFont="1" applyBorder="1">
      <alignment vertical="center"/>
    </xf>
    <xf numFmtId="0" fontId="8" fillId="0" borderId="18" xfId="0" applyFont="1" applyBorder="1" applyAlignment="1">
      <alignment horizontal="center" vertical="center"/>
    </xf>
    <xf numFmtId="0" fontId="8" fillId="0" borderId="16" xfId="0" applyFont="1" applyBorder="1">
      <alignment vertical="center"/>
    </xf>
    <xf numFmtId="0" fontId="11" fillId="0" borderId="0" xfId="3" applyFont="1">
      <alignment vertical="center"/>
    </xf>
    <xf numFmtId="0" fontId="11" fillId="0" borderId="0" xfId="0" applyFont="1">
      <alignment vertical="center"/>
    </xf>
    <xf numFmtId="0" fontId="14" fillId="0" borderId="0" xfId="3" applyFont="1">
      <alignment vertical="center"/>
    </xf>
    <xf numFmtId="0" fontId="11" fillId="0" borderId="0" xfId="4" applyFont="1">
      <alignment vertical="center"/>
    </xf>
    <xf numFmtId="0" fontId="12" fillId="0" borderId="0" xfId="0" applyFont="1">
      <alignment vertical="center"/>
    </xf>
    <xf numFmtId="0" fontId="15" fillId="0" borderId="0" xfId="6">
      <alignment vertical="center"/>
    </xf>
    <xf numFmtId="0" fontId="12" fillId="0" borderId="0" xfId="7" applyFont="1" applyAlignment="1"/>
    <xf numFmtId="0" fontId="0" fillId="0" borderId="0" xfId="7" applyFont="1" applyAlignment="1"/>
    <xf numFmtId="0" fontId="15" fillId="0" borderId="0" xfId="7" applyAlignment="1"/>
    <xf numFmtId="0" fontId="12" fillId="0" borderId="0" xfId="6" applyFont="1">
      <alignment vertical="center"/>
    </xf>
    <xf numFmtId="0" fontId="11" fillId="0" borderId="0" xfId="8" applyFont="1">
      <alignment vertical="center"/>
    </xf>
    <xf numFmtId="0" fontId="16" fillId="0" borderId="0" xfId="0" applyFont="1">
      <alignment vertical="center"/>
    </xf>
    <xf numFmtId="0" fontId="17" fillId="0" borderId="0" xfId="0" applyFont="1">
      <alignment vertical="center"/>
    </xf>
    <xf numFmtId="0" fontId="18" fillId="0" borderId="0" xfId="0" applyFont="1">
      <alignment vertical="center"/>
    </xf>
    <xf numFmtId="0" fontId="12" fillId="0" borderId="0" xfId="13" applyFont="1">
      <alignment vertical="center"/>
    </xf>
    <xf numFmtId="0" fontId="18" fillId="0" borderId="0" xfId="16" applyFont="1">
      <alignment vertical="center"/>
    </xf>
    <xf numFmtId="0" fontId="20" fillId="3" borderId="0" xfId="0" applyFont="1" applyFill="1">
      <alignment vertical="center"/>
    </xf>
    <xf numFmtId="0" fontId="22" fillId="0" borderId="0" xfId="0" applyFont="1">
      <alignment vertical="center"/>
    </xf>
    <xf numFmtId="0" fontId="24" fillId="7" borderId="1" xfId="0" applyFont="1" applyFill="1" applyBorder="1" applyAlignment="1">
      <alignment horizontal="left" vertical="center"/>
    </xf>
    <xf numFmtId="0" fontId="24" fillId="7" borderId="1" xfId="0" applyFont="1" applyFill="1" applyBorder="1" applyAlignment="1">
      <alignment horizontal="center" vertical="center"/>
    </xf>
    <xf numFmtId="0" fontId="24" fillId="7" borderId="1" xfId="0" applyFont="1" applyFill="1" applyBorder="1">
      <alignment vertical="center"/>
    </xf>
    <xf numFmtId="0" fontId="24" fillId="7" borderId="1" xfId="0" applyFont="1" applyFill="1" applyBorder="1" applyAlignment="1">
      <alignment horizontal="right" vertical="center"/>
    </xf>
    <xf numFmtId="0" fontId="25" fillId="0" borderId="1" xfId="0" applyFont="1" applyBorder="1" applyAlignment="1">
      <alignment horizontal="left" vertical="center"/>
    </xf>
    <xf numFmtId="0" fontId="26" fillId="0" borderId="1" xfId="3" applyFont="1" applyBorder="1" applyAlignment="1">
      <alignment horizontal="left" vertical="center"/>
    </xf>
    <xf numFmtId="0" fontId="25" fillId="0" borderId="1" xfId="3" applyFont="1" applyBorder="1" applyAlignment="1">
      <alignment horizontal="center" vertical="center"/>
    </xf>
    <xf numFmtId="0" fontId="25" fillId="0" borderId="1" xfId="3" applyFont="1" applyBorder="1" applyAlignment="1">
      <alignment horizontal="left" vertical="center"/>
    </xf>
    <xf numFmtId="0" fontId="26" fillId="0" borderId="1" xfId="3" applyFont="1" applyBorder="1">
      <alignment vertical="center"/>
    </xf>
    <xf numFmtId="0" fontId="26" fillId="0" borderId="1" xfId="0" applyFont="1" applyBorder="1" applyAlignment="1">
      <alignment horizontal="right"/>
    </xf>
    <xf numFmtId="0" fontId="25" fillId="0" borderId="1" xfId="3" applyFont="1" applyBorder="1">
      <alignment vertical="center"/>
    </xf>
    <xf numFmtId="0" fontId="25" fillId="0" borderId="1" xfId="0" applyFont="1" applyBorder="1" applyAlignment="1">
      <alignment horizontal="center" vertical="center"/>
    </xf>
    <xf numFmtId="0" fontId="26" fillId="0" borderId="1" xfId="7" applyFont="1" applyBorder="1" applyAlignment="1">
      <alignment horizontal="left" vertical="center"/>
    </xf>
    <xf numFmtId="0" fontId="25" fillId="0" borderId="21" xfId="0" applyFont="1" applyBorder="1" applyAlignment="1">
      <alignment horizontal="left" vertical="center"/>
    </xf>
    <xf numFmtId="0" fontId="24" fillId="0" borderId="1" xfId="0" applyFont="1" applyBorder="1" applyAlignment="1">
      <alignment horizontal="center" vertical="center"/>
    </xf>
    <xf numFmtId="0" fontId="25" fillId="5" borderId="1" xfId="3" applyFont="1" applyFill="1" applyBorder="1" applyAlignment="1">
      <alignment horizontal="center" vertical="center"/>
    </xf>
    <xf numFmtId="0" fontId="25" fillId="0" borderId="1" xfId="0" applyFont="1" applyBorder="1">
      <alignment vertical="center"/>
    </xf>
    <xf numFmtId="0" fontId="24" fillId="0" borderId="1" xfId="0" applyFont="1" applyBorder="1" applyAlignment="1">
      <alignment horizontal="left" vertical="center"/>
    </xf>
    <xf numFmtId="0" fontId="27" fillId="0" borderId="1" xfId="0" applyFont="1" applyBorder="1" applyAlignment="1">
      <alignment horizontal="left" vertical="center"/>
    </xf>
    <xf numFmtId="0" fontId="25" fillId="0" borderId="1" xfId="0" applyFont="1" applyBorder="1" applyAlignment="1">
      <alignment horizontal="right" vertical="center"/>
    </xf>
    <xf numFmtId="0" fontId="25" fillId="7" borderId="1" xfId="3" applyFont="1" applyFill="1" applyBorder="1" applyAlignment="1">
      <alignment horizontal="left" vertical="center"/>
    </xf>
    <xf numFmtId="0" fontId="28" fillId="7" borderId="1" xfId="3" applyFont="1" applyFill="1" applyBorder="1" applyAlignment="1">
      <alignment horizontal="left" vertical="center"/>
    </xf>
    <xf numFmtId="0" fontId="26" fillId="7" borderId="1" xfId="3" applyFont="1" applyFill="1" applyBorder="1" applyAlignment="1">
      <alignment horizontal="left" vertical="center"/>
    </xf>
    <xf numFmtId="0" fontId="25" fillId="7" borderId="1" xfId="3" applyFont="1" applyFill="1" applyBorder="1" applyAlignment="1">
      <alignment horizontal="center" vertical="center"/>
    </xf>
    <xf numFmtId="0" fontId="26" fillId="7" borderId="1" xfId="0" applyFont="1" applyFill="1" applyBorder="1" applyAlignment="1">
      <alignment horizontal="left"/>
    </xf>
    <xf numFmtId="0" fontId="25" fillId="7" borderId="1" xfId="0" applyFont="1" applyFill="1" applyBorder="1">
      <alignment vertical="center"/>
    </xf>
    <xf numFmtId="0" fontId="26" fillId="7" borderId="1" xfId="0" applyFont="1" applyFill="1" applyBorder="1" applyAlignment="1">
      <alignment horizontal="right"/>
    </xf>
    <xf numFmtId="0" fontId="29" fillId="7" borderId="1" xfId="3" applyFont="1" applyFill="1" applyBorder="1" applyAlignment="1">
      <alignment horizontal="left" vertical="center"/>
    </xf>
    <xf numFmtId="0" fontId="11" fillId="0" borderId="1" xfId="3" applyFont="1" applyBorder="1">
      <alignment vertical="center"/>
    </xf>
    <xf numFmtId="0" fontId="12" fillId="5" borderId="1" xfId="3" applyFont="1" applyFill="1" applyBorder="1">
      <alignment vertical="center"/>
    </xf>
    <xf numFmtId="0" fontId="26" fillId="5" borderId="1" xfId="3" applyFont="1" applyFill="1" applyBorder="1" applyAlignment="1">
      <alignment horizontal="left" vertical="center"/>
    </xf>
    <xf numFmtId="0" fontId="12" fillId="0" borderId="1" xfId="3" applyFont="1" applyBorder="1" applyAlignment="1">
      <alignment horizontal="left" vertical="center"/>
    </xf>
    <xf numFmtId="0" fontId="12" fillId="0" borderId="1" xfId="3" applyFont="1" applyBorder="1" applyAlignment="1">
      <alignment horizontal="right" vertical="center"/>
    </xf>
    <xf numFmtId="0" fontId="11" fillId="5" borderId="1" xfId="3" applyFont="1" applyFill="1" applyBorder="1">
      <alignment vertical="center"/>
    </xf>
    <xf numFmtId="0" fontId="11" fillId="0" borderId="1" xfId="3" applyFont="1" applyBorder="1" applyAlignment="1">
      <alignment horizontal="right" vertical="center"/>
    </xf>
    <xf numFmtId="0" fontId="13" fillId="0" borderId="1" xfId="3" applyFont="1" applyBorder="1">
      <alignment vertical="center"/>
    </xf>
    <xf numFmtId="0" fontId="12" fillId="5" borderId="1" xfId="7" applyFont="1" applyFill="1" applyBorder="1">
      <alignment vertical="center"/>
    </xf>
    <xf numFmtId="0" fontId="14" fillId="5" borderId="1" xfId="3" applyFont="1" applyFill="1" applyBorder="1">
      <alignment vertical="center"/>
    </xf>
    <xf numFmtId="0" fontId="14" fillId="5" borderId="1" xfId="7" applyFont="1" applyFill="1" applyBorder="1">
      <alignment vertical="center"/>
    </xf>
    <xf numFmtId="0" fontId="24" fillId="5" borderId="1" xfId="0" applyFont="1" applyFill="1" applyBorder="1" applyAlignment="1">
      <alignment horizontal="center" vertical="center"/>
    </xf>
    <xf numFmtId="0" fontId="11" fillId="5" borderId="1" xfId="0" applyFont="1" applyFill="1" applyBorder="1">
      <alignment vertical="center"/>
    </xf>
    <xf numFmtId="0" fontId="11" fillId="0" borderId="1" xfId="0" applyFont="1" applyBorder="1">
      <alignment vertical="center"/>
    </xf>
    <xf numFmtId="0" fontId="14" fillId="5" borderId="1" xfId="0" applyFont="1" applyFill="1" applyBorder="1">
      <alignment vertical="center"/>
    </xf>
    <xf numFmtId="0" fontId="24" fillId="5" borderId="1" xfId="0" applyFont="1" applyFill="1" applyBorder="1" applyAlignment="1">
      <alignment horizontal="left" vertical="center"/>
    </xf>
    <xf numFmtId="0" fontId="25" fillId="5" borderId="1" xfId="3" applyFont="1" applyFill="1" applyBorder="1" applyAlignment="1">
      <alignment horizontal="left" vertical="center"/>
    </xf>
    <xf numFmtId="0" fontId="25" fillId="0" borderId="1" xfId="0" applyFont="1" applyBorder="1" applyAlignment="1">
      <alignment horizontal="right"/>
    </xf>
    <xf numFmtId="0" fontId="25" fillId="7" borderId="1" xfId="0" applyFont="1" applyFill="1" applyBorder="1" applyAlignment="1">
      <alignment horizontal="left" vertical="center"/>
    </xf>
    <xf numFmtId="0" fontId="26" fillId="0" borderId="1" xfId="7" applyFont="1" applyBorder="1">
      <alignment vertical="center"/>
    </xf>
    <xf numFmtId="0" fontId="26" fillId="0" borderId="1" xfId="0" applyFont="1" applyBorder="1" applyAlignment="1"/>
    <xf numFmtId="0" fontId="26" fillId="0" borderId="1" xfId="3" applyFont="1" applyBorder="1" applyAlignment="1">
      <alignment horizontal="right" vertical="center"/>
    </xf>
    <xf numFmtId="0" fontId="30" fillId="0" borderId="1" xfId="3" applyFont="1" applyBorder="1">
      <alignment vertical="center"/>
    </xf>
    <xf numFmtId="0" fontId="27" fillId="0" borderId="1" xfId="3" applyFont="1" applyBorder="1">
      <alignment vertical="center"/>
    </xf>
    <xf numFmtId="0" fontId="30" fillId="0" borderId="1" xfId="7" applyFont="1" applyBorder="1">
      <alignment vertical="center"/>
    </xf>
    <xf numFmtId="0" fontId="30" fillId="0" borderId="1" xfId="0" applyFont="1" applyBorder="1" applyAlignment="1"/>
    <xf numFmtId="0" fontId="30" fillId="0" borderId="1" xfId="3" applyFont="1" applyBorder="1" applyAlignment="1">
      <alignment horizontal="left" vertical="center"/>
    </xf>
    <xf numFmtId="0" fontId="30" fillId="0" borderId="1" xfId="3" applyFont="1" applyBorder="1" applyAlignment="1">
      <alignment horizontal="right" vertical="center"/>
    </xf>
    <xf numFmtId="0" fontId="27" fillId="0" borderId="1" xfId="7" applyFont="1" applyBorder="1">
      <alignment vertical="center"/>
    </xf>
    <xf numFmtId="0" fontId="27" fillId="0" borderId="1" xfId="3" applyFont="1" applyBorder="1" applyAlignment="1">
      <alignment horizontal="left" vertical="center"/>
    </xf>
    <xf numFmtId="0" fontId="28" fillId="0" borderId="1" xfId="3" applyFont="1" applyBorder="1" applyAlignment="1">
      <alignment horizontal="left" vertical="center"/>
    </xf>
    <xf numFmtId="0" fontId="30" fillId="0" borderId="1" xfId="7" applyFont="1" applyBorder="1" applyAlignment="1">
      <alignment horizontal="left" vertical="center"/>
    </xf>
    <xf numFmtId="0" fontId="27" fillId="0" borderId="1" xfId="5" applyFont="1" applyBorder="1" applyAlignment="1">
      <alignment horizontal="left" vertical="center"/>
    </xf>
    <xf numFmtId="0" fontId="30" fillId="0" borderId="1" xfId="5" applyFont="1" applyBorder="1" applyAlignment="1">
      <alignment horizontal="left" vertical="center"/>
    </xf>
    <xf numFmtId="0" fontId="25" fillId="0" borderId="1" xfId="3" applyFont="1" applyBorder="1" applyAlignment="1">
      <alignment horizontal="right" vertical="center"/>
    </xf>
    <xf numFmtId="0" fontId="28" fillId="0" borderId="1" xfId="3" applyFont="1" applyBorder="1">
      <alignment vertical="center"/>
    </xf>
    <xf numFmtId="0" fontId="26" fillId="7" borderId="1" xfId="3" applyFont="1" applyFill="1" applyBorder="1">
      <alignment vertical="center"/>
    </xf>
    <xf numFmtId="0" fontId="10" fillId="0" borderId="0" xfId="0" applyFont="1">
      <alignment vertical="center"/>
    </xf>
    <xf numFmtId="0" fontId="26" fillId="0" borderId="1" xfId="0" applyFont="1" applyBorder="1" applyAlignment="1">
      <alignment horizontal="left"/>
    </xf>
    <xf numFmtId="0" fontId="30" fillId="0" borderId="1" xfId="0" applyFont="1" applyBorder="1">
      <alignment vertical="center"/>
    </xf>
    <xf numFmtId="0" fontId="27" fillId="0" borderId="1" xfId="0" applyFont="1" applyBorder="1">
      <alignment vertical="center"/>
    </xf>
    <xf numFmtId="0" fontId="25" fillId="7" borderId="1" xfId="0" applyFont="1" applyFill="1" applyBorder="1" applyAlignment="1">
      <alignment horizontal="center" vertical="center"/>
    </xf>
    <xf numFmtId="0" fontId="25" fillId="7" borderId="1" xfId="0" applyFont="1" applyFill="1" applyBorder="1" applyAlignment="1">
      <alignment horizontal="left"/>
    </xf>
    <xf numFmtId="0" fontId="33" fillId="0" borderId="1" xfId="3" applyFont="1" applyBorder="1" applyAlignment="1">
      <alignment horizontal="left" vertical="center"/>
    </xf>
    <xf numFmtId="0" fontId="34" fillId="0" borderId="0" xfId="0" applyFont="1">
      <alignment vertical="center"/>
    </xf>
    <xf numFmtId="0" fontId="27" fillId="7" borderId="1" xfId="0" applyFont="1" applyFill="1" applyBorder="1" applyAlignment="1">
      <alignment horizontal="left" vertical="center"/>
    </xf>
    <xf numFmtId="0" fontId="29" fillId="7" borderId="1" xfId="0" applyFont="1" applyFill="1" applyBorder="1" applyAlignment="1">
      <alignment horizontal="left" vertical="center"/>
    </xf>
    <xf numFmtId="0" fontId="29" fillId="7" borderId="1" xfId="0" applyFont="1" applyFill="1" applyBorder="1">
      <alignment vertical="center"/>
    </xf>
    <xf numFmtId="0" fontId="29" fillId="7" borderId="1" xfId="0" applyFont="1" applyFill="1" applyBorder="1" applyAlignment="1">
      <alignment horizontal="left"/>
    </xf>
    <xf numFmtId="0" fontId="25" fillId="5" borderId="1" xfId="5" applyFont="1" applyFill="1" applyBorder="1" applyAlignment="1">
      <alignment horizontal="left" vertical="center"/>
    </xf>
    <xf numFmtId="0" fontId="25" fillId="5" borderId="1" xfId="16" applyFont="1" applyFill="1" applyBorder="1" applyAlignment="1">
      <alignment horizontal="left" vertical="center"/>
    </xf>
    <xf numFmtId="0" fontId="26" fillId="0" borderId="1" xfId="7" applyFont="1" applyBorder="1" applyAlignment="1">
      <alignment horizontal="center" vertical="center"/>
    </xf>
    <xf numFmtId="0" fontId="30" fillId="0" borderId="1" xfId="16" applyFont="1" applyBorder="1">
      <alignment vertical="center"/>
    </xf>
    <xf numFmtId="0" fontId="29" fillId="0" borderId="1" xfId="16" applyFont="1" applyBorder="1" applyAlignment="1">
      <alignment horizontal="left" vertical="center"/>
    </xf>
    <xf numFmtId="0" fontId="25" fillId="0" borderId="1" xfId="16" applyFont="1" applyBorder="1">
      <alignment vertical="center"/>
    </xf>
    <xf numFmtId="0" fontId="25" fillId="0" borderId="1" xfId="16" applyFont="1" applyBorder="1" applyAlignment="1">
      <alignment horizontal="left" vertical="center"/>
    </xf>
    <xf numFmtId="0" fontId="30" fillId="5" borderId="1" xfId="16" applyFont="1" applyFill="1" applyBorder="1" applyAlignment="1">
      <alignment horizontal="left" vertical="center"/>
    </xf>
    <xf numFmtId="0" fontId="30" fillId="5" borderId="1" xfId="0" applyFont="1" applyFill="1" applyBorder="1" applyAlignment="1">
      <alignment horizontal="left" vertical="center"/>
    </xf>
    <xf numFmtId="0" fontId="30" fillId="0" borderId="1" xfId="16" applyFont="1" applyBorder="1" applyAlignment="1">
      <alignment horizontal="left" vertical="center"/>
    </xf>
    <xf numFmtId="0" fontId="26" fillId="5" borderId="1" xfId="5" applyFont="1" applyFill="1" applyBorder="1" applyAlignment="1">
      <alignment horizontal="left" vertical="center"/>
    </xf>
    <xf numFmtId="0" fontId="26" fillId="0" borderId="1" xfId="12" applyFont="1" applyBorder="1">
      <alignment vertical="center"/>
    </xf>
    <xf numFmtId="0" fontId="26" fillId="0" borderId="1" xfId="10" applyFont="1" applyBorder="1" applyAlignment="1">
      <alignment horizontal="left"/>
    </xf>
    <xf numFmtId="0" fontId="26" fillId="0" borderId="1" xfId="14" applyFont="1" applyBorder="1">
      <alignment vertical="center"/>
    </xf>
    <xf numFmtId="0" fontId="26" fillId="0" borderId="1" xfId="14" applyFont="1" applyBorder="1" applyAlignment="1">
      <alignment horizontal="left"/>
    </xf>
    <xf numFmtId="0" fontId="25" fillId="5" borderId="1" xfId="0" applyFont="1" applyFill="1" applyBorder="1" applyAlignment="1">
      <alignment horizontal="left" vertical="center"/>
    </xf>
    <xf numFmtId="0" fontId="30" fillId="0" borderId="1" xfId="0" applyFont="1" applyBorder="1" applyAlignment="1">
      <alignment horizontal="left" vertical="center"/>
    </xf>
    <xf numFmtId="0" fontId="26" fillId="5" borderId="1" xfId="13" applyFont="1" applyFill="1" applyBorder="1" applyAlignment="1">
      <alignment horizontal="left" vertical="center"/>
    </xf>
    <xf numFmtId="0" fontId="29" fillId="5" borderId="1" xfId="16" applyFont="1" applyFill="1" applyBorder="1" applyAlignment="1">
      <alignment horizontal="left" vertical="center"/>
    </xf>
    <xf numFmtId="0" fontId="30" fillId="5" borderId="1" xfId="16" applyFont="1" applyFill="1" applyBorder="1">
      <alignment vertical="center"/>
    </xf>
    <xf numFmtId="0" fontId="35" fillId="0" borderId="1" xfId="16" applyFont="1" applyBorder="1" applyAlignment="1">
      <alignment horizontal="right" vertical="center"/>
    </xf>
    <xf numFmtId="0" fontId="25" fillId="0" borderId="1" xfId="12" applyFont="1" applyBorder="1" applyAlignment="1">
      <alignment horizontal="left"/>
    </xf>
    <xf numFmtId="0" fontId="26" fillId="5" borderId="1" xfId="3" applyFont="1" applyFill="1" applyBorder="1">
      <alignment vertical="center"/>
    </xf>
    <xf numFmtId="0" fontId="27" fillId="5" borderId="1" xfId="16" applyFont="1" applyFill="1" applyBorder="1" applyAlignment="1">
      <alignment horizontal="left" vertical="center"/>
    </xf>
    <xf numFmtId="0" fontId="27" fillId="0" borderId="1" xfId="16" applyFont="1" applyBorder="1" applyAlignment="1">
      <alignment horizontal="left" vertical="center"/>
    </xf>
    <xf numFmtId="0" fontId="28" fillId="5" borderId="1" xfId="14" applyFont="1" applyFill="1" applyBorder="1" applyAlignment="1">
      <alignment horizontal="left"/>
    </xf>
    <xf numFmtId="0" fontId="27" fillId="0" borderId="1" xfId="7" applyFont="1" applyBorder="1" applyAlignment="1">
      <alignment horizontal="left" vertical="center"/>
    </xf>
    <xf numFmtId="0" fontId="26" fillId="0" borderId="1" xfId="12" applyFont="1" applyBorder="1" applyAlignment="1">
      <alignment horizontal="left"/>
    </xf>
    <xf numFmtId="0" fontId="27" fillId="5" borderId="1" xfId="0" applyFont="1" applyFill="1" applyBorder="1" applyAlignment="1">
      <alignment horizontal="left" vertical="center"/>
    </xf>
    <xf numFmtId="0" fontId="28" fillId="5" borderId="1" xfId="3" applyFont="1" applyFill="1" applyBorder="1" applyAlignment="1">
      <alignment horizontal="left" vertical="center"/>
    </xf>
    <xf numFmtId="0" fontId="29" fillId="0" borderId="1" xfId="16" applyFont="1" applyBorder="1">
      <alignment vertical="center"/>
    </xf>
    <xf numFmtId="0" fontId="28" fillId="5" borderId="1" xfId="7" applyFont="1" applyFill="1" applyBorder="1" applyAlignment="1">
      <alignment horizontal="left" vertical="center"/>
    </xf>
    <xf numFmtId="0" fontId="30" fillId="0" borderId="1" xfId="0" applyFont="1" applyBorder="1" applyAlignment="1">
      <alignment horizontal="center" vertical="center"/>
    </xf>
    <xf numFmtId="0" fontId="25" fillId="0" borderId="1" xfId="17" applyFont="1" applyBorder="1">
      <alignment vertical="center"/>
    </xf>
    <xf numFmtId="0" fontId="29" fillId="0" borderId="1" xfId="17" applyFont="1" applyBorder="1" applyAlignment="1">
      <alignment horizontal="left" vertical="center"/>
    </xf>
    <xf numFmtId="0" fontId="27" fillId="5" borderId="1" xfId="16" applyFont="1" applyFill="1" applyBorder="1">
      <alignment vertical="center"/>
    </xf>
    <xf numFmtId="0" fontId="26" fillId="7" borderId="1" xfId="7" applyFont="1" applyFill="1" applyBorder="1" applyAlignment="1">
      <alignment horizontal="left" vertical="center"/>
    </xf>
    <xf numFmtId="0" fontId="30" fillId="7" borderId="1" xfId="0" applyFont="1" applyFill="1" applyBorder="1">
      <alignment vertical="center"/>
    </xf>
    <xf numFmtId="0" fontId="27" fillId="7" borderId="1" xfId="3" applyFont="1" applyFill="1" applyBorder="1" applyAlignment="1">
      <alignment horizontal="left" vertical="center"/>
    </xf>
    <xf numFmtId="0" fontId="26" fillId="5" borderId="1" xfId="0" applyFont="1" applyFill="1" applyBorder="1" applyAlignment="1">
      <alignment horizontal="right"/>
    </xf>
    <xf numFmtId="0" fontId="25" fillId="5" borderId="1" xfId="3" applyFont="1" applyFill="1" applyBorder="1">
      <alignment vertical="center"/>
    </xf>
    <xf numFmtId="0" fontId="12" fillId="0" borderId="0" xfId="16" applyFont="1">
      <alignment vertical="center"/>
    </xf>
    <xf numFmtId="0" fontId="24" fillId="0" borderId="1" xfId="0" applyFont="1" applyBorder="1">
      <alignment vertical="center"/>
    </xf>
    <xf numFmtId="0" fontId="24" fillId="0" borderId="1" xfId="0" applyFont="1" applyBorder="1" applyAlignment="1">
      <alignment horizontal="right" vertical="center"/>
    </xf>
    <xf numFmtId="0" fontId="24" fillId="0" borderId="1" xfId="3" applyFont="1" applyBorder="1" applyAlignment="1">
      <alignment horizontal="center" vertical="center"/>
    </xf>
    <xf numFmtId="0" fontId="10" fillId="0" borderId="0" xfId="18">
      <alignment vertical="center"/>
    </xf>
    <xf numFmtId="0" fontId="24" fillId="4" borderId="1" xfId="0" applyFont="1" applyFill="1" applyBorder="1" applyAlignment="1">
      <alignment horizontal="center" vertical="center"/>
    </xf>
    <xf numFmtId="0" fontId="0" fillId="5" borderId="1" xfId="3" applyFont="1" applyFill="1" applyBorder="1" applyAlignment="1">
      <alignment horizontal="center" vertical="center"/>
    </xf>
    <xf numFmtId="0" fontId="36" fillId="0" borderId="0" xfId="0" applyFont="1">
      <alignment vertical="center"/>
    </xf>
    <xf numFmtId="0" fontId="25" fillId="0" borderId="1" xfId="7" applyFont="1" applyBorder="1">
      <alignment vertical="center"/>
    </xf>
    <xf numFmtId="0" fontId="25" fillId="7" borderId="1" xfId="5" applyFont="1" applyFill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26" fillId="0" borderId="1" xfId="19" applyFont="1" applyBorder="1" applyAlignment="1">
      <alignment horizontal="right"/>
    </xf>
    <xf numFmtId="0" fontId="23" fillId="0" borderId="2" xfId="0" applyFont="1" applyBorder="1">
      <alignment vertical="center"/>
    </xf>
    <xf numFmtId="0" fontId="23" fillId="0" borderId="3" xfId="0" applyFont="1" applyBorder="1">
      <alignment vertical="center"/>
    </xf>
    <xf numFmtId="0" fontId="23" fillId="0" borderId="8" xfId="0" applyFont="1" applyBorder="1">
      <alignment vertical="center"/>
    </xf>
    <xf numFmtId="0" fontId="3" fillId="4" borderId="0" xfId="0" applyFont="1" applyFill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3" fillId="4" borderId="9" xfId="0" applyFont="1" applyFill="1" applyBorder="1">
      <alignment vertical="center"/>
    </xf>
    <xf numFmtId="0" fontId="3" fillId="4" borderId="4" xfId="0" applyFont="1" applyFill="1" applyBorder="1">
      <alignment vertical="center"/>
    </xf>
    <xf numFmtId="0" fontId="3" fillId="0" borderId="6" xfId="0" applyFont="1" applyBorder="1">
      <alignment vertical="center"/>
    </xf>
    <xf numFmtId="0" fontId="0" fillId="0" borderId="8" xfId="0" applyBorder="1">
      <alignment vertical="center"/>
    </xf>
    <xf numFmtId="0" fontId="3" fillId="4" borderId="3" xfId="0" applyFont="1" applyFill="1" applyBorder="1">
      <alignment vertical="center"/>
    </xf>
    <xf numFmtId="0" fontId="37" fillId="0" borderId="0" xfId="14" applyFont="1">
      <alignment vertical="center"/>
    </xf>
    <xf numFmtId="0" fontId="37" fillId="0" borderId="22" xfId="14" applyFont="1" applyBorder="1">
      <alignment vertical="center"/>
    </xf>
    <xf numFmtId="0" fontId="38" fillId="0" borderId="0" xfId="14" applyFont="1">
      <alignment vertical="center"/>
    </xf>
    <xf numFmtId="0" fontId="37" fillId="0" borderId="23" xfId="14" applyFont="1" applyBorder="1">
      <alignment vertical="center"/>
    </xf>
    <xf numFmtId="56" fontId="42" fillId="0" borderId="1" xfId="18" applyNumberFormat="1" applyFont="1" applyBorder="1" applyAlignment="1">
      <alignment horizontal="center" vertical="center"/>
    </xf>
    <xf numFmtId="56" fontId="41" fillId="9" borderId="1" xfId="18" applyNumberFormat="1" applyFont="1" applyFill="1" applyBorder="1" applyAlignment="1">
      <alignment horizontal="center" vertical="center"/>
    </xf>
    <xf numFmtId="56" fontId="41" fillId="10" borderId="1" xfId="18" applyNumberFormat="1" applyFont="1" applyFill="1" applyBorder="1" applyAlignment="1">
      <alignment horizontal="center" vertical="center"/>
    </xf>
    <xf numFmtId="56" fontId="42" fillId="12" borderId="1" xfId="18" applyNumberFormat="1" applyFont="1" applyFill="1" applyBorder="1" applyAlignment="1">
      <alignment horizontal="center" vertical="center"/>
    </xf>
    <xf numFmtId="56" fontId="41" fillId="0" borderId="1" xfId="18" applyNumberFormat="1" applyFont="1" applyBorder="1" applyAlignment="1">
      <alignment horizontal="center" vertical="center"/>
    </xf>
    <xf numFmtId="56" fontId="41" fillId="5" borderId="1" xfId="18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9" fontId="4" fillId="0" borderId="0" xfId="1" applyFont="1" applyFill="1" applyBorder="1" applyAlignment="1">
      <alignment horizontal="center" vertical="center" shrinkToFit="1"/>
    </xf>
    <xf numFmtId="0" fontId="3" fillId="4" borderId="6" xfId="0" applyFont="1" applyFill="1" applyBorder="1">
      <alignment vertical="center"/>
    </xf>
    <xf numFmtId="0" fontId="37" fillId="0" borderId="1" xfId="14" applyFont="1" applyBorder="1">
      <alignment vertical="center"/>
    </xf>
    <xf numFmtId="56" fontId="41" fillId="11" borderId="1" xfId="18" applyNumberFormat="1" applyFont="1" applyFill="1" applyBorder="1" applyAlignment="1">
      <alignment horizontal="center" vertical="center"/>
    </xf>
    <xf numFmtId="56" fontId="41" fillId="13" borderId="1" xfId="18" applyNumberFormat="1" applyFont="1" applyFill="1" applyBorder="1" applyAlignment="1">
      <alignment horizontal="center" vertical="center"/>
    </xf>
    <xf numFmtId="56" fontId="41" fillId="14" borderId="1" xfId="18" applyNumberFormat="1" applyFont="1" applyFill="1" applyBorder="1" applyAlignment="1">
      <alignment horizontal="center" vertical="center"/>
    </xf>
    <xf numFmtId="56" fontId="41" fillId="4" borderId="1" xfId="18" applyNumberFormat="1" applyFont="1" applyFill="1" applyBorder="1" applyAlignment="1">
      <alignment horizontal="center" vertical="center"/>
    </xf>
    <xf numFmtId="56" fontId="41" fillId="15" borderId="1" xfId="18" applyNumberFormat="1" applyFont="1" applyFill="1" applyBorder="1" applyAlignment="1">
      <alignment horizontal="center" vertical="center"/>
    </xf>
    <xf numFmtId="56" fontId="41" fillId="16" borderId="1" xfId="18" applyNumberFormat="1" applyFont="1" applyFill="1" applyBorder="1" applyAlignment="1">
      <alignment horizontal="center" vertical="center"/>
    </xf>
    <xf numFmtId="56" fontId="41" fillId="17" borderId="1" xfId="18" applyNumberFormat="1" applyFont="1" applyFill="1" applyBorder="1" applyAlignment="1">
      <alignment horizontal="center" vertical="center"/>
    </xf>
    <xf numFmtId="56" fontId="41" fillId="8" borderId="1" xfId="18" applyNumberFormat="1" applyFont="1" applyFill="1" applyBorder="1" applyAlignment="1">
      <alignment horizontal="center" vertical="center"/>
    </xf>
    <xf numFmtId="56" fontId="41" fillId="18" borderId="1" xfId="18" applyNumberFormat="1" applyFont="1" applyFill="1" applyBorder="1" applyAlignment="1">
      <alignment horizontal="center" vertical="center"/>
    </xf>
    <xf numFmtId="56" fontId="41" fillId="2" borderId="1" xfId="18" applyNumberFormat="1" applyFont="1" applyFill="1" applyBorder="1" applyAlignment="1">
      <alignment horizontal="center" vertical="center"/>
    </xf>
    <xf numFmtId="56" fontId="41" fillId="12" borderId="1" xfId="18" applyNumberFormat="1" applyFont="1" applyFill="1" applyBorder="1" applyAlignment="1">
      <alignment horizontal="center" vertical="center"/>
    </xf>
    <xf numFmtId="56" fontId="41" fillId="20" borderId="1" xfId="18" applyNumberFormat="1" applyFont="1" applyFill="1" applyBorder="1" applyAlignment="1">
      <alignment horizontal="center" vertical="center"/>
    </xf>
    <xf numFmtId="56" fontId="41" fillId="21" borderId="1" xfId="18" applyNumberFormat="1" applyFont="1" applyFill="1" applyBorder="1" applyAlignment="1">
      <alignment horizontal="center" vertical="center"/>
    </xf>
    <xf numFmtId="56" fontId="42" fillId="16" borderId="1" xfId="18" applyNumberFormat="1" applyFont="1" applyFill="1" applyBorder="1" applyAlignment="1">
      <alignment horizontal="center" vertical="center"/>
    </xf>
    <xf numFmtId="56" fontId="42" fillId="22" borderId="1" xfId="18" applyNumberFormat="1" applyFont="1" applyFill="1" applyBorder="1" applyAlignment="1">
      <alignment horizontal="center" vertical="center"/>
    </xf>
    <xf numFmtId="56" fontId="42" fillId="23" borderId="1" xfId="18" applyNumberFormat="1" applyFont="1" applyFill="1" applyBorder="1" applyAlignment="1">
      <alignment horizontal="center" vertical="center"/>
    </xf>
    <xf numFmtId="0" fontId="3" fillId="0" borderId="3" xfId="0" applyFont="1" applyBorder="1">
      <alignment vertical="center"/>
    </xf>
    <xf numFmtId="56" fontId="41" fillId="19" borderId="1" xfId="18" applyNumberFormat="1" applyFont="1" applyFill="1" applyBorder="1" applyAlignment="1">
      <alignment horizontal="center" vertical="center"/>
    </xf>
    <xf numFmtId="0" fontId="43" fillId="0" borderId="1" xfId="14" applyFont="1" applyBorder="1">
      <alignment vertical="center"/>
    </xf>
    <xf numFmtId="56" fontId="41" fillId="22" borderId="1" xfId="18" applyNumberFormat="1" applyFont="1" applyFill="1" applyBorder="1" applyAlignment="1">
      <alignment horizontal="center" vertical="center"/>
    </xf>
    <xf numFmtId="56" fontId="41" fillId="23" borderId="1" xfId="18" applyNumberFormat="1" applyFont="1" applyFill="1" applyBorder="1" applyAlignment="1">
      <alignment horizontal="center" vertical="center"/>
    </xf>
    <xf numFmtId="56" fontId="41" fillId="24" borderId="1" xfId="18" applyNumberFormat="1" applyFont="1" applyFill="1" applyBorder="1" applyAlignment="1">
      <alignment horizontal="center" vertical="center"/>
    </xf>
    <xf numFmtId="56" fontId="41" fillId="25" borderId="1" xfId="18" applyNumberFormat="1" applyFont="1" applyFill="1" applyBorder="1" applyAlignment="1">
      <alignment horizontal="center" vertical="center"/>
    </xf>
    <xf numFmtId="56" fontId="41" fillId="26" borderId="1" xfId="18" applyNumberFormat="1" applyFont="1" applyFill="1" applyBorder="1" applyAlignment="1">
      <alignment horizontal="center" vertical="center"/>
    </xf>
    <xf numFmtId="56" fontId="41" fillId="27" borderId="1" xfId="18" applyNumberFormat="1" applyFont="1" applyFill="1" applyBorder="1" applyAlignment="1">
      <alignment horizontal="center" vertical="center"/>
    </xf>
    <xf numFmtId="56" fontId="41" fillId="28" borderId="1" xfId="18" applyNumberFormat="1" applyFont="1" applyFill="1" applyBorder="1" applyAlignment="1">
      <alignment horizontal="center" vertical="center"/>
    </xf>
    <xf numFmtId="56" fontId="42" fillId="20" borderId="1" xfId="18" applyNumberFormat="1" applyFont="1" applyFill="1" applyBorder="1" applyAlignment="1">
      <alignment horizontal="center" vertical="center"/>
    </xf>
    <xf numFmtId="56" fontId="42" fillId="14" borderId="1" xfId="18" applyNumberFormat="1" applyFont="1" applyFill="1" applyBorder="1" applyAlignment="1">
      <alignment horizontal="center" vertical="center"/>
    </xf>
    <xf numFmtId="56" fontId="42" fillId="15" borderId="1" xfId="18" applyNumberFormat="1" applyFont="1" applyFill="1" applyBorder="1" applyAlignment="1">
      <alignment horizontal="center" vertical="center"/>
    </xf>
    <xf numFmtId="56" fontId="42" fillId="4" borderId="1" xfId="18" applyNumberFormat="1" applyFont="1" applyFill="1" applyBorder="1" applyAlignment="1">
      <alignment horizontal="center" vertical="center"/>
    </xf>
    <xf numFmtId="56" fontId="42" fillId="2" borderId="1" xfId="18" applyNumberFormat="1" applyFont="1" applyFill="1" applyBorder="1" applyAlignment="1">
      <alignment horizontal="center" vertical="center"/>
    </xf>
    <xf numFmtId="56" fontId="42" fillId="9" borderId="1" xfId="18" applyNumberFormat="1" applyFont="1" applyFill="1" applyBorder="1" applyAlignment="1">
      <alignment horizontal="center" vertical="center"/>
    </xf>
    <xf numFmtId="56" fontId="42" fillId="10" borderId="1" xfId="18" applyNumberFormat="1" applyFont="1" applyFill="1" applyBorder="1" applyAlignment="1">
      <alignment horizontal="center" vertical="center"/>
    </xf>
    <xf numFmtId="56" fontId="42" fillId="21" borderId="1" xfId="18" applyNumberFormat="1" applyFont="1" applyFill="1" applyBorder="1" applyAlignment="1">
      <alignment horizontal="center" vertical="center"/>
    </xf>
    <xf numFmtId="56" fontId="42" fillId="18" borderId="1" xfId="18" applyNumberFormat="1" applyFont="1" applyFill="1" applyBorder="1" applyAlignment="1">
      <alignment horizontal="center" vertical="center"/>
    </xf>
    <xf numFmtId="56" fontId="42" fillId="25" borderId="1" xfId="18" applyNumberFormat="1" applyFont="1" applyFill="1" applyBorder="1" applyAlignment="1">
      <alignment horizontal="center" vertical="center"/>
    </xf>
    <xf numFmtId="56" fontId="42" fillId="26" borderId="1" xfId="18" applyNumberFormat="1" applyFont="1" applyFill="1" applyBorder="1" applyAlignment="1">
      <alignment horizontal="center" vertical="center"/>
    </xf>
    <xf numFmtId="56" fontId="42" fillId="13" borderId="1" xfId="18" applyNumberFormat="1" applyFont="1" applyFill="1" applyBorder="1" applyAlignment="1">
      <alignment horizontal="center" vertical="center"/>
    </xf>
    <xf numFmtId="56" fontId="42" fillId="24" borderId="1" xfId="18" applyNumberFormat="1" applyFont="1" applyFill="1" applyBorder="1" applyAlignment="1">
      <alignment horizontal="center" vertical="center"/>
    </xf>
    <xf numFmtId="56" fontId="42" fillId="27" borderId="1" xfId="18" applyNumberFormat="1" applyFont="1" applyFill="1" applyBorder="1" applyAlignment="1">
      <alignment horizontal="center" vertical="center"/>
    </xf>
    <xf numFmtId="56" fontId="41" fillId="25" borderId="17" xfId="18" applyNumberFormat="1" applyFont="1" applyFill="1" applyBorder="1" applyAlignment="1">
      <alignment horizontal="center" vertical="center"/>
    </xf>
    <xf numFmtId="0" fontId="47" fillId="0" borderId="0" xfId="0" applyFont="1">
      <alignment vertical="center"/>
    </xf>
    <xf numFmtId="0" fontId="46" fillId="0" borderId="0" xfId="0" applyFont="1">
      <alignment vertical="center"/>
    </xf>
    <xf numFmtId="56" fontId="42" fillId="5" borderId="1" xfId="18" applyNumberFormat="1" applyFont="1" applyFill="1" applyBorder="1" applyAlignment="1">
      <alignment horizontal="center" vertical="center"/>
    </xf>
    <xf numFmtId="0" fontId="37" fillId="5" borderId="1" xfId="14" applyFont="1" applyFill="1" applyBorder="1">
      <alignment vertical="center"/>
    </xf>
    <xf numFmtId="0" fontId="5" fillId="0" borderId="0" xfId="0" applyFont="1">
      <alignment vertical="center"/>
    </xf>
    <xf numFmtId="0" fontId="48" fillId="0" borderId="0" xfId="0" applyFont="1" applyAlignment="1">
      <alignment horizontal="center" vertical="center"/>
    </xf>
    <xf numFmtId="0" fontId="49" fillId="0" borderId="0" xfId="0" applyFont="1">
      <alignment vertical="center"/>
    </xf>
    <xf numFmtId="0" fontId="50" fillId="0" borderId="0" xfId="0" applyFont="1">
      <alignment vertical="center"/>
    </xf>
    <xf numFmtId="0" fontId="48" fillId="0" borderId="0" xfId="0" applyFont="1">
      <alignment vertical="center"/>
    </xf>
    <xf numFmtId="0" fontId="15" fillId="0" borderId="0" xfId="14">
      <alignment vertical="center"/>
    </xf>
    <xf numFmtId="0" fontId="15" fillId="29" borderId="24" xfId="14" applyFill="1" applyBorder="1">
      <alignment vertical="center"/>
    </xf>
    <xf numFmtId="0" fontId="15" fillId="29" borderId="25" xfId="14" applyFill="1" applyBorder="1">
      <alignment vertical="center"/>
    </xf>
    <xf numFmtId="0" fontId="15" fillId="29" borderId="26" xfId="14" applyFill="1" applyBorder="1">
      <alignment vertical="center"/>
    </xf>
    <xf numFmtId="0" fontId="15" fillId="0" borderId="25" xfId="14" applyBorder="1">
      <alignment vertical="center"/>
    </xf>
    <xf numFmtId="0" fontId="15" fillId="29" borderId="27" xfId="14" applyFill="1" applyBorder="1">
      <alignment vertical="center"/>
    </xf>
    <xf numFmtId="0" fontId="15" fillId="29" borderId="28" xfId="14" applyFill="1" applyBorder="1">
      <alignment vertical="center"/>
    </xf>
    <xf numFmtId="0" fontId="15" fillId="29" borderId="29" xfId="14" applyFill="1" applyBorder="1">
      <alignment vertical="center"/>
    </xf>
    <xf numFmtId="0" fontId="15" fillId="0" borderId="0" xfId="14" applyAlignment="1">
      <alignment horizontal="center" vertical="center"/>
    </xf>
    <xf numFmtId="0" fontId="15" fillId="0" borderId="30" xfId="14" applyBorder="1">
      <alignment vertical="center"/>
    </xf>
    <xf numFmtId="0" fontId="15" fillId="0" borderId="24" xfId="14" applyBorder="1">
      <alignment vertical="center"/>
    </xf>
    <xf numFmtId="0" fontId="15" fillId="0" borderId="26" xfId="14" applyBorder="1">
      <alignment vertical="center"/>
    </xf>
    <xf numFmtId="0" fontId="15" fillId="0" borderId="27" xfId="14" applyBorder="1">
      <alignment vertical="center"/>
    </xf>
    <xf numFmtId="0" fontId="15" fillId="0" borderId="28" xfId="14" applyBorder="1">
      <alignment vertical="center"/>
    </xf>
    <xf numFmtId="0" fontId="15" fillId="0" borderId="29" xfId="14" applyBorder="1">
      <alignment vertical="center"/>
    </xf>
    <xf numFmtId="0" fontId="15" fillId="0" borderId="31" xfId="14" applyBorder="1">
      <alignment vertical="center"/>
    </xf>
    <xf numFmtId="0" fontId="15" fillId="30" borderId="24" xfId="14" applyFill="1" applyBorder="1">
      <alignment vertical="center"/>
    </xf>
    <xf numFmtId="0" fontId="15" fillId="30" borderId="26" xfId="14" applyFill="1" applyBorder="1">
      <alignment vertical="center"/>
    </xf>
    <xf numFmtId="0" fontId="15" fillId="30" borderId="30" xfId="14" applyFill="1" applyBorder="1">
      <alignment vertical="center"/>
    </xf>
    <xf numFmtId="0" fontId="15" fillId="30" borderId="31" xfId="14" applyFill="1" applyBorder="1">
      <alignment vertical="center"/>
    </xf>
    <xf numFmtId="0" fontId="15" fillId="0" borderId="32" xfId="14" applyBorder="1">
      <alignment vertical="center"/>
    </xf>
    <xf numFmtId="0" fontId="15" fillId="32" borderId="30" xfId="14" applyFill="1" applyBorder="1">
      <alignment vertical="center"/>
    </xf>
    <xf numFmtId="0" fontId="15" fillId="32" borderId="31" xfId="14" applyFill="1" applyBorder="1">
      <alignment vertical="center"/>
    </xf>
    <xf numFmtId="0" fontId="15" fillId="0" borderId="33" xfId="14" applyBorder="1">
      <alignment vertical="center"/>
    </xf>
    <xf numFmtId="0" fontId="15" fillId="32" borderId="27" xfId="14" applyFill="1" applyBorder="1">
      <alignment vertical="center"/>
    </xf>
    <xf numFmtId="0" fontId="15" fillId="32" borderId="29" xfId="14" applyFill="1" applyBorder="1">
      <alignment vertical="center"/>
    </xf>
    <xf numFmtId="0" fontId="15" fillId="33" borderId="0" xfId="14" applyFill="1">
      <alignment vertical="center"/>
    </xf>
    <xf numFmtId="0" fontId="15" fillId="0" borderId="34" xfId="14" applyBorder="1">
      <alignment vertical="center"/>
    </xf>
    <xf numFmtId="0" fontId="15" fillId="33" borderId="0" xfId="14" applyFill="1" applyAlignment="1">
      <alignment horizontal="center" vertical="center"/>
    </xf>
    <xf numFmtId="0" fontId="15" fillId="33" borderId="31" xfId="14" applyFill="1" applyBorder="1">
      <alignment vertical="center"/>
    </xf>
    <xf numFmtId="56" fontId="42" fillId="7" borderId="1" xfId="18" applyNumberFormat="1" applyFont="1" applyFill="1" applyBorder="1" applyAlignment="1">
      <alignment horizontal="center" vertical="center"/>
    </xf>
    <xf numFmtId="56" fontId="41" fillId="7" borderId="1" xfId="18" applyNumberFormat="1" applyFont="1" applyFill="1" applyBorder="1" applyAlignment="1">
      <alignment horizontal="center" vertical="center"/>
    </xf>
    <xf numFmtId="0" fontId="40" fillId="0" borderId="3" xfId="14" applyFont="1" applyBorder="1" applyAlignment="1">
      <alignment horizontal="center" vertical="center"/>
    </xf>
    <xf numFmtId="0" fontId="40" fillId="0" borderId="0" xfId="14" applyFont="1" applyAlignment="1">
      <alignment horizontal="center" vertical="center"/>
    </xf>
    <xf numFmtId="20" fontId="43" fillId="0" borderId="1" xfId="18" applyNumberFormat="1" applyFont="1" applyBorder="1" applyAlignment="1">
      <alignment horizontal="center" vertical="center"/>
    </xf>
    <xf numFmtId="0" fontId="43" fillId="0" borderId="1" xfId="18" applyFont="1" applyBorder="1" applyAlignment="1">
      <alignment horizontal="center" vertical="center"/>
    </xf>
    <xf numFmtId="0" fontId="39" fillId="0" borderId="0" xfId="14" applyFont="1" applyAlignment="1">
      <alignment horizontal="center" vertical="center"/>
    </xf>
    <xf numFmtId="0" fontId="40" fillId="0" borderId="8" xfId="14" applyFont="1" applyBorder="1" applyAlignment="1">
      <alignment horizontal="center" vertical="center"/>
    </xf>
    <xf numFmtId="0" fontId="41" fillId="0" borderId="1" xfId="18" applyFont="1" applyBorder="1" applyAlignment="1">
      <alignment horizontal="center" vertical="center"/>
    </xf>
    <xf numFmtId="0" fontId="42" fillId="0" borderId="1" xfId="18" applyFont="1" applyBorder="1" applyAlignment="1">
      <alignment horizontal="center" vertical="center"/>
    </xf>
    <xf numFmtId="0" fontId="44" fillId="0" borderId="2" xfId="18" applyFont="1" applyBorder="1" applyAlignment="1">
      <alignment horizontal="center" vertical="center"/>
    </xf>
    <xf numFmtId="0" fontId="44" fillId="0" borderId="3" xfId="18" applyFont="1" applyBorder="1" applyAlignment="1">
      <alignment horizontal="center" vertical="center"/>
    </xf>
    <xf numFmtId="0" fontId="44" fillId="0" borderId="4" xfId="18" applyFont="1" applyBorder="1" applyAlignment="1">
      <alignment horizontal="center" vertical="center"/>
    </xf>
    <xf numFmtId="0" fontId="44" fillId="0" borderId="7" xfId="18" applyFont="1" applyBorder="1" applyAlignment="1">
      <alignment horizontal="center" vertical="center"/>
    </xf>
    <xf numFmtId="0" fontId="44" fillId="0" borderId="8" xfId="18" applyFont="1" applyBorder="1" applyAlignment="1">
      <alignment horizontal="center" vertical="center"/>
    </xf>
    <xf numFmtId="0" fontId="44" fillId="0" borderId="9" xfId="18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176" fontId="3" fillId="0" borderId="3" xfId="0" applyNumberFormat="1" applyFont="1" applyBorder="1" applyAlignment="1">
      <alignment horizontal="center" vertical="center"/>
    </xf>
    <xf numFmtId="177" fontId="3" fillId="0" borderId="3" xfId="0" applyNumberFormat="1" applyFont="1" applyBorder="1" applyAlignment="1">
      <alignment horizontal="center" vertical="center"/>
    </xf>
    <xf numFmtId="177" fontId="3" fillId="0" borderId="4" xfId="0" applyNumberFormat="1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9" fontId="4" fillId="0" borderId="7" xfId="1" applyFont="1" applyFill="1" applyBorder="1" applyAlignment="1">
      <alignment horizontal="center" vertical="center" shrinkToFit="1"/>
    </xf>
    <xf numFmtId="9" fontId="4" fillId="0" borderId="8" xfId="1" applyFont="1" applyFill="1" applyBorder="1" applyAlignment="1">
      <alignment horizontal="center" vertical="center" shrinkToFit="1"/>
    </xf>
    <xf numFmtId="178" fontId="5" fillId="2" borderId="8" xfId="0" applyNumberFormat="1" applyFont="1" applyFill="1" applyBorder="1" applyAlignment="1">
      <alignment horizontal="center" vertical="center"/>
    </xf>
    <xf numFmtId="178" fontId="5" fillId="2" borderId="9" xfId="0" applyNumberFormat="1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/>
    </xf>
    <xf numFmtId="0" fontId="3" fillId="6" borderId="4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0" fontId="21" fillId="0" borderId="8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1" fillId="0" borderId="9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21" fillId="0" borderId="14" xfId="0" applyFont="1" applyBorder="1" applyAlignment="1">
      <alignment horizontal="center" vertical="center"/>
    </xf>
    <xf numFmtId="0" fontId="21" fillId="0" borderId="15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48" fillId="0" borderId="0" xfId="0" applyFont="1" applyAlignment="1">
      <alignment horizontal="center" vertical="center"/>
    </xf>
    <xf numFmtId="0" fontId="49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3" fillId="0" borderId="6" xfId="0" applyFont="1" applyBorder="1" applyAlignment="1">
      <alignment horizontal="right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50" fillId="0" borderId="0" xfId="0" applyFont="1" applyAlignment="1">
      <alignment horizontal="center" vertical="center"/>
    </xf>
    <xf numFmtId="0" fontId="4" fillId="4" borderId="0" xfId="0" applyFont="1" applyFill="1" applyAlignment="1">
      <alignment horizontal="center" vertical="center" wrapText="1"/>
    </xf>
    <xf numFmtId="0" fontId="4" fillId="4" borderId="0" xfId="0" applyFont="1" applyFill="1" applyAlignment="1">
      <alignment horizontal="center" vertical="center"/>
    </xf>
    <xf numFmtId="0" fontId="12" fillId="0" borderId="0" xfId="14" applyFont="1" applyAlignment="1">
      <alignment horizontal="center" vertical="center"/>
    </xf>
    <xf numFmtId="0" fontId="16" fillId="0" borderId="0" xfId="14" applyFont="1" applyAlignment="1">
      <alignment horizontal="center" vertical="center"/>
    </xf>
    <xf numFmtId="0" fontId="15" fillId="30" borderId="0" xfId="14" applyFill="1" applyAlignment="1">
      <alignment horizontal="center" vertical="center"/>
    </xf>
    <xf numFmtId="0" fontId="15" fillId="31" borderId="24" xfId="14" applyFill="1" applyBorder="1" applyAlignment="1">
      <alignment horizontal="center" vertical="center"/>
    </xf>
    <xf numFmtId="0" fontId="15" fillId="31" borderId="25" xfId="14" applyFill="1" applyBorder="1" applyAlignment="1">
      <alignment horizontal="center" vertical="center"/>
    </xf>
    <xf numFmtId="0" fontId="15" fillId="31" borderId="26" xfId="14" applyFill="1" applyBorder="1" applyAlignment="1">
      <alignment horizontal="center" vertical="center"/>
    </xf>
    <xf numFmtId="0" fontId="15" fillId="31" borderId="30" xfId="14" applyFill="1" applyBorder="1" applyAlignment="1">
      <alignment horizontal="center" vertical="center"/>
    </xf>
    <xf numFmtId="0" fontId="15" fillId="31" borderId="0" xfId="14" applyFill="1" applyAlignment="1">
      <alignment horizontal="center" vertical="center"/>
    </xf>
    <xf numFmtId="0" fontId="15" fillId="31" borderId="31" xfId="14" applyFill="1" applyBorder="1" applyAlignment="1">
      <alignment horizontal="center" vertical="center"/>
    </xf>
    <xf numFmtId="0" fontId="15" fillId="31" borderId="27" xfId="14" applyFill="1" applyBorder="1" applyAlignment="1">
      <alignment horizontal="center" vertical="center"/>
    </xf>
    <xf numFmtId="0" fontId="15" fillId="31" borderId="28" xfId="14" applyFill="1" applyBorder="1" applyAlignment="1">
      <alignment horizontal="center" vertical="center"/>
    </xf>
    <xf numFmtId="0" fontId="15" fillId="31" borderId="29" xfId="14" applyFill="1" applyBorder="1" applyAlignment="1">
      <alignment horizontal="center" vertical="center"/>
    </xf>
    <xf numFmtId="0" fontId="12" fillId="0" borderId="30" xfId="14" applyFont="1" applyBorder="1" applyAlignment="1">
      <alignment horizontal="center" vertical="center"/>
    </xf>
    <xf numFmtId="0" fontId="15" fillId="0" borderId="0" xfId="14" applyAlignment="1">
      <alignment horizontal="center" vertical="center"/>
    </xf>
    <xf numFmtId="0" fontId="12" fillId="0" borderId="0" xfId="14" applyFont="1" applyAlignment="1">
      <alignment horizontal="left" vertical="center"/>
    </xf>
    <xf numFmtId="0" fontId="15" fillId="0" borderId="24" xfId="14" applyBorder="1" applyAlignment="1">
      <alignment horizontal="center" vertical="center"/>
    </xf>
    <xf numFmtId="0" fontId="15" fillId="0" borderId="25" xfId="14" applyBorder="1" applyAlignment="1">
      <alignment horizontal="center" vertical="center"/>
    </xf>
    <xf numFmtId="0" fontId="15" fillId="0" borderId="26" xfId="14" applyBorder="1" applyAlignment="1">
      <alignment horizontal="center" vertical="center"/>
    </xf>
    <xf numFmtId="0" fontId="15" fillId="0" borderId="30" xfId="14" applyBorder="1" applyAlignment="1">
      <alignment horizontal="center" vertical="center"/>
    </xf>
    <xf numFmtId="0" fontId="15" fillId="0" borderId="31" xfId="14" applyBorder="1" applyAlignment="1">
      <alignment horizontal="center" vertical="center"/>
    </xf>
    <xf numFmtId="0" fontId="15" fillId="0" borderId="27" xfId="14" applyBorder="1" applyAlignment="1">
      <alignment horizontal="center" vertical="center"/>
    </xf>
    <xf numFmtId="0" fontId="15" fillId="0" borderId="28" xfId="14" applyBorder="1" applyAlignment="1">
      <alignment horizontal="center" vertical="center"/>
    </xf>
    <xf numFmtId="0" fontId="15" fillId="0" borderId="29" xfId="14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 shrinkToFit="1"/>
    </xf>
    <xf numFmtId="0" fontId="3" fillId="0" borderId="20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21" fillId="2" borderId="4" xfId="0" applyFont="1" applyFill="1" applyBorder="1" applyAlignment="1">
      <alignment horizontal="center" vertical="center"/>
    </xf>
    <xf numFmtId="0" fontId="21" fillId="2" borderId="9" xfId="0" applyFont="1" applyFill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21" fillId="2" borderId="3" xfId="0" applyFont="1" applyFill="1" applyBorder="1" applyAlignment="1">
      <alignment horizontal="center" vertical="center"/>
    </xf>
    <xf numFmtId="0" fontId="21" fillId="2" borderId="8" xfId="0" applyFont="1" applyFill="1" applyBorder="1" applyAlignment="1">
      <alignment horizontal="center" vertical="center"/>
    </xf>
    <xf numFmtId="56" fontId="23" fillId="0" borderId="7" xfId="0" applyNumberFormat="1" applyFont="1" applyBorder="1" applyAlignment="1">
      <alignment horizontal="center" vertical="center"/>
    </xf>
    <xf numFmtId="56" fontId="23" fillId="0" borderId="8" xfId="0" applyNumberFormat="1" applyFont="1" applyBorder="1" applyAlignment="1">
      <alignment horizontal="center" vertical="center"/>
    </xf>
    <xf numFmtId="14" fontId="24" fillId="0" borderId="3" xfId="0" applyNumberFormat="1" applyFont="1" applyBorder="1" applyAlignment="1">
      <alignment horizontal="center" vertical="center"/>
    </xf>
    <xf numFmtId="0" fontId="24" fillId="0" borderId="3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0" fontId="24" fillId="0" borderId="8" xfId="0" applyFont="1" applyBorder="1" applyAlignment="1">
      <alignment horizontal="center" vertical="center"/>
    </xf>
    <xf numFmtId="0" fontId="24" fillId="0" borderId="9" xfId="0" applyFont="1" applyBorder="1" applyAlignment="1">
      <alignment horizontal="center" vertical="center"/>
    </xf>
  </cellXfs>
  <cellStyles count="20">
    <cellStyle name="Excel Built-in Normal 2" xfId="9" xr:uid="{56E0E411-E92D-4E2D-9D09-22349B0C2C86}"/>
    <cellStyle name="Excel Built-in Normal 3" xfId="11" xr:uid="{C7960FCA-09EE-48DC-A9E2-81C9F88AA269}"/>
    <cellStyle name="パーセント" xfId="1" builtinId="5"/>
    <cellStyle name="ハイパーリンク" xfId="2" builtinId="8"/>
    <cellStyle name="標準" xfId="0" builtinId="0"/>
    <cellStyle name="標準 10 2" xfId="14" xr:uid="{C7BDB9A9-9395-46E8-8741-74965CD2E806}"/>
    <cellStyle name="標準 13" xfId="18" xr:uid="{D6E83771-6419-4759-971E-FE7F2AB84078}"/>
    <cellStyle name="標準 2" xfId="6" xr:uid="{C0EFA6AF-B98E-4A76-A971-15A017AC9E0E}"/>
    <cellStyle name="標準 3 2" xfId="5" xr:uid="{C0C98A7D-2903-40F6-B4A1-1F5BF3AFDF6E}"/>
    <cellStyle name="標準 3_登録ナンバー 2" xfId="7" xr:uid="{FE4BF99D-5E4B-473F-854E-D80C98732BCC}"/>
    <cellStyle name="標準 4" xfId="19" xr:uid="{BF08994B-03C3-4D75-8B11-1C75F7BEE2BF}"/>
    <cellStyle name="標準 4 2" xfId="12" xr:uid="{E015C0D7-3F41-458B-B0A8-A7EFDC167965}"/>
    <cellStyle name="標準 5" xfId="16" xr:uid="{83546F35-DBF5-4FB7-BEAE-622C04C299D4}"/>
    <cellStyle name="標準 5 2" xfId="17" xr:uid="{A0F5CCC1-CE2F-4869-B2F4-7C0B56318BF8}"/>
    <cellStyle name="標準 6 2" xfId="13" xr:uid="{4DF79579-5EED-4E28-B116-85DFD13B0E73}"/>
    <cellStyle name="標準 8" xfId="10" xr:uid="{FFAB378B-A643-43D7-86EA-86BAE72FBDDA}"/>
    <cellStyle name="標準 9 2" xfId="15" xr:uid="{8914D3D7-ED45-4D4A-B1BD-862DECAF372E}"/>
    <cellStyle name="標準_Book2" xfId="8" xr:uid="{74C268B1-9D05-4D56-B572-B951AABB01D7}"/>
    <cellStyle name="標準_Book2_登録ナンバー" xfId="3" xr:uid="{37EA047C-3BE1-4A25-A89F-DA1E7959443C}"/>
    <cellStyle name="標準_登録ナンバー15.02.16" xfId="4" xr:uid="{D3CA783B-0167-4EDF-9447-79D8EA7A1726}"/>
  </cellStyles>
  <dxfs count="41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</dxfs>
  <tableStyles count="0" defaultTableStyle="TableStyleMedium2" defaultPivotStyle="PivotStyleLight16"/>
  <colors>
    <mruColors>
      <color rgb="FF99FF66"/>
      <color rgb="FFCCFF66"/>
      <color rgb="FF99FFCC"/>
      <color rgb="FF99FF99"/>
      <color rgb="FFCCFF99"/>
      <color rgb="FFFFCCCC"/>
      <color rgb="FFFFFFCC"/>
      <color rgb="FFCCEC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127000</xdr:colOff>
      <xdr:row>28</xdr:row>
      <xdr:rowOff>79375</xdr:rowOff>
    </xdr:from>
    <xdr:to>
      <xdr:col>38</xdr:col>
      <xdr:colOff>254000</xdr:colOff>
      <xdr:row>57</xdr:row>
      <xdr:rowOff>178775</xdr:rowOff>
    </xdr:to>
    <xdr:pic>
      <xdr:nvPicPr>
        <xdr:cNvPr id="13" name="図 12">
          <a:extLst>
            <a:ext uri="{FF2B5EF4-FFF2-40B4-BE49-F238E27FC236}">
              <a16:creationId xmlns:a16="http://schemas.microsoft.com/office/drawing/2014/main" id="{3C88799C-7FBA-7FDA-31F2-6B2A2B8DC7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9375" y="5635625"/>
          <a:ext cx="9779000" cy="56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44</xdr:col>
      <xdr:colOff>241755</xdr:colOff>
      <xdr:row>14</xdr:row>
      <xdr:rowOff>130628</xdr:rowOff>
    </xdr:from>
    <xdr:ext cx="7402738" cy="1786130"/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AC4CB171-B839-46D2-B503-DE041B3BCFE1}"/>
            </a:ext>
          </a:extLst>
        </xdr:cNvPr>
        <xdr:cNvSpPr txBox="1"/>
      </xdr:nvSpPr>
      <xdr:spPr>
        <a:xfrm>
          <a:off x="12444641" y="3091542"/>
          <a:ext cx="7402738" cy="1786130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</a:rPr>
            <a:t>【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</a:rPr>
            <a:t>リーグ戦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</a:rPr>
            <a:t>】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</a:rPr>
            <a:t>　青いセルは手入力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</a:rPr>
            <a:t>①試合結果を半角数字で入力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</a:rPr>
            <a:t>（→自動で、勝ち／負け、ゲーム取得率が入力される）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</a:rPr>
            <a:t>②順位を手入力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oneCellAnchor>
  <xdr:oneCellAnchor>
    <xdr:from>
      <xdr:col>44</xdr:col>
      <xdr:colOff>209098</xdr:colOff>
      <xdr:row>27</xdr:row>
      <xdr:rowOff>10886</xdr:rowOff>
    </xdr:from>
    <xdr:ext cx="7402738" cy="178613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63C9621-3B77-409C-88AE-37783AC15706}"/>
            </a:ext>
          </a:extLst>
        </xdr:cNvPr>
        <xdr:cNvSpPr txBox="1"/>
      </xdr:nvSpPr>
      <xdr:spPr>
        <a:xfrm>
          <a:off x="12411984" y="5519057"/>
          <a:ext cx="7402738" cy="1786130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</a:rPr>
            <a:t>【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</a:rPr>
            <a:t>男一般トーナメント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</a:rPr>
            <a:t>】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</a:rPr>
            <a:t>　青いセルは手入力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</a:rPr>
            <a:t>全ての結果入力後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</a:rPr>
            <a:t>・範囲指定して、右クリック→コピー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</a:rPr>
            <a:t>・リーグ戦の下に図として貼り付け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oneCellAnchor>
  <xdr:twoCellAnchor editAs="oneCell">
    <xdr:from>
      <xdr:col>59</xdr:col>
      <xdr:colOff>0</xdr:colOff>
      <xdr:row>27</xdr:row>
      <xdr:rowOff>157843</xdr:rowOff>
    </xdr:from>
    <xdr:to>
      <xdr:col>72</xdr:col>
      <xdr:colOff>636090</xdr:colOff>
      <xdr:row>40</xdr:row>
      <xdr:rowOff>48418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4D05AA18-D62D-F256-FE54-E5AE08965D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905514" y="5666014"/>
          <a:ext cx="6133376" cy="2437833"/>
        </a:xfrm>
        <a:prstGeom prst="rect">
          <a:avLst/>
        </a:prstGeom>
      </xdr:spPr>
    </xdr:pic>
    <xdr:clientData/>
  </xdr:twoCellAnchor>
  <xdr:twoCellAnchor>
    <xdr:from>
      <xdr:col>69</xdr:col>
      <xdr:colOff>620486</xdr:colOff>
      <xdr:row>27</xdr:row>
      <xdr:rowOff>163286</xdr:rowOff>
    </xdr:from>
    <xdr:to>
      <xdr:col>70</xdr:col>
      <xdr:colOff>293914</xdr:colOff>
      <xdr:row>29</xdr:row>
      <xdr:rowOff>76200</xdr:rowOff>
    </xdr:to>
    <xdr:cxnSp macro="">
      <xdr:nvCxnSpPr>
        <xdr:cNvPr id="11" name="直線矢印コネクタ 10">
          <a:extLst>
            <a:ext uri="{FF2B5EF4-FFF2-40B4-BE49-F238E27FC236}">
              <a16:creationId xmlns:a16="http://schemas.microsoft.com/office/drawing/2014/main" id="{8012BF8B-8649-F9BF-32B0-583CE3D23CD1}"/>
            </a:ext>
          </a:extLst>
        </xdr:cNvPr>
        <xdr:cNvCxnSpPr/>
      </xdr:nvCxnSpPr>
      <xdr:spPr>
        <a:xfrm>
          <a:off x="21031200" y="5671457"/>
          <a:ext cx="337457" cy="304800"/>
        </a:xfrm>
        <a:prstGeom prst="straightConnector1">
          <a:avLst/>
        </a:prstGeom>
        <a:ln w="38100">
          <a:solidFill>
            <a:srgbClr val="FF0000"/>
          </a:solidFill>
          <a:headEnd type="none" w="med" len="med"/>
          <a:tailEnd type="arrow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57</xdr:col>
      <xdr:colOff>185057</xdr:colOff>
      <xdr:row>40</xdr:row>
      <xdr:rowOff>152399</xdr:rowOff>
    </xdr:from>
    <xdr:to>
      <xdr:col>72</xdr:col>
      <xdr:colOff>400935</xdr:colOff>
      <xdr:row>69</xdr:row>
      <xdr:rowOff>23907</xdr:rowOff>
    </xdr:to>
    <xdr:pic>
      <xdr:nvPicPr>
        <xdr:cNvPr id="12" name="図 11">
          <a:extLst>
            <a:ext uri="{FF2B5EF4-FFF2-40B4-BE49-F238E27FC236}">
              <a16:creationId xmlns:a16="http://schemas.microsoft.com/office/drawing/2014/main" id="{BDB666D0-44B6-924C-5CEB-87870C8C82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459200" y="8207828"/>
          <a:ext cx="6344535" cy="5553850"/>
        </a:xfrm>
        <a:prstGeom prst="rect">
          <a:avLst/>
        </a:prstGeom>
      </xdr:spPr>
    </xdr:pic>
    <xdr:clientData/>
  </xdr:twoCellAnchor>
  <xdr:twoCellAnchor>
    <xdr:from>
      <xdr:col>60</xdr:col>
      <xdr:colOff>43543</xdr:colOff>
      <xdr:row>44</xdr:row>
      <xdr:rowOff>87085</xdr:rowOff>
    </xdr:from>
    <xdr:to>
      <xdr:col>61</xdr:col>
      <xdr:colOff>65314</xdr:colOff>
      <xdr:row>46</xdr:row>
      <xdr:rowOff>-1</xdr:rowOff>
    </xdr:to>
    <xdr:cxnSp macro="">
      <xdr:nvCxnSpPr>
        <xdr:cNvPr id="14" name="直線矢印コネクタ 13">
          <a:extLst>
            <a:ext uri="{FF2B5EF4-FFF2-40B4-BE49-F238E27FC236}">
              <a16:creationId xmlns:a16="http://schemas.microsoft.com/office/drawing/2014/main" id="{930F5C8A-E066-41A6-B6C6-284600F1107B}"/>
            </a:ext>
          </a:extLst>
        </xdr:cNvPr>
        <xdr:cNvCxnSpPr/>
      </xdr:nvCxnSpPr>
      <xdr:spPr>
        <a:xfrm>
          <a:off x="17264743" y="8926285"/>
          <a:ext cx="337457" cy="304800"/>
        </a:xfrm>
        <a:prstGeom prst="straightConnector1">
          <a:avLst/>
        </a:prstGeom>
        <a:ln w="38100">
          <a:solidFill>
            <a:srgbClr val="FF0000"/>
          </a:solidFill>
          <a:headEnd type="none" w="med" len="med"/>
          <a:tailEnd type="arrow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66</xdr:col>
      <xdr:colOff>97972</xdr:colOff>
      <xdr:row>47</xdr:row>
      <xdr:rowOff>185056</xdr:rowOff>
    </xdr:from>
    <xdr:to>
      <xdr:col>67</xdr:col>
      <xdr:colOff>119743</xdr:colOff>
      <xdr:row>49</xdr:row>
      <xdr:rowOff>97971</xdr:rowOff>
    </xdr:to>
    <xdr:cxnSp macro="">
      <xdr:nvCxnSpPr>
        <xdr:cNvPr id="15" name="直線矢印コネクタ 14">
          <a:extLst>
            <a:ext uri="{FF2B5EF4-FFF2-40B4-BE49-F238E27FC236}">
              <a16:creationId xmlns:a16="http://schemas.microsoft.com/office/drawing/2014/main" id="{BBB9F3AB-7975-465B-A35A-C62293CD253E}"/>
            </a:ext>
          </a:extLst>
        </xdr:cNvPr>
        <xdr:cNvCxnSpPr/>
      </xdr:nvCxnSpPr>
      <xdr:spPr>
        <a:xfrm>
          <a:off x="19213286" y="9612085"/>
          <a:ext cx="337457" cy="304800"/>
        </a:xfrm>
        <a:prstGeom prst="straightConnector1">
          <a:avLst/>
        </a:prstGeom>
        <a:ln w="38100">
          <a:solidFill>
            <a:srgbClr val="FF0000"/>
          </a:solidFill>
          <a:headEnd type="none" w="med" len="med"/>
          <a:tailEnd type="arrow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68</xdr:col>
      <xdr:colOff>566057</xdr:colOff>
      <xdr:row>57</xdr:row>
      <xdr:rowOff>130628</xdr:rowOff>
    </xdr:from>
    <xdr:to>
      <xdr:col>69</xdr:col>
      <xdr:colOff>239486</xdr:colOff>
      <xdr:row>59</xdr:row>
      <xdr:rowOff>43542</xdr:rowOff>
    </xdr:to>
    <xdr:cxnSp macro="">
      <xdr:nvCxnSpPr>
        <xdr:cNvPr id="17" name="直線矢印コネクタ 16">
          <a:extLst>
            <a:ext uri="{FF2B5EF4-FFF2-40B4-BE49-F238E27FC236}">
              <a16:creationId xmlns:a16="http://schemas.microsoft.com/office/drawing/2014/main" id="{C9516C0C-80C1-4E29-B8E5-BAB6A9B6A2EE}"/>
            </a:ext>
          </a:extLst>
        </xdr:cNvPr>
        <xdr:cNvCxnSpPr/>
      </xdr:nvCxnSpPr>
      <xdr:spPr>
        <a:xfrm>
          <a:off x="20312743" y="11517085"/>
          <a:ext cx="337457" cy="304800"/>
        </a:xfrm>
        <a:prstGeom prst="straightConnector1">
          <a:avLst/>
        </a:prstGeom>
        <a:ln w="38100">
          <a:solidFill>
            <a:srgbClr val="FF0000"/>
          </a:solidFill>
          <a:headEnd type="none" w="med" len="med"/>
          <a:tailEnd type="arrow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542925</xdr:colOff>
      <xdr:row>444</xdr:row>
      <xdr:rowOff>114300</xdr:rowOff>
    </xdr:from>
    <xdr:to>
      <xdr:col>2</xdr:col>
      <xdr:colOff>85725</xdr:colOff>
      <xdr:row>444</xdr:row>
      <xdr:rowOff>114300</xdr:rowOff>
    </xdr:to>
    <xdr:sp macro="" textlink="">
      <xdr:nvSpPr>
        <xdr:cNvPr id="2" name="Line 8">
          <a:extLst>
            <a:ext uri="{FF2B5EF4-FFF2-40B4-BE49-F238E27FC236}">
              <a16:creationId xmlns:a16="http://schemas.microsoft.com/office/drawing/2014/main" id="{B6DE1E90-3799-4E7F-A40C-600796635A4E}"/>
            </a:ext>
          </a:extLst>
        </xdr:cNvPr>
        <xdr:cNvSpPr>
          <a:spLocks noChangeShapeType="1"/>
        </xdr:cNvSpPr>
      </xdr:nvSpPr>
      <xdr:spPr bwMode="auto">
        <a:xfrm flipH="1">
          <a:off x="977900" y="75374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471</xdr:row>
      <xdr:rowOff>95250</xdr:rowOff>
    </xdr:from>
    <xdr:to>
      <xdr:col>2</xdr:col>
      <xdr:colOff>38100</xdr:colOff>
      <xdr:row>471</xdr:row>
      <xdr:rowOff>104775</xdr:rowOff>
    </xdr:to>
    <xdr:sp macro="" textlink="">
      <xdr:nvSpPr>
        <xdr:cNvPr id="3" name="Line 7">
          <a:extLst>
            <a:ext uri="{FF2B5EF4-FFF2-40B4-BE49-F238E27FC236}">
              <a16:creationId xmlns:a16="http://schemas.microsoft.com/office/drawing/2014/main" id="{6A7B347B-410B-4BCD-900E-026A1A5FB69E}"/>
            </a:ext>
          </a:extLst>
        </xdr:cNvPr>
        <xdr:cNvSpPr>
          <a:spLocks noChangeShapeType="1"/>
        </xdr:cNvSpPr>
      </xdr:nvSpPr>
      <xdr:spPr bwMode="auto">
        <a:xfrm flipH="1" flipV="1">
          <a:off x="977900" y="799846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472</xdr:row>
      <xdr:rowOff>114300</xdr:rowOff>
    </xdr:from>
    <xdr:to>
      <xdr:col>2</xdr:col>
      <xdr:colOff>0</xdr:colOff>
      <xdr:row>472</xdr:row>
      <xdr:rowOff>114300</xdr:rowOff>
    </xdr:to>
    <xdr:sp macro="" textlink="">
      <xdr:nvSpPr>
        <xdr:cNvPr id="4" name="Line 8">
          <a:extLst>
            <a:ext uri="{FF2B5EF4-FFF2-40B4-BE49-F238E27FC236}">
              <a16:creationId xmlns:a16="http://schemas.microsoft.com/office/drawing/2014/main" id="{65A77D81-852D-4E3C-86B4-78CDDF53EA11}"/>
            </a:ext>
          </a:extLst>
        </xdr:cNvPr>
        <xdr:cNvSpPr>
          <a:spLocks noChangeShapeType="1"/>
        </xdr:cNvSpPr>
      </xdr:nvSpPr>
      <xdr:spPr bwMode="auto">
        <a:xfrm flipH="1">
          <a:off x="977900" y="8017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466725</xdr:colOff>
      <xdr:row>204</xdr:row>
      <xdr:rowOff>95250</xdr:rowOff>
    </xdr:from>
    <xdr:to>
      <xdr:col>3</xdr:col>
      <xdr:colOff>38100</xdr:colOff>
      <xdr:row>204</xdr:row>
      <xdr:rowOff>104775</xdr:rowOff>
    </xdr:to>
    <xdr:sp macro="" textlink="">
      <xdr:nvSpPr>
        <xdr:cNvPr id="5" name="Line 7">
          <a:extLst>
            <a:ext uri="{FF2B5EF4-FFF2-40B4-BE49-F238E27FC236}">
              <a16:creationId xmlns:a16="http://schemas.microsoft.com/office/drawing/2014/main" id="{9722578B-BFD1-484C-A9ED-81D87CFABFA9}"/>
            </a:ext>
          </a:extLst>
        </xdr:cNvPr>
        <xdr:cNvSpPr>
          <a:spLocks noChangeShapeType="1"/>
        </xdr:cNvSpPr>
      </xdr:nvSpPr>
      <xdr:spPr bwMode="auto">
        <a:xfrm flipH="1" flipV="1">
          <a:off x="977900" y="338074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205</xdr:row>
      <xdr:rowOff>114300</xdr:rowOff>
    </xdr:from>
    <xdr:to>
      <xdr:col>3</xdr:col>
      <xdr:colOff>0</xdr:colOff>
      <xdr:row>205</xdr:row>
      <xdr:rowOff>114300</xdr:rowOff>
    </xdr:to>
    <xdr:sp macro="" textlink="">
      <xdr:nvSpPr>
        <xdr:cNvPr id="6" name="Line 8">
          <a:extLst>
            <a:ext uri="{FF2B5EF4-FFF2-40B4-BE49-F238E27FC236}">
              <a16:creationId xmlns:a16="http://schemas.microsoft.com/office/drawing/2014/main" id="{7F646598-9967-4C68-A4F0-6557518CB6D3}"/>
            </a:ext>
          </a:extLst>
        </xdr:cNvPr>
        <xdr:cNvSpPr>
          <a:spLocks noChangeShapeType="1"/>
        </xdr:cNvSpPr>
      </xdr:nvSpPr>
      <xdr:spPr bwMode="auto">
        <a:xfrm flipH="1">
          <a:off x="977900" y="33991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530</xdr:row>
      <xdr:rowOff>114300</xdr:rowOff>
    </xdr:from>
    <xdr:to>
      <xdr:col>2</xdr:col>
      <xdr:colOff>76200</xdr:colOff>
      <xdr:row>530</xdr:row>
      <xdr:rowOff>114300</xdr:rowOff>
    </xdr:to>
    <xdr:sp macro="" textlink="">
      <xdr:nvSpPr>
        <xdr:cNvPr id="7" name="Line 8">
          <a:extLst>
            <a:ext uri="{FF2B5EF4-FFF2-40B4-BE49-F238E27FC236}">
              <a16:creationId xmlns:a16="http://schemas.microsoft.com/office/drawing/2014/main" id="{E1564F14-21AF-4760-B079-F3EE634373AE}"/>
            </a:ext>
          </a:extLst>
        </xdr:cNvPr>
        <xdr:cNvSpPr>
          <a:spLocks noChangeShapeType="1"/>
        </xdr:cNvSpPr>
      </xdr:nvSpPr>
      <xdr:spPr bwMode="auto">
        <a:xfrm flipH="1">
          <a:off x="977900" y="90119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425</xdr:row>
      <xdr:rowOff>114300</xdr:rowOff>
    </xdr:from>
    <xdr:to>
      <xdr:col>2</xdr:col>
      <xdr:colOff>76200</xdr:colOff>
      <xdr:row>425</xdr:row>
      <xdr:rowOff>114300</xdr:rowOff>
    </xdr:to>
    <xdr:sp macro="" textlink="">
      <xdr:nvSpPr>
        <xdr:cNvPr id="8" name="Line 8">
          <a:extLst>
            <a:ext uri="{FF2B5EF4-FFF2-40B4-BE49-F238E27FC236}">
              <a16:creationId xmlns:a16="http://schemas.microsoft.com/office/drawing/2014/main" id="{1FB3BB3F-350C-4728-8D45-A9AF3B16F2C1}"/>
            </a:ext>
          </a:extLst>
        </xdr:cNvPr>
        <xdr:cNvSpPr>
          <a:spLocks noChangeShapeType="1"/>
        </xdr:cNvSpPr>
      </xdr:nvSpPr>
      <xdr:spPr bwMode="auto">
        <a:xfrm flipH="1">
          <a:off x="977900" y="72116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530</xdr:row>
      <xdr:rowOff>114300</xdr:rowOff>
    </xdr:from>
    <xdr:to>
      <xdr:col>2</xdr:col>
      <xdr:colOff>76200</xdr:colOff>
      <xdr:row>530</xdr:row>
      <xdr:rowOff>114300</xdr:rowOff>
    </xdr:to>
    <xdr:sp macro="" textlink="">
      <xdr:nvSpPr>
        <xdr:cNvPr id="9" name="Line 8">
          <a:extLst>
            <a:ext uri="{FF2B5EF4-FFF2-40B4-BE49-F238E27FC236}">
              <a16:creationId xmlns:a16="http://schemas.microsoft.com/office/drawing/2014/main" id="{E82E5F08-1A20-44CF-9FFC-828F19D13FC9}"/>
            </a:ext>
          </a:extLst>
        </xdr:cNvPr>
        <xdr:cNvSpPr>
          <a:spLocks noChangeShapeType="1"/>
        </xdr:cNvSpPr>
      </xdr:nvSpPr>
      <xdr:spPr bwMode="auto">
        <a:xfrm flipH="1">
          <a:off x="977900" y="90119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425</xdr:row>
      <xdr:rowOff>114300</xdr:rowOff>
    </xdr:from>
    <xdr:to>
      <xdr:col>2</xdr:col>
      <xdr:colOff>76200</xdr:colOff>
      <xdr:row>425</xdr:row>
      <xdr:rowOff>114300</xdr:rowOff>
    </xdr:to>
    <xdr:sp macro="" textlink="">
      <xdr:nvSpPr>
        <xdr:cNvPr id="10" name="Line 8">
          <a:extLst>
            <a:ext uri="{FF2B5EF4-FFF2-40B4-BE49-F238E27FC236}">
              <a16:creationId xmlns:a16="http://schemas.microsoft.com/office/drawing/2014/main" id="{26157B89-8AE2-416A-8894-923E970221F3}"/>
            </a:ext>
          </a:extLst>
        </xdr:cNvPr>
        <xdr:cNvSpPr>
          <a:spLocks noChangeShapeType="1"/>
        </xdr:cNvSpPr>
      </xdr:nvSpPr>
      <xdr:spPr bwMode="auto">
        <a:xfrm flipH="1">
          <a:off x="977900" y="72116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417</xdr:row>
      <xdr:rowOff>114300</xdr:rowOff>
    </xdr:from>
    <xdr:to>
      <xdr:col>2</xdr:col>
      <xdr:colOff>76200</xdr:colOff>
      <xdr:row>417</xdr:row>
      <xdr:rowOff>114300</xdr:rowOff>
    </xdr:to>
    <xdr:sp macro="" textlink="">
      <xdr:nvSpPr>
        <xdr:cNvPr id="11" name="Line 8">
          <a:extLst>
            <a:ext uri="{FF2B5EF4-FFF2-40B4-BE49-F238E27FC236}">
              <a16:creationId xmlns:a16="http://schemas.microsoft.com/office/drawing/2014/main" id="{5B31159D-0049-447D-AACD-9794D2043062}"/>
            </a:ext>
          </a:extLst>
        </xdr:cNvPr>
        <xdr:cNvSpPr>
          <a:spLocks noChangeShapeType="1"/>
        </xdr:cNvSpPr>
      </xdr:nvSpPr>
      <xdr:spPr bwMode="auto">
        <a:xfrm flipH="1">
          <a:off x="977900" y="70745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445</xdr:row>
      <xdr:rowOff>95250</xdr:rowOff>
    </xdr:from>
    <xdr:to>
      <xdr:col>2</xdr:col>
      <xdr:colOff>38100</xdr:colOff>
      <xdr:row>445</xdr:row>
      <xdr:rowOff>104775</xdr:rowOff>
    </xdr:to>
    <xdr:sp macro="" textlink="">
      <xdr:nvSpPr>
        <xdr:cNvPr id="12" name="Line 7">
          <a:extLst>
            <a:ext uri="{FF2B5EF4-FFF2-40B4-BE49-F238E27FC236}">
              <a16:creationId xmlns:a16="http://schemas.microsoft.com/office/drawing/2014/main" id="{B310F411-03B3-4C4D-8FF9-9C2265518AB1}"/>
            </a:ext>
          </a:extLst>
        </xdr:cNvPr>
        <xdr:cNvSpPr>
          <a:spLocks noChangeShapeType="1"/>
        </xdr:cNvSpPr>
      </xdr:nvSpPr>
      <xdr:spPr bwMode="auto">
        <a:xfrm flipH="1" flipV="1">
          <a:off x="977900" y="755269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446</xdr:row>
      <xdr:rowOff>114300</xdr:rowOff>
    </xdr:from>
    <xdr:to>
      <xdr:col>2</xdr:col>
      <xdr:colOff>0</xdr:colOff>
      <xdr:row>446</xdr:row>
      <xdr:rowOff>114300</xdr:rowOff>
    </xdr:to>
    <xdr:sp macro="" textlink="">
      <xdr:nvSpPr>
        <xdr:cNvPr id="13" name="Line 8">
          <a:extLst>
            <a:ext uri="{FF2B5EF4-FFF2-40B4-BE49-F238E27FC236}">
              <a16:creationId xmlns:a16="http://schemas.microsoft.com/office/drawing/2014/main" id="{58AFDF33-75F0-4489-A0EC-11F00210878A}"/>
            </a:ext>
          </a:extLst>
        </xdr:cNvPr>
        <xdr:cNvSpPr>
          <a:spLocks noChangeShapeType="1"/>
        </xdr:cNvSpPr>
      </xdr:nvSpPr>
      <xdr:spPr bwMode="auto">
        <a:xfrm flipH="1">
          <a:off x="977900" y="75717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195</xdr:row>
      <xdr:rowOff>95250</xdr:rowOff>
    </xdr:from>
    <xdr:to>
      <xdr:col>3</xdr:col>
      <xdr:colOff>38100</xdr:colOff>
      <xdr:row>195</xdr:row>
      <xdr:rowOff>104775</xdr:rowOff>
    </xdr:to>
    <xdr:sp macro="" textlink="">
      <xdr:nvSpPr>
        <xdr:cNvPr id="14" name="Line 7">
          <a:extLst>
            <a:ext uri="{FF2B5EF4-FFF2-40B4-BE49-F238E27FC236}">
              <a16:creationId xmlns:a16="http://schemas.microsoft.com/office/drawing/2014/main" id="{C5DF4EE6-0CB2-4160-9D1A-C8530219017F}"/>
            </a:ext>
          </a:extLst>
        </xdr:cNvPr>
        <xdr:cNvSpPr>
          <a:spLocks noChangeShapeType="1"/>
        </xdr:cNvSpPr>
      </xdr:nvSpPr>
      <xdr:spPr bwMode="auto">
        <a:xfrm flipH="1" flipV="1">
          <a:off x="977900" y="323215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196</xdr:row>
      <xdr:rowOff>114300</xdr:rowOff>
    </xdr:from>
    <xdr:to>
      <xdr:col>3</xdr:col>
      <xdr:colOff>0</xdr:colOff>
      <xdr:row>196</xdr:row>
      <xdr:rowOff>114300</xdr:rowOff>
    </xdr:to>
    <xdr:sp macro="" textlink="">
      <xdr:nvSpPr>
        <xdr:cNvPr id="15" name="Line 8">
          <a:extLst>
            <a:ext uri="{FF2B5EF4-FFF2-40B4-BE49-F238E27FC236}">
              <a16:creationId xmlns:a16="http://schemas.microsoft.com/office/drawing/2014/main" id="{5C543695-B28A-4EF5-A9D9-C31A480A20AD}"/>
            </a:ext>
          </a:extLst>
        </xdr:cNvPr>
        <xdr:cNvSpPr>
          <a:spLocks noChangeShapeType="1"/>
        </xdr:cNvSpPr>
      </xdr:nvSpPr>
      <xdr:spPr bwMode="auto">
        <a:xfrm flipH="1">
          <a:off x="977900" y="32505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444</xdr:row>
      <xdr:rowOff>114300</xdr:rowOff>
    </xdr:from>
    <xdr:to>
      <xdr:col>2</xdr:col>
      <xdr:colOff>85725</xdr:colOff>
      <xdr:row>444</xdr:row>
      <xdr:rowOff>114300</xdr:rowOff>
    </xdr:to>
    <xdr:sp macro="" textlink="">
      <xdr:nvSpPr>
        <xdr:cNvPr id="16" name="Line 8">
          <a:extLst>
            <a:ext uri="{FF2B5EF4-FFF2-40B4-BE49-F238E27FC236}">
              <a16:creationId xmlns:a16="http://schemas.microsoft.com/office/drawing/2014/main" id="{1BCDB19B-0A17-481D-8ABF-3818F8EF34DC}"/>
            </a:ext>
          </a:extLst>
        </xdr:cNvPr>
        <xdr:cNvSpPr>
          <a:spLocks noChangeShapeType="1"/>
        </xdr:cNvSpPr>
      </xdr:nvSpPr>
      <xdr:spPr bwMode="auto">
        <a:xfrm flipH="1">
          <a:off x="977900" y="75374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471</xdr:row>
      <xdr:rowOff>95250</xdr:rowOff>
    </xdr:from>
    <xdr:to>
      <xdr:col>2</xdr:col>
      <xdr:colOff>38100</xdr:colOff>
      <xdr:row>471</xdr:row>
      <xdr:rowOff>104775</xdr:rowOff>
    </xdr:to>
    <xdr:sp macro="" textlink="">
      <xdr:nvSpPr>
        <xdr:cNvPr id="17" name="Line 7">
          <a:extLst>
            <a:ext uri="{FF2B5EF4-FFF2-40B4-BE49-F238E27FC236}">
              <a16:creationId xmlns:a16="http://schemas.microsoft.com/office/drawing/2014/main" id="{24F84274-3CA7-4616-BF7F-C9C9DE0F1C05}"/>
            </a:ext>
          </a:extLst>
        </xdr:cNvPr>
        <xdr:cNvSpPr>
          <a:spLocks noChangeShapeType="1"/>
        </xdr:cNvSpPr>
      </xdr:nvSpPr>
      <xdr:spPr bwMode="auto">
        <a:xfrm flipH="1" flipV="1">
          <a:off x="977900" y="799846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472</xdr:row>
      <xdr:rowOff>114300</xdr:rowOff>
    </xdr:from>
    <xdr:to>
      <xdr:col>2</xdr:col>
      <xdr:colOff>0</xdr:colOff>
      <xdr:row>472</xdr:row>
      <xdr:rowOff>114300</xdr:rowOff>
    </xdr:to>
    <xdr:sp macro="" textlink="">
      <xdr:nvSpPr>
        <xdr:cNvPr id="18" name="Line 8">
          <a:extLst>
            <a:ext uri="{FF2B5EF4-FFF2-40B4-BE49-F238E27FC236}">
              <a16:creationId xmlns:a16="http://schemas.microsoft.com/office/drawing/2014/main" id="{E3714BF2-71E7-4BA6-A1DB-775F2F686FFF}"/>
            </a:ext>
          </a:extLst>
        </xdr:cNvPr>
        <xdr:cNvSpPr>
          <a:spLocks noChangeShapeType="1"/>
        </xdr:cNvSpPr>
      </xdr:nvSpPr>
      <xdr:spPr bwMode="auto">
        <a:xfrm flipH="1">
          <a:off x="977900" y="8017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466725</xdr:colOff>
      <xdr:row>204</xdr:row>
      <xdr:rowOff>95250</xdr:rowOff>
    </xdr:from>
    <xdr:to>
      <xdr:col>3</xdr:col>
      <xdr:colOff>38100</xdr:colOff>
      <xdr:row>204</xdr:row>
      <xdr:rowOff>104775</xdr:rowOff>
    </xdr:to>
    <xdr:sp macro="" textlink="">
      <xdr:nvSpPr>
        <xdr:cNvPr id="19" name="Line 7">
          <a:extLst>
            <a:ext uri="{FF2B5EF4-FFF2-40B4-BE49-F238E27FC236}">
              <a16:creationId xmlns:a16="http://schemas.microsoft.com/office/drawing/2014/main" id="{143EDF71-A228-4CB1-A627-B4245AF11932}"/>
            </a:ext>
          </a:extLst>
        </xdr:cNvPr>
        <xdr:cNvSpPr>
          <a:spLocks noChangeShapeType="1"/>
        </xdr:cNvSpPr>
      </xdr:nvSpPr>
      <xdr:spPr bwMode="auto">
        <a:xfrm flipH="1" flipV="1">
          <a:off x="977900" y="338074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205</xdr:row>
      <xdr:rowOff>114300</xdr:rowOff>
    </xdr:from>
    <xdr:to>
      <xdr:col>3</xdr:col>
      <xdr:colOff>0</xdr:colOff>
      <xdr:row>205</xdr:row>
      <xdr:rowOff>114300</xdr:rowOff>
    </xdr:to>
    <xdr:sp macro="" textlink="">
      <xdr:nvSpPr>
        <xdr:cNvPr id="20" name="Line 8">
          <a:extLst>
            <a:ext uri="{FF2B5EF4-FFF2-40B4-BE49-F238E27FC236}">
              <a16:creationId xmlns:a16="http://schemas.microsoft.com/office/drawing/2014/main" id="{6BF105B2-069A-438E-B2C9-19BF3405525B}"/>
            </a:ext>
          </a:extLst>
        </xdr:cNvPr>
        <xdr:cNvSpPr>
          <a:spLocks noChangeShapeType="1"/>
        </xdr:cNvSpPr>
      </xdr:nvSpPr>
      <xdr:spPr bwMode="auto">
        <a:xfrm flipH="1">
          <a:off x="977900" y="33991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360</xdr:row>
      <xdr:rowOff>114300</xdr:rowOff>
    </xdr:from>
    <xdr:to>
      <xdr:col>2</xdr:col>
      <xdr:colOff>85725</xdr:colOff>
      <xdr:row>360</xdr:row>
      <xdr:rowOff>114300</xdr:rowOff>
    </xdr:to>
    <xdr:sp macro="" textlink="">
      <xdr:nvSpPr>
        <xdr:cNvPr id="21" name="Line 8">
          <a:extLst>
            <a:ext uri="{FF2B5EF4-FFF2-40B4-BE49-F238E27FC236}">
              <a16:creationId xmlns:a16="http://schemas.microsoft.com/office/drawing/2014/main" id="{EB3F3476-B562-47A8-9D2C-87C88AC0BAD9}"/>
            </a:ext>
          </a:extLst>
        </xdr:cNvPr>
        <xdr:cNvSpPr>
          <a:spLocks noChangeShapeType="1"/>
        </xdr:cNvSpPr>
      </xdr:nvSpPr>
      <xdr:spPr bwMode="auto">
        <a:xfrm flipH="1">
          <a:off x="977900" y="60813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375</xdr:row>
      <xdr:rowOff>95250</xdr:rowOff>
    </xdr:from>
    <xdr:to>
      <xdr:col>2</xdr:col>
      <xdr:colOff>47625</xdr:colOff>
      <xdr:row>375</xdr:row>
      <xdr:rowOff>104775</xdr:rowOff>
    </xdr:to>
    <xdr:sp macro="" textlink="">
      <xdr:nvSpPr>
        <xdr:cNvPr id="22" name="Line 7">
          <a:extLst>
            <a:ext uri="{FF2B5EF4-FFF2-40B4-BE49-F238E27FC236}">
              <a16:creationId xmlns:a16="http://schemas.microsoft.com/office/drawing/2014/main" id="{35B57D7B-4C72-4AEF-A659-4AF811663711}"/>
            </a:ext>
          </a:extLst>
        </xdr:cNvPr>
        <xdr:cNvSpPr>
          <a:spLocks noChangeShapeType="1"/>
        </xdr:cNvSpPr>
      </xdr:nvSpPr>
      <xdr:spPr bwMode="auto">
        <a:xfrm flipH="1" flipV="1">
          <a:off x="977900" y="632714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376</xdr:row>
      <xdr:rowOff>114300</xdr:rowOff>
    </xdr:from>
    <xdr:to>
      <xdr:col>2</xdr:col>
      <xdr:colOff>0</xdr:colOff>
      <xdr:row>376</xdr:row>
      <xdr:rowOff>114300</xdr:rowOff>
    </xdr:to>
    <xdr:sp macro="" textlink="">
      <xdr:nvSpPr>
        <xdr:cNvPr id="23" name="Line 8">
          <a:extLst>
            <a:ext uri="{FF2B5EF4-FFF2-40B4-BE49-F238E27FC236}">
              <a16:creationId xmlns:a16="http://schemas.microsoft.com/office/drawing/2014/main" id="{0FC7450B-BCDB-48E1-ACD2-07E8B7BD5359}"/>
            </a:ext>
          </a:extLst>
        </xdr:cNvPr>
        <xdr:cNvSpPr>
          <a:spLocks noChangeShapeType="1"/>
        </xdr:cNvSpPr>
      </xdr:nvSpPr>
      <xdr:spPr bwMode="auto">
        <a:xfrm flipH="1">
          <a:off x="977900" y="63455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466725</xdr:colOff>
      <xdr:row>147</xdr:row>
      <xdr:rowOff>95250</xdr:rowOff>
    </xdr:from>
    <xdr:to>
      <xdr:col>3</xdr:col>
      <xdr:colOff>28575</xdr:colOff>
      <xdr:row>147</xdr:row>
      <xdr:rowOff>104775</xdr:rowOff>
    </xdr:to>
    <xdr:sp macro="" textlink="">
      <xdr:nvSpPr>
        <xdr:cNvPr id="24" name="Line 7">
          <a:extLst>
            <a:ext uri="{FF2B5EF4-FFF2-40B4-BE49-F238E27FC236}">
              <a16:creationId xmlns:a16="http://schemas.microsoft.com/office/drawing/2014/main" id="{EBE2DB9A-226E-4598-9EC0-2101FEB8FE25}"/>
            </a:ext>
          </a:extLst>
        </xdr:cNvPr>
        <xdr:cNvSpPr>
          <a:spLocks noChangeShapeType="1"/>
        </xdr:cNvSpPr>
      </xdr:nvSpPr>
      <xdr:spPr bwMode="auto">
        <a:xfrm flipH="1" flipV="1">
          <a:off x="977900" y="243967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148</xdr:row>
      <xdr:rowOff>114300</xdr:rowOff>
    </xdr:from>
    <xdr:to>
      <xdr:col>3</xdr:col>
      <xdr:colOff>0</xdr:colOff>
      <xdr:row>148</xdr:row>
      <xdr:rowOff>114300</xdr:rowOff>
    </xdr:to>
    <xdr:sp macro="" textlink="">
      <xdr:nvSpPr>
        <xdr:cNvPr id="25" name="Line 8">
          <a:extLst>
            <a:ext uri="{FF2B5EF4-FFF2-40B4-BE49-F238E27FC236}">
              <a16:creationId xmlns:a16="http://schemas.microsoft.com/office/drawing/2014/main" id="{A0EA6C0C-C75B-4D28-94D0-091C283FC39D}"/>
            </a:ext>
          </a:extLst>
        </xdr:cNvPr>
        <xdr:cNvSpPr>
          <a:spLocks noChangeShapeType="1"/>
        </xdr:cNvSpPr>
      </xdr:nvSpPr>
      <xdr:spPr bwMode="auto">
        <a:xfrm flipH="1">
          <a:off x="977900" y="24580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405</xdr:row>
      <xdr:rowOff>114300</xdr:rowOff>
    </xdr:from>
    <xdr:to>
      <xdr:col>2</xdr:col>
      <xdr:colOff>76200</xdr:colOff>
      <xdr:row>405</xdr:row>
      <xdr:rowOff>114300</xdr:rowOff>
    </xdr:to>
    <xdr:sp macro="" textlink="">
      <xdr:nvSpPr>
        <xdr:cNvPr id="26" name="Line 8">
          <a:extLst>
            <a:ext uri="{FF2B5EF4-FFF2-40B4-BE49-F238E27FC236}">
              <a16:creationId xmlns:a16="http://schemas.microsoft.com/office/drawing/2014/main" id="{B33670C7-4DBC-48D8-B706-1AEF68BF1F83}"/>
            </a:ext>
          </a:extLst>
        </xdr:cNvPr>
        <xdr:cNvSpPr>
          <a:spLocks noChangeShapeType="1"/>
        </xdr:cNvSpPr>
      </xdr:nvSpPr>
      <xdr:spPr bwMode="auto">
        <a:xfrm flipH="1">
          <a:off x="977900" y="68687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341</xdr:row>
      <xdr:rowOff>114300</xdr:rowOff>
    </xdr:from>
    <xdr:to>
      <xdr:col>2</xdr:col>
      <xdr:colOff>76200</xdr:colOff>
      <xdr:row>341</xdr:row>
      <xdr:rowOff>114300</xdr:rowOff>
    </xdr:to>
    <xdr:sp macro="" textlink="">
      <xdr:nvSpPr>
        <xdr:cNvPr id="27" name="Line 8">
          <a:extLst>
            <a:ext uri="{FF2B5EF4-FFF2-40B4-BE49-F238E27FC236}">
              <a16:creationId xmlns:a16="http://schemas.microsoft.com/office/drawing/2014/main" id="{7E7A58BC-2EF5-46DA-8F8F-1A79E0CF0106}"/>
            </a:ext>
          </a:extLst>
        </xdr:cNvPr>
        <xdr:cNvSpPr>
          <a:spLocks noChangeShapeType="1"/>
        </xdr:cNvSpPr>
      </xdr:nvSpPr>
      <xdr:spPr bwMode="auto">
        <a:xfrm flipH="1">
          <a:off x="977900" y="57613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405</xdr:row>
      <xdr:rowOff>114300</xdr:rowOff>
    </xdr:from>
    <xdr:to>
      <xdr:col>2</xdr:col>
      <xdr:colOff>76200</xdr:colOff>
      <xdr:row>405</xdr:row>
      <xdr:rowOff>114300</xdr:rowOff>
    </xdr:to>
    <xdr:sp macro="" textlink="">
      <xdr:nvSpPr>
        <xdr:cNvPr id="28" name="Line 8">
          <a:extLst>
            <a:ext uri="{FF2B5EF4-FFF2-40B4-BE49-F238E27FC236}">
              <a16:creationId xmlns:a16="http://schemas.microsoft.com/office/drawing/2014/main" id="{EFE1EF59-94D8-464D-B133-D2B28A3543A8}"/>
            </a:ext>
          </a:extLst>
        </xdr:cNvPr>
        <xdr:cNvSpPr>
          <a:spLocks noChangeShapeType="1"/>
        </xdr:cNvSpPr>
      </xdr:nvSpPr>
      <xdr:spPr bwMode="auto">
        <a:xfrm flipH="1">
          <a:off x="977900" y="68687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341</xdr:row>
      <xdr:rowOff>114300</xdr:rowOff>
    </xdr:from>
    <xdr:to>
      <xdr:col>2</xdr:col>
      <xdr:colOff>76200</xdr:colOff>
      <xdr:row>341</xdr:row>
      <xdr:rowOff>114300</xdr:rowOff>
    </xdr:to>
    <xdr:sp macro="" textlink="">
      <xdr:nvSpPr>
        <xdr:cNvPr id="29" name="Line 8">
          <a:extLst>
            <a:ext uri="{FF2B5EF4-FFF2-40B4-BE49-F238E27FC236}">
              <a16:creationId xmlns:a16="http://schemas.microsoft.com/office/drawing/2014/main" id="{A9F9C333-90B8-427C-A44C-E4CB3F29D309}"/>
            </a:ext>
          </a:extLst>
        </xdr:cNvPr>
        <xdr:cNvSpPr>
          <a:spLocks noChangeShapeType="1"/>
        </xdr:cNvSpPr>
      </xdr:nvSpPr>
      <xdr:spPr bwMode="auto">
        <a:xfrm flipH="1">
          <a:off x="977900" y="57613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333</xdr:row>
      <xdr:rowOff>114300</xdr:rowOff>
    </xdr:from>
    <xdr:to>
      <xdr:col>2</xdr:col>
      <xdr:colOff>76200</xdr:colOff>
      <xdr:row>333</xdr:row>
      <xdr:rowOff>114300</xdr:rowOff>
    </xdr:to>
    <xdr:sp macro="" textlink="">
      <xdr:nvSpPr>
        <xdr:cNvPr id="30" name="Line 8">
          <a:extLst>
            <a:ext uri="{FF2B5EF4-FFF2-40B4-BE49-F238E27FC236}">
              <a16:creationId xmlns:a16="http://schemas.microsoft.com/office/drawing/2014/main" id="{AADB9D5A-ACB5-454F-835E-B8D8A3B0F209}"/>
            </a:ext>
          </a:extLst>
        </xdr:cNvPr>
        <xdr:cNvSpPr>
          <a:spLocks noChangeShapeType="1"/>
        </xdr:cNvSpPr>
      </xdr:nvSpPr>
      <xdr:spPr bwMode="auto">
        <a:xfrm flipH="1">
          <a:off x="977900" y="55784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361</xdr:row>
      <xdr:rowOff>95250</xdr:rowOff>
    </xdr:from>
    <xdr:to>
      <xdr:col>2</xdr:col>
      <xdr:colOff>47625</xdr:colOff>
      <xdr:row>361</xdr:row>
      <xdr:rowOff>104775</xdr:rowOff>
    </xdr:to>
    <xdr:sp macro="" textlink="">
      <xdr:nvSpPr>
        <xdr:cNvPr id="31" name="Line 7">
          <a:extLst>
            <a:ext uri="{FF2B5EF4-FFF2-40B4-BE49-F238E27FC236}">
              <a16:creationId xmlns:a16="http://schemas.microsoft.com/office/drawing/2014/main" id="{758750E5-55B1-454C-BE1F-A5929BA0FFF8}"/>
            </a:ext>
          </a:extLst>
        </xdr:cNvPr>
        <xdr:cNvSpPr>
          <a:spLocks noChangeShapeType="1"/>
        </xdr:cNvSpPr>
      </xdr:nvSpPr>
      <xdr:spPr bwMode="auto">
        <a:xfrm flipH="1" flipV="1">
          <a:off x="977900" y="609600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362</xdr:row>
      <xdr:rowOff>114300</xdr:rowOff>
    </xdr:from>
    <xdr:to>
      <xdr:col>2</xdr:col>
      <xdr:colOff>0</xdr:colOff>
      <xdr:row>362</xdr:row>
      <xdr:rowOff>114300</xdr:rowOff>
    </xdr:to>
    <xdr:sp macro="" textlink="">
      <xdr:nvSpPr>
        <xdr:cNvPr id="32" name="Line 8">
          <a:extLst>
            <a:ext uri="{FF2B5EF4-FFF2-40B4-BE49-F238E27FC236}">
              <a16:creationId xmlns:a16="http://schemas.microsoft.com/office/drawing/2014/main" id="{C3CBAB57-08CB-40B3-B05D-ABE1AB7D7911}"/>
            </a:ext>
          </a:extLst>
        </xdr:cNvPr>
        <xdr:cNvSpPr>
          <a:spLocks noChangeShapeType="1"/>
        </xdr:cNvSpPr>
      </xdr:nvSpPr>
      <xdr:spPr bwMode="auto">
        <a:xfrm flipH="1">
          <a:off x="977900" y="611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360</xdr:row>
      <xdr:rowOff>114300</xdr:rowOff>
    </xdr:from>
    <xdr:to>
      <xdr:col>2</xdr:col>
      <xdr:colOff>85725</xdr:colOff>
      <xdr:row>360</xdr:row>
      <xdr:rowOff>114300</xdr:rowOff>
    </xdr:to>
    <xdr:sp macro="" textlink="">
      <xdr:nvSpPr>
        <xdr:cNvPr id="33" name="Line 8">
          <a:extLst>
            <a:ext uri="{FF2B5EF4-FFF2-40B4-BE49-F238E27FC236}">
              <a16:creationId xmlns:a16="http://schemas.microsoft.com/office/drawing/2014/main" id="{DD3CF8F9-BC1F-4E37-B30C-1D8E383AFABF}"/>
            </a:ext>
          </a:extLst>
        </xdr:cNvPr>
        <xdr:cNvSpPr>
          <a:spLocks noChangeShapeType="1"/>
        </xdr:cNvSpPr>
      </xdr:nvSpPr>
      <xdr:spPr bwMode="auto">
        <a:xfrm flipH="1">
          <a:off x="977900" y="60813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375</xdr:row>
      <xdr:rowOff>95250</xdr:rowOff>
    </xdr:from>
    <xdr:to>
      <xdr:col>2</xdr:col>
      <xdr:colOff>47625</xdr:colOff>
      <xdr:row>375</xdr:row>
      <xdr:rowOff>104775</xdr:rowOff>
    </xdr:to>
    <xdr:sp macro="" textlink="">
      <xdr:nvSpPr>
        <xdr:cNvPr id="34" name="Line 7">
          <a:extLst>
            <a:ext uri="{FF2B5EF4-FFF2-40B4-BE49-F238E27FC236}">
              <a16:creationId xmlns:a16="http://schemas.microsoft.com/office/drawing/2014/main" id="{56DF41CD-48EB-4123-8385-8D06620DC62B}"/>
            </a:ext>
          </a:extLst>
        </xdr:cNvPr>
        <xdr:cNvSpPr>
          <a:spLocks noChangeShapeType="1"/>
        </xdr:cNvSpPr>
      </xdr:nvSpPr>
      <xdr:spPr bwMode="auto">
        <a:xfrm flipH="1" flipV="1">
          <a:off x="977900" y="632714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376</xdr:row>
      <xdr:rowOff>114300</xdr:rowOff>
    </xdr:from>
    <xdr:to>
      <xdr:col>2</xdr:col>
      <xdr:colOff>0</xdr:colOff>
      <xdr:row>376</xdr:row>
      <xdr:rowOff>114300</xdr:rowOff>
    </xdr:to>
    <xdr:sp macro="" textlink="">
      <xdr:nvSpPr>
        <xdr:cNvPr id="35" name="Line 8">
          <a:extLst>
            <a:ext uri="{FF2B5EF4-FFF2-40B4-BE49-F238E27FC236}">
              <a16:creationId xmlns:a16="http://schemas.microsoft.com/office/drawing/2014/main" id="{E3ECE238-815B-44EA-A6A7-5E7DD854ED07}"/>
            </a:ext>
          </a:extLst>
        </xdr:cNvPr>
        <xdr:cNvSpPr>
          <a:spLocks noChangeShapeType="1"/>
        </xdr:cNvSpPr>
      </xdr:nvSpPr>
      <xdr:spPr bwMode="auto">
        <a:xfrm flipH="1">
          <a:off x="977900" y="63455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148</xdr:row>
      <xdr:rowOff>114300</xdr:rowOff>
    </xdr:from>
    <xdr:to>
      <xdr:col>3</xdr:col>
      <xdr:colOff>0</xdr:colOff>
      <xdr:row>148</xdr:row>
      <xdr:rowOff>114300</xdr:rowOff>
    </xdr:to>
    <xdr:sp macro="" textlink="">
      <xdr:nvSpPr>
        <xdr:cNvPr id="36" name="Line 8">
          <a:extLst>
            <a:ext uri="{FF2B5EF4-FFF2-40B4-BE49-F238E27FC236}">
              <a16:creationId xmlns:a16="http://schemas.microsoft.com/office/drawing/2014/main" id="{FA5764D8-2B65-40D3-8265-45A7ED305DD2}"/>
            </a:ext>
          </a:extLst>
        </xdr:cNvPr>
        <xdr:cNvSpPr>
          <a:spLocks noChangeShapeType="1"/>
        </xdr:cNvSpPr>
      </xdr:nvSpPr>
      <xdr:spPr bwMode="auto">
        <a:xfrm flipH="1">
          <a:off x="977900" y="24580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310</xdr:row>
      <xdr:rowOff>114300</xdr:rowOff>
    </xdr:from>
    <xdr:to>
      <xdr:col>2</xdr:col>
      <xdr:colOff>85725</xdr:colOff>
      <xdr:row>310</xdr:row>
      <xdr:rowOff>114300</xdr:rowOff>
    </xdr:to>
    <xdr:sp macro="" textlink="">
      <xdr:nvSpPr>
        <xdr:cNvPr id="37" name="Line 8">
          <a:extLst>
            <a:ext uri="{FF2B5EF4-FFF2-40B4-BE49-F238E27FC236}">
              <a16:creationId xmlns:a16="http://schemas.microsoft.com/office/drawing/2014/main" id="{72D15B52-3A97-4D7D-9030-51134BCA5B5E}"/>
            </a:ext>
          </a:extLst>
        </xdr:cNvPr>
        <xdr:cNvSpPr>
          <a:spLocks noChangeShapeType="1"/>
        </xdr:cNvSpPr>
      </xdr:nvSpPr>
      <xdr:spPr bwMode="auto">
        <a:xfrm flipH="1">
          <a:off x="977900" y="51479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466725</xdr:colOff>
      <xdr:row>151</xdr:row>
      <xdr:rowOff>95250</xdr:rowOff>
    </xdr:from>
    <xdr:to>
      <xdr:col>3</xdr:col>
      <xdr:colOff>28575</xdr:colOff>
      <xdr:row>151</xdr:row>
      <xdr:rowOff>104775</xdr:rowOff>
    </xdr:to>
    <xdr:sp macro="" textlink="">
      <xdr:nvSpPr>
        <xdr:cNvPr id="38" name="Line 7">
          <a:extLst>
            <a:ext uri="{FF2B5EF4-FFF2-40B4-BE49-F238E27FC236}">
              <a16:creationId xmlns:a16="http://schemas.microsoft.com/office/drawing/2014/main" id="{3082A50E-2099-4F66-807C-8C08FD888C8B}"/>
            </a:ext>
          </a:extLst>
        </xdr:cNvPr>
        <xdr:cNvSpPr>
          <a:spLocks noChangeShapeType="1"/>
        </xdr:cNvSpPr>
      </xdr:nvSpPr>
      <xdr:spPr bwMode="auto">
        <a:xfrm flipH="1" flipV="1">
          <a:off x="977900" y="250571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152</xdr:row>
      <xdr:rowOff>114300</xdr:rowOff>
    </xdr:from>
    <xdr:to>
      <xdr:col>3</xdr:col>
      <xdr:colOff>0</xdr:colOff>
      <xdr:row>152</xdr:row>
      <xdr:rowOff>114300</xdr:rowOff>
    </xdr:to>
    <xdr:sp macro="" textlink="">
      <xdr:nvSpPr>
        <xdr:cNvPr id="39" name="Line 8">
          <a:extLst>
            <a:ext uri="{FF2B5EF4-FFF2-40B4-BE49-F238E27FC236}">
              <a16:creationId xmlns:a16="http://schemas.microsoft.com/office/drawing/2014/main" id="{11491007-8120-4ECF-B19D-EC1132859B66}"/>
            </a:ext>
          </a:extLst>
        </xdr:cNvPr>
        <xdr:cNvSpPr>
          <a:spLocks noChangeShapeType="1"/>
        </xdr:cNvSpPr>
      </xdr:nvSpPr>
      <xdr:spPr bwMode="auto">
        <a:xfrm flipH="1">
          <a:off x="977900" y="25241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325</xdr:row>
      <xdr:rowOff>114300</xdr:rowOff>
    </xdr:from>
    <xdr:to>
      <xdr:col>2</xdr:col>
      <xdr:colOff>76200</xdr:colOff>
      <xdr:row>325</xdr:row>
      <xdr:rowOff>114300</xdr:rowOff>
    </xdr:to>
    <xdr:sp macro="" textlink="">
      <xdr:nvSpPr>
        <xdr:cNvPr id="40" name="Line 8">
          <a:extLst>
            <a:ext uri="{FF2B5EF4-FFF2-40B4-BE49-F238E27FC236}">
              <a16:creationId xmlns:a16="http://schemas.microsoft.com/office/drawing/2014/main" id="{AF9F412F-8D52-4CE0-ADE4-E02395E23F72}"/>
            </a:ext>
          </a:extLst>
        </xdr:cNvPr>
        <xdr:cNvSpPr>
          <a:spLocks noChangeShapeType="1"/>
        </xdr:cNvSpPr>
      </xdr:nvSpPr>
      <xdr:spPr bwMode="auto">
        <a:xfrm flipH="1">
          <a:off x="977900" y="54019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325</xdr:row>
      <xdr:rowOff>114300</xdr:rowOff>
    </xdr:from>
    <xdr:to>
      <xdr:col>2</xdr:col>
      <xdr:colOff>76200</xdr:colOff>
      <xdr:row>325</xdr:row>
      <xdr:rowOff>114300</xdr:rowOff>
    </xdr:to>
    <xdr:sp macro="" textlink="">
      <xdr:nvSpPr>
        <xdr:cNvPr id="41" name="Line 8">
          <a:extLst>
            <a:ext uri="{FF2B5EF4-FFF2-40B4-BE49-F238E27FC236}">
              <a16:creationId xmlns:a16="http://schemas.microsoft.com/office/drawing/2014/main" id="{67A67F21-85E6-47CB-95BC-25524504DBF4}"/>
            </a:ext>
          </a:extLst>
        </xdr:cNvPr>
        <xdr:cNvSpPr>
          <a:spLocks noChangeShapeType="1"/>
        </xdr:cNvSpPr>
      </xdr:nvSpPr>
      <xdr:spPr bwMode="auto">
        <a:xfrm flipH="1">
          <a:off x="977900" y="54019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311</xdr:row>
      <xdr:rowOff>95250</xdr:rowOff>
    </xdr:from>
    <xdr:to>
      <xdr:col>2</xdr:col>
      <xdr:colOff>47625</xdr:colOff>
      <xdr:row>311</xdr:row>
      <xdr:rowOff>104775</xdr:rowOff>
    </xdr:to>
    <xdr:sp macro="" textlink="">
      <xdr:nvSpPr>
        <xdr:cNvPr id="42" name="Line 7">
          <a:extLst>
            <a:ext uri="{FF2B5EF4-FFF2-40B4-BE49-F238E27FC236}">
              <a16:creationId xmlns:a16="http://schemas.microsoft.com/office/drawing/2014/main" id="{B2D0FDAE-8FB2-4945-9D2E-C48D6FE02AD7}"/>
            </a:ext>
          </a:extLst>
        </xdr:cNvPr>
        <xdr:cNvSpPr>
          <a:spLocks noChangeShapeType="1"/>
        </xdr:cNvSpPr>
      </xdr:nvSpPr>
      <xdr:spPr bwMode="auto">
        <a:xfrm flipH="1" flipV="1">
          <a:off x="977900" y="516255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312</xdr:row>
      <xdr:rowOff>114300</xdr:rowOff>
    </xdr:from>
    <xdr:to>
      <xdr:col>2</xdr:col>
      <xdr:colOff>0</xdr:colOff>
      <xdr:row>312</xdr:row>
      <xdr:rowOff>114300</xdr:rowOff>
    </xdr:to>
    <xdr:sp macro="" textlink="">
      <xdr:nvSpPr>
        <xdr:cNvPr id="43" name="Line 8">
          <a:extLst>
            <a:ext uri="{FF2B5EF4-FFF2-40B4-BE49-F238E27FC236}">
              <a16:creationId xmlns:a16="http://schemas.microsoft.com/office/drawing/2014/main" id="{33AFC387-27EF-44BD-8B35-223C52889B8A}"/>
            </a:ext>
          </a:extLst>
        </xdr:cNvPr>
        <xdr:cNvSpPr>
          <a:spLocks noChangeShapeType="1"/>
        </xdr:cNvSpPr>
      </xdr:nvSpPr>
      <xdr:spPr bwMode="auto">
        <a:xfrm flipH="1">
          <a:off x="977900" y="5180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310</xdr:row>
      <xdr:rowOff>114300</xdr:rowOff>
    </xdr:from>
    <xdr:to>
      <xdr:col>2</xdr:col>
      <xdr:colOff>85725</xdr:colOff>
      <xdr:row>310</xdr:row>
      <xdr:rowOff>114300</xdr:rowOff>
    </xdr:to>
    <xdr:sp macro="" textlink="">
      <xdr:nvSpPr>
        <xdr:cNvPr id="44" name="Line 8">
          <a:extLst>
            <a:ext uri="{FF2B5EF4-FFF2-40B4-BE49-F238E27FC236}">
              <a16:creationId xmlns:a16="http://schemas.microsoft.com/office/drawing/2014/main" id="{2280CC92-32F2-40F6-9B6A-0229BA179D01}"/>
            </a:ext>
          </a:extLst>
        </xdr:cNvPr>
        <xdr:cNvSpPr>
          <a:spLocks noChangeShapeType="1"/>
        </xdr:cNvSpPr>
      </xdr:nvSpPr>
      <xdr:spPr bwMode="auto">
        <a:xfrm flipH="1">
          <a:off x="977900" y="51479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152</xdr:row>
      <xdr:rowOff>114300</xdr:rowOff>
    </xdr:from>
    <xdr:to>
      <xdr:col>3</xdr:col>
      <xdr:colOff>0</xdr:colOff>
      <xdr:row>152</xdr:row>
      <xdr:rowOff>114300</xdr:rowOff>
    </xdr:to>
    <xdr:sp macro="" textlink="">
      <xdr:nvSpPr>
        <xdr:cNvPr id="45" name="Line 8">
          <a:extLst>
            <a:ext uri="{FF2B5EF4-FFF2-40B4-BE49-F238E27FC236}">
              <a16:creationId xmlns:a16="http://schemas.microsoft.com/office/drawing/2014/main" id="{6894AA2E-6075-4893-BDAC-D11CFC6B185D}"/>
            </a:ext>
          </a:extLst>
        </xdr:cNvPr>
        <xdr:cNvSpPr>
          <a:spLocks noChangeShapeType="1"/>
        </xdr:cNvSpPr>
      </xdr:nvSpPr>
      <xdr:spPr bwMode="auto">
        <a:xfrm flipH="1">
          <a:off x="977900" y="25241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293</xdr:row>
      <xdr:rowOff>161925</xdr:rowOff>
    </xdr:from>
    <xdr:to>
      <xdr:col>1</xdr:col>
      <xdr:colOff>28575</xdr:colOff>
      <xdr:row>294</xdr:row>
      <xdr:rowOff>0</xdr:rowOff>
    </xdr:to>
    <xdr:sp macro="" textlink="">
      <xdr:nvSpPr>
        <xdr:cNvPr id="46" name="Line 4">
          <a:extLst>
            <a:ext uri="{FF2B5EF4-FFF2-40B4-BE49-F238E27FC236}">
              <a16:creationId xmlns:a16="http://schemas.microsoft.com/office/drawing/2014/main" id="{EFCF2149-FC09-455A-8779-F9AD42BCA498}"/>
            </a:ext>
          </a:extLst>
        </xdr:cNvPr>
        <xdr:cNvSpPr>
          <a:spLocks noChangeShapeType="1"/>
        </xdr:cNvSpPr>
      </xdr:nvSpPr>
      <xdr:spPr bwMode="auto">
        <a:xfrm>
          <a:off x="558800" y="48599725"/>
          <a:ext cx="28575" cy="3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298</xdr:row>
      <xdr:rowOff>161925</xdr:rowOff>
    </xdr:from>
    <xdr:to>
      <xdr:col>1</xdr:col>
      <xdr:colOff>28575</xdr:colOff>
      <xdr:row>299</xdr:row>
      <xdr:rowOff>0</xdr:rowOff>
    </xdr:to>
    <xdr:sp macro="" textlink="">
      <xdr:nvSpPr>
        <xdr:cNvPr id="47" name="Line 4">
          <a:extLst>
            <a:ext uri="{FF2B5EF4-FFF2-40B4-BE49-F238E27FC236}">
              <a16:creationId xmlns:a16="http://schemas.microsoft.com/office/drawing/2014/main" id="{8C45C8E8-CE5D-4C4E-A833-BC51173407EF}"/>
            </a:ext>
          </a:extLst>
        </xdr:cNvPr>
        <xdr:cNvSpPr>
          <a:spLocks noChangeShapeType="1"/>
        </xdr:cNvSpPr>
      </xdr:nvSpPr>
      <xdr:spPr bwMode="auto">
        <a:xfrm>
          <a:off x="558800" y="49425225"/>
          <a:ext cx="28575" cy="3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293</xdr:row>
      <xdr:rowOff>161925</xdr:rowOff>
    </xdr:from>
    <xdr:to>
      <xdr:col>1</xdr:col>
      <xdr:colOff>28575</xdr:colOff>
      <xdr:row>294</xdr:row>
      <xdr:rowOff>0</xdr:rowOff>
    </xdr:to>
    <xdr:sp macro="" textlink="">
      <xdr:nvSpPr>
        <xdr:cNvPr id="48" name="Line 4">
          <a:extLst>
            <a:ext uri="{FF2B5EF4-FFF2-40B4-BE49-F238E27FC236}">
              <a16:creationId xmlns:a16="http://schemas.microsoft.com/office/drawing/2014/main" id="{61126541-1719-477C-8C68-6A6135A007B4}"/>
            </a:ext>
          </a:extLst>
        </xdr:cNvPr>
        <xdr:cNvSpPr>
          <a:spLocks noChangeShapeType="1"/>
        </xdr:cNvSpPr>
      </xdr:nvSpPr>
      <xdr:spPr bwMode="auto">
        <a:xfrm>
          <a:off x="558800" y="48599725"/>
          <a:ext cx="28575" cy="3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298</xdr:row>
      <xdr:rowOff>161925</xdr:rowOff>
    </xdr:from>
    <xdr:to>
      <xdr:col>1</xdr:col>
      <xdr:colOff>28575</xdr:colOff>
      <xdr:row>299</xdr:row>
      <xdr:rowOff>0</xdr:rowOff>
    </xdr:to>
    <xdr:sp macro="" textlink="">
      <xdr:nvSpPr>
        <xdr:cNvPr id="49" name="Line 4">
          <a:extLst>
            <a:ext uri="{FF2B5EF4-FFF2-40B4-BE49-F238E27FC236}">
              <a16:creationId xmlns:a16="http://schemas.microsoft.com/office/drawing/2014/main" id="{98AB7327-0916-4271-A32C-407361F7B92D}"/>
            </a:ext>
          </a:extLst>
        </xdr:cNvPr>
        <xdr:cNvSpPr>
          <a:spLocks noChangeShapeType="1"/>
        </xdr:cNvSpPr>
      </xdr:nvSpPr>
      <xdr:spPr bwMode="auto">
        <a:xfrm>
          <a:off x="558800" y="49425225"/>
          <a:ext cx="28575" cy="3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526</xdr:row>
      <xdr:rowOff>114300</xdr:rowOff>
    </xdr:from>
    <xdr:to>
      <xdr:col>2</xdr:col>
      <xdr:colOff>38100</xdr:colOff>
      <xdr:row>526</xdr:row>
      <xdr:rowOff>114300</xdr:rowOff>
    </xdr:to>
    <xdr:sp macro="" textlink="">
      <xdr:nvSpPr>
        <xdr:cNvPr id="50" name="Line 8">
          <a:extLst>
            <a:ext uri="{FF2B5EF4-FFF2-40B4-BE49-F238E27FC236}">
              <a16:creationId xmlns:a16="http://schemas.microsoft.com/office/drawing/2014/main" id="{A574720B-594D-4E2B-AC24-E26092D8142A}"/>
            </a:ext>
          </a:extLst>
        </xdr:cNvPr>
        <xdr:cNvSpPr>
          <a:spLocks noChangeShapeType="1"/>
        </xdr:cNvSpPr>
      </xdr:nvSpPr>
      <xdr:spPr bwMode="auto">
        <a:xfrm flipH="1">
          <a:off x="977900" y="89433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</xdr:col>
      <xdr:colOff>542925</xdr:colOff>
      <xdr:row>423</xdr:row>
      <xdr:rowOff>114300</xdr:rowOff>
    </xdr:from>
    <xdr:to>
      <xdr:col>2</xdr:col>
      <xdr:colOff>38100</xdr:colOff>
      <xdr:row>423</xdr:row>
      <xdr:rowOff>114300</xdr:rowOff>
    </xdr:to>
    <xdr:sp macro="" textlink="">
      <xdr:nvSpPr>
        <xdr:cNvPr id="51" name="Line 8">
          <a:extLst>
            <a:ext uri="{FF2B5EF4-FFF2-40B4-BE49-F238E27FC236}">
              <a16:creationId xmlns:a16="http://schemas.microsoft.com/office/drawing/2014/main" id="{CF473B18-57FA-491D-B1C5-7EDDD7581994}"/>
            </a:ext>
          </a:extLst>
        </xdr:cNvPr>
        <xdr:cNvSpPr>
          <a:spLocks noChangeShapeType="1"/>
        </xdr:cNvSpPr>
      </xdr:nvSpPr>
      <xdr:spPr bwMode="auto">
        <a:xfrm flipH="1">
          <a:off x="977900" y="71774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</xdr:col>
      <xdr:colOff>542925</xdr:colOff>
      <xdr:row>514</xdr:row>
      <xdr:rowOff>114300</xdr:rowOff>
    </xdr:from>
    <xdr:to>
      <xdr:col>2</xdr:col>
      <xdr:colOff>57150</xdr:colOff>
      <xdr:row>514</xdr:row>
      <xdr:rowOff>114300</xdr:rowOff>
    </xdr:to>
    <xdr:sp macro="" textlink="">
      <xdr:nvSpPr>
        <xdr:cNvPr id="52" name="Line 8">
          <a:extLst>
            <a:ext uri="{FF2B5EF4-FFF2-40B4-BE49-F238E27FC236}">
              <a16:creationId xmlns:a16="http://schemas.microsoft.com/office/drawing/2014/main" id="{7BC77501-068E-420D-B8F0-74760C7C37C6}"/>
            </a:ext>
          </a:extLst>
        </xdr:cNvPr>
        <xdr:cNvSpPr>
          <a:spLocks noChangeShapeType="1"/>
        </xdr:cNvSpPr>
      </xdr:nvSpPr>
      <xdr:spPr bwMode="auto">
        <a:xfrm flipH="1">
          <a:off x="977900" y="87376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</xdr:col>
      <xdr:colOff>542925</xdr:colOff>
      <xdr:row>409</xdr:row>
      <xdr:rowOff>114300</xdr:rowOff>
    </xdr:from>
    <xdr:to>
      <xdr:col>2</xdr:col>
      <xdr:colOff>57150</xdr:colOff>
      <xdr:row>409</xdr:row>
      <xdr:rowOff>114300</xdr:rowOff>
    </xdr:to>
    <xdr:sp macro="" textlink="">
      <xdr:nvSpPr>
        <xdr:cNvPr id="53" name="Line 8">
          <a:extLst>
            <a:ext uri="{FF2B5EF4-FFF2-40B4-BE49-F238E27FC236}">
              <a16:creationId xmlns:a16="http://schemas.microsoft.com/office/drawing/2014/main" id="{C6BE8180-62EF-4FF4-BD5F-6D91B2EF5BE5}"/>
            </a:ext>
          </a:extLst>
        </xdr:cNvPr>
        <xdr:cNvSpPr>
          <a:spLocks noChangeShapeType="1"/>
        </xdr:cNvSpPr>
      </xdr:nvSpPr>
      <xdr:spPr bwMode="auto">
        <a:xfrm flipH="1">
          <a:off x="977900" y="69373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</xdr:col>
      <xdr:colOff>542925</xdr:colOff>
      <xdr:row>524</xdr:row>
      <xdr:rowOff>114300</xdr:rowOff>
    </xdr:from>
    <xdr:to>
      <xdr:col>2</xdr:col>
      <xdr:colOff>57150</xdr:colOff>
      <xdr:row>524</xdr:row>
      <xdr:rowOff>114300</xdr:rowOff>
    </xdr:to>
    <xdr:sp macro="" textlink="">
      <xdr:nvSpPr>
        <xdr:cNvPr id="54" name="Line 8">
          <a:extLst>
            <a:ext uri="{FF2B5EF4-FFF2-40B4-BE49-F238E27FC236}">
              <a16:creationId xmlns:a16="http://schemas.microsoft.com/office/drawing/2014/main" id="{AA810A59-4B51-4C7D-A25A-02225A3538AE}"/>
            </a:ext>
          </a:extLst>
        </xdr:cNvPr>
        <xdr:cNvSpPr>
          <a:spLocks noChangeShapeType="1"/>
        </xdr:cNvSpPr>
      </xdr:nvSpPr>
      <xdr:spPr bwMode="auto">
        <a:xfrm flipH="1">
          <a:off x="977900" y="89090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</xdr:col>
      <xdr:colOff>542925</xdr:colOff>
      <xdr:row>415</xdr:row>
      <xdr:rowOff>114300</xdr:rowOff>
    </xdr:from>
    <xdr:to>
      <xdr:col>2</xdr:col>
      <xdr:colOff>57150</xdr:colOff>
      <xdr:row>415</xdr:row>
      <xdr:rowOff>114300</xdr:rowOff>
    </xdr:to>
    <xdr:sp macro="" textlink="">
      <xdr:nvSpPr>
        <xdr:cNvPr id="55" name="Line 8">
          <a:extLst>
            <a:ext uri="{FF2B5EF4-FFF2-40B4-BE49-F238E27FC236}">
              <a16:creationId xmlns:a16="http://schemas.microsoft.com/office/drawing/2014/main" id="{FAEE421C-EB96-4BBC-98AE-6C71EB2FA8C9}"/>
            </a:ext>
          </a:extLst>
        </xdr:cNvPr>
        <xdr:cNvSpPr>
          <a:spLocks noChangeShapeType="1"/>
        </xdr:cNvSpPr>
      </xdr:nvSpPr>
      <xdr:spPr bwMode="auto">
        <a:xfrm flipH="1">
          <a:off x="977900" y="70402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</xdr:col>
      <xdr:colOff>542925</xdr:colOff>
      <xdr:row>599</xdr:row>
      <xdr:rowOff>114300</xdr:rowOff>
    </xdr:from>
    <xdr:to>
      <xdr:col>2</xdr:col>
      <xdr:colOff>57150</xdr:colOff>
      <xdr:row>599</xdr:row>
      <xdr:rowOff>114300</xdr:rowOff>
    </xdr:to>
    <xdr:sp macro="" textlink="">
      <xdr:nvSpPr>
        <xdr:cNvPr id="56" name="Line 8">
          <a:extLst>
            <a:ext uri="{FF2B5EF4-FFF2-40B4-BE49-F238E27FC236}">
              <a16:creationId xmlns:a16="http://schemas.microsoft.com/office/drawing/2014/main" id="{A9F658B8-6B56-45A6-880C-AE0AABB2A32F}"/>
            </a:ext>
          </a:extLst>
        </xdr:cNvPr>
        <xdr:cNvSpPr>
          <a:spLocks noChangeShapeType="1"/>
        </xdr:cNvSpPr>
      </xdr:nvSpPr>
      <xdr:spPr bwMode="auto">
        <a:xfrm flipH="1">
          <a:off x="977900" y="101949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</xdr:col>
      <xdr:colOff>542925</xdr:colOff>
      <xdr:row>464</xdr:row>
      <xdr:rowOff>114300</xdr:rowOff>
    </xdr:from>
    <xdr:to>
      <xdr:col>2</xdr:col>
      <xdr:colOff>57150</xdr:colOff>
      <xdr:row>464</xdr:row>
      <xdr:rowOff>114300</xdr:rowOff>
    </xdr:to>
    <xdr:sp macro="" textlink="">
      <xdr:nvSpPr>
        <xdr:cNvPr id="57" name="Line 8">
          <a:extLst>
            <a:ext uri="{FF2B5EF4-FFF2-40B4-BE49-F238E27FC236}">
              <a16:creationId xmlns:a16="http://schemas.microsoft.com/office/drawing/2014/main" id="{B95F6CCD-F310-4495-94A9-0B3F6424C876}"/>
            </a:ext>
          </a:extLst>
        </xdr:cNvPr>
        <xdr:cNvSpPr>
          <a:spLocks noChangeShapeType="1"/>
        </xdr:cNvSpPr>
      </xdr:nvSpPr>
      <xdr:spPr bwMode="auto">
        <a:xfrm flipH="1">
          <a:off x="977900" y="78803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</xdr:col>
      <xdr:colOff>542925</xdr:colOff>
      <xdr:row>561</xdr:row>
      <xdr:rowOff>114300</xdr:rowOff>
    </xdr:from>
    <xdr:to>
      <xdr:col>2</xdr:col>
      <xdr:colOff>66675</xdr:colOff>
      <xdr:row>561</xdr:row>
      <xdr:rowOff>114300</xdr:rowOff>
    </xdr:to>
    <xdr:sp macro="" textlink="">
      <xdr:nvSpPr>
        <xdr:cNvPr id="58" name="Line 8">
          <a:extLst>
            <a:ext uri="{FF2B5EF4-FFF2-40B4-BE49-F238E27FC236}">
              <a16:creationId xmlns:a16="http://schemas.microsoft.com/office/drawing/2014/main" id="{B6C448F6-E31F-4F1D-91E4-469759C4FAF5}"/>
            </a:ext>
          </a:extLst>
        </xdr:cNvPr>
        <xdr:cNvSpPr>
          <a:spLocks noChangeShapeType="1"/>
        </xdr:cNvSpPr>
      </xdr:nvSpPr>
      <xdr:spPr bwMode="auto">
        <a:xfrm flipH="1">
          <a:off x="977900" y="954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</xdr:col>
      <xdr:colOff>542925</xdr:colOff>
      <xdr:row>448</xdr:row>
      <xdr:rowOff>114300</xdr:rowOff>
    </xdr:from>
    <xdr:to>
      <xdr:col>2</xdr:col>
      <xdr:colOff>66675</xdr:colOff>
      <xdr:row>448</xdr:row>
      <xdr:rowOff>114300</xdr:rowOff>
    </xdr:to>
    <xdr:sp macro="" textlink="">
      <xdr:nvSpPr>
        <xdr:cNvPr id="59" name="Line 8">
          <a:extLst>
            <a:ext uri="{FF2B5EF4-FFF2-40B4-BE49-F238E27FC236}">
              <a16:creationId xmlns:a16="http://schemas.microsoft.com/office/drawing/2014/main" id="{FE9649E5-2C06-43C1-8212-B0105CEAE631}"/>
            </a:ext>
          </a:extLst>
        </xdr:cNvPr>
        <xdr:cNvSpPr>
          <a:spLocks noChangeShapeType="1"/>
        </xdr:cNvSpPr>
      </xdr:nvSpPr>
      <xdr:spPr bwMode="auto">
        <a:xfrm flipH="1">
          <a:off x="977900" y="76060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</xdr:col>
      <xdr:colOff>542925</xdr:colOff>
      <xdr:row>455</xdr:row>
      <xdr:rowOff>114300</xdr:rowOff>
    </xdr:from>
    <xdr:to>
      <xdr:col>2</xdr:col>
      <xdr:colOff>76200</xdr:colOff>
      <xdr:row>455</xdr:row>
      <xdr:rowOff>114300</xdr:rowOff>
    </xdr:to>
    <xdr:sp macro="" textlink="">
      <xdr:nvSpPr>
        <xdr:cNvPr id="60" name="Line 8">
          <a:extLst>
            <a:ext uri="{FF2B5EF4-FFF2-40B4-BE49-F238E27FC236}">
              <a16:creationId xmlns:a16="http://schemas.microsoft.com/office/drawing/2014/main" id="{299486BC-100F-4884-8AC3-614047D28975}"/>
            </a:ext>
          </a:extLst>
        </xdr:cNvPr>
        <xdr:cNvSpPr>
          <a:spLocks noChangeShapeType="1"/>
        </xdr:cNvSpPr>
      </xdr:nvSpPr>
      <xdr:spPr bwMode="auto">
        <a:xfrm flipH="1">
          <a:off x="977900" y="77260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</xdr:col>
      <xdr:colOff>0</xdr:colOff>
      <xdr:row>483</xdr:row>
      <xdr:rowOff>95250</xdr:rowOff>
    </xdr:from>
    <xdr:to>
      <xdr:col>2</xdr:col>
      <xdr:colOff>38100</xdr:colOff>
      <xdr:row>483</xdr:row>
      <xdr:rowOff>104775</xdr:rowOff>
    </xdr:to>
    <xdr:sp macro="" textlink="">
      <xdr:nvSpPr>
        <xdr:cNvPr id="61" name="Line 7">
          <a:extLst>
            <a:ext uri="{FF2B5EF4-FFF2-40B4-BE49-F238E27FC236}">
              <a16:creationId xmlns:a16="http://schemas.microsoft.com/office/drawing/2014/main" id="{2636A8F3-A587-4FF3-9A61-4EE99D1D4EB5}"/>
            </a:ext>
          </a:extLst>
        </xdr:cNvPr>
        <xdr:cNvSpPr>
          <a:spLocks noChangeShapeType="1"/>
        </xdr:cNvSpPr>
      </xdr:nvSpPr>
      <xdr:spPr bwMode="auto">
        <a:xfrm flipH="1" flipV="1">
          <a:off x="977900" y="820420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</xdr:col>
      <xdr:colOff>0</xdr:colOff>
      <xdr:row>484</xdr:row>
      <xdr:rowOff>114300</xdr:rowOff>
    </xdr:from>
    <xdr:to>
      <xdr:col>2</xdr:col>
      <xdr:colOff>0</xdr:colOff>
      <xdr:row>484</xdr:row>
      <xdr:rowOff>114300</xdr:rowOff>
    </xdr:to>
    <xdr:sp macro="" textlink="">
      <xdr:nvSpPr>
        <xdr:cNvPr id="62" name="Line 8">
          <a:extLst>
            <a:ext uri="{FF2B5EF4-FFF2-40B4-BE49-F238E27FC236}">
              <a16:creationId xmlns:a16="http://schemas.microsoft.com/office/drawing/2014/main" id="{B5E9C500-E879-4930-B08B-4EABDE4AF18C}"/>
            </a:ext>
          </a:extLst>
        </xdr:cNvPr>
        <xdr:cNvSpPr>
          <a:spLocks noChangeShapeType="1"/>
        </xdr:cNvSpPr>
      </xdr:nvSpPr>
      <xdr:spPr bwMode="auto">
        <a:xfrm flipH="1">
          <a:off x="977900" y="82232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</xdr:col>
      <xdr:colOff>466725</xdr:colOff>
      <xdr:row>218</xdr:row>
      <xdr:rowOff>95250</xdr:rowOff>
    </xdr:from>
    <xdr:to>
      <xdr:col>3</xdr:col>
      <xdr:colOff>38100</xdr:colOff>
      <xdr:row>218</xdr:row>
      <xdr:rowOff>104775</xdr:rowOff>
    </xdr:to>
    <xdr:sp macro="" textlink="">
      <xdr:nvSpPr>
        <xdr:cNvPr id="63" name="Line 7">
          <a:extLst>
            <a:ext uri="{FF2B5EF4-FFF2-40B4-BE49-F238E27FC236}">
              <a16:creationId xmlns:a16="http://schemas.microsoft.com/office/drawing/2014/main" id="{D5BFE2B7-FDF5-427E-8F1D-0D1ADA10E309}"/>
            </a:ext>
          </a:extLst>
        </xdr:cNvPr>
        <xdr:cNvSpPr>
          <a:spLocks noChangeShapeType="1"/>
        </xdr:cNvSpPr>
      </xdr:nvSpPr>
      <xdr:spPr bwMode="auto">
        <a:xfrm flipH="1" flipV="1">
          <a:off x="977900" y="361315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</xdr:col>
      <xdr:colOff>542925</xdr:colOff>
      <xdr:row>219</xdr:row>
      <xdr:rowOff>114300</xdr:rowOff>
    </xdr:from>
    <xdr:to>
      <xdr:col>3</xdr:col>
      <xdr:colOff>0</xdr:colOff>
      <xdr:row>219</xdr:row>
      <xdr:rowOff>114300</xdr:rowOff>
    </xdr:to>
    <xdr:sp macro="" textlink="">
      <xdr:nvSpPr>
        <xdr:cNvPr id="64" name="Line 8">
          <a:extLst>
            <a:ext uri="{FF2B5EF4-FFF2-40B4-BE49-F238E27FC236}">
              <a16:creationId xmlns:a16="http://schemas.microsoft.com/office/drawing/2014/main" id="{8BD856CD-97F3-4AA8-B368-74E380DEEC32}"/>
            </a:ext>
          </a:extLst>
        </xdr:cNvPr>
        <xdr:cNvSpPr>
          <a:spLocks noChangeShapeType="1"/>
        </xdr:cNvSpPr>
      </xdr:nvSpPr>
      <xdr:spPr bwMode="auto">
        <a:xfrm flipH="1">
          <a:off x="977900" y="36315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</xdr:col>
      <xdr:colOff>542925</xdr:colOff>
      <xdr:row>455</xdr:row>
      <xdr:rowOff>114300</xdr:rowOff>
    </xdr:from>
    <xdr:to>
      <xdr:col>2</xdr:col>
      <xdr:colOff>542925</xdr:colOff>
      <xdr:row>455</xdr:row>
      <xdr:rowOff>114300</xdr:rowOff>
    </xdr:to>
    <xdr:sp macro="" textlink="">
      <xdr:nvSpPr>
        <xdr:cNvPr id="65" name="Line 8">
          <a:extLst>
            <a:ext uri="{FF2B5EF4-FFF2-40B4-BE49-F238E27FC236}">
              <a16:creationId xmlns:a16="http://schemas.microsoft.com/office/drawing/2014/main" id="{AD954438-CFF0-49FF-9EB3-D1F8A74A38D6}"/>
            </a:ext>
          </a:extLst>
        </xdr:cNvPr>
        <xdr:cNvSpPr>
          <a:spLocks noChangeShapeType="1"/>
        </xdr:cNvSpPr>
      </xdr:nvSpPr>
      <xdr:spPr bwMode="auto">
        <a:xfrm flipH="1">
          <a:off x="977900" y="77260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483</xdr:row>
      <xdr:rowOff>95250</xdr:rowOff>
    </xdr:from>
    <xdr:to>
      <xdr:col>2</xdr:col>
      <xdr:colOff>38100</xdr:colOff>
      <xdr:row>483</xdr:row>
      <xdr:rowOff>104775</xdr:rowOff>
    </xdr:to>
    <xdr:sp macro="" textlink="">
      <xdr:nvSpPr>
        <xdr:cNvPr id="66" name="Line 7">
          <a:extLst>
            <a:ext uri="{FF2B5EF4-FFF2-40B4-BE49-F238E27FC236}">
              <a16:creationId xmlns:a16="http://schemas.microsoft.com/office/drawing/2014/main" id="{13100479-67B7-48E0-B9E1-B858F7DDBC03}"/>
            </a:ext>
          </a:extLst>
        </xdr:cNvPr>
        <xdr:cNvSpPr>
          <a:spLocks noChangeShapeType="1"/>
        </xdr:cNvSpPr>
      </xdr:nvSpPr>
      <xdr:spPr bwMode="auto">
        <a:xfrm flipH="1" flipV="1">
          <a:off x="977900" y="820420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484</xdr:row>
      <xdr:rowOff>114300</xdr:rowOff>
    </xdr:from>
    <xdr:to>
      <xdr:col>2</xdr:col>
      <xdr:colOff>0</xdr:colOff>
      <xdr:row>484</xdr:row>
      <xdr:rowOff>114300</xdr:rowOff>
    </xdr:to>
    <xdr:sp macro="" textlink="">
      <xdr:nvSpPr>
        <xdr:cNvPr id="67" name="Line 8">
          <a:extLst>
            <a:ext uri="{FF2B5EF4-FFF2-40B4-BE49-F238E27FC236}">
              <a16:creationId xmlns:a16="http://schemas.microsoft.com/office/drawing/2014/main" id="{4DB29A80-000E-4264-9DFF-C10FFDAD0FD1}"/>
            </a:ext>
          </a:extLst>
        </xdr:cNvPr>
        <xdr:cNvSpPr>
          <a:spLocks noChangeShapeType="1"/>
        </xdr:cNvSpPr>
      </xdr:nvSpPr>
      <xdr:spPr bwMode="auto">
        <a:xfrm flipH="1">
          <a:off x="977900" y="82232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466725</xdr:colOff>
      <xdr:row>218</xdr:row>
      <xdr:rowOff>95250</xdr:rowOff>
    </xdr:from>
    <xdr:to>
      <xdr:col>3</xdr:col>
      <xdr:colOff>38100</xdr:colOff>
      <xdr:row>218</xdr:row>
      <xdr:rowOff>104775</xdr:rowOff>
    </xdr:to>
    <xdr:sp macro="" textlink="">
      <xdr:nvSpPr>
        <xdr:cNvPr id="68" name="Line 7">
          <a:extLst>
            <a:ext uri="{FF2B5EF4-FFF2-40B4-BE49-F238E27FC236}">
              <a16:creationId xmlns:a16="http://schemas.microsoft.com/office/drawing/2014/main" id="{11A9B827-9953-4C5B-A792-84A75A79A6E1}"/>
            </a:ext>
          </a:extLst>
        </xdr:cNvPr>
        <xdr:cNvSpPr>
          <a:spLocks noChangeShapeType="1"/>
        </xdr:cNvSpPr>
      </xdr:nvSpPr>
      <xdr:spPr bwMode="auto">
        <a:xfrm flipH="1" flipV="1">
          <a:off x="977900" y="361315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219</xdr:row>
      <xdr:rowOff>114300</xdr:rowOff>
    </xdr:from>
    <xdr:to>
      <xdr:col>3</xdr:col>
      <xdr:colOff>0</xdr:colOff>
      <xdr:row>219</xdr:row>
      <xdr:rowOff>114300</xdr:rowOff>
    </xdr:to>
    <xdr:sp macro="" textlink="">
      <xdr:nvSpPr>
        <xdr:cNvPr id="69" name="Line 8">
          <a:extLst>
            <a:ext uri="{FF2B5EF4-FFF2-40B4-BE49-F238E27FC236}">
              <a16:creationId xmlns:a16="http://schemas.microsoft.com/office/drawing/2014/main" id="{40F5A65E-BED8-4694-82E1-636D28A7A813}"/>
            </a:ext>
          </a:extLst>
        </xdr:cNvPr>
        <xdr:cNvSpPr>
          <a:spLocks noChangeShapeType="1"/>
        </xdr:cNvSpPr>
      </xdr:nvSpPr>
      <xdr:spPr bwMode="auto">
        <a:xfrm flipH="1">
          <a:off x="977900" y="36315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438</xdr:row>
      <xdr:rowOff>114300</xdr:rowOff>
    </xdr:from>
    <xdr:to>
      <xdr:col>2</xdr:col>
      <xdr:colOff>85725</xdr:colOff>
      <xdr:row>438</xdr:row>
      <xdr:rowOff>114300</xdr:rowOff>
    </xdr:to>
    <xdr:sp macro="" textlink="">
      <xdr:nvSpPr>
        <xdr:cNvPr id="70" name="Line 8">
          <a:extLst>
            <a:ext uri="{FF2B5EF4-FFF2-40B4-BE49-F238E27FC236}">
              <a16:creationId xmlns:a16="http://schemas.microsoft.com/office/drawing/2014/main" id="{D621850B-74C2-4A3F-ACCB-9C1F399569DC}"/>
            </a:ext>
          </a:extLst>
        </xdr:cNvPr>
        <xdr:cNvSpPr>
          <a:spLocks noChangeShapeType="1"/>
        </xdr:cNvSpPr>
      </xdr:nvSpPr>
      <xdr:spPr bwMode="auto">
        <a:xfrm flipH="1">
          <a:off x="977900" y="7434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465</xdr:row>
      <xdr:rowOff>95250</xdr:rowOff>
    </xdr:from>
    <xdr:to>
      <xdr:col>2</xdr:col>
      <xdr:colOff>38100</xdr:colOff>
      <xdr:row>465</xdr:row>
      <xdr:rowOff>104775</xdr:rowOff>
    </xdr:to>
    <xdr:sp macro="" textlink="">
      <xdr:nvSpPr>
        <xdr:cNvPr id="71" name="Line 7">
          <a:extLst>
            <a:ext uri="{FF2B5EF4-FFF2-40B4-BE49-F238E27FC236}">
              <a16:creationId xmlns:a16="http://schemas.microsoft.com/office/drawing/2014/main" id="{40435BBC-3596-4747-9E4E-3F110B5E1E6A}"/>
            </a:ext>
          </a:extLst>
        </xdr:cNvPr>
        <xdr:cNvSpPr>
          <a:spLocks noChangeShapeType="1"/>
        </xdr:cNvSpPr>
      </xdr:nvSpPr>
      <xdr:spPr bwMode="auto">
        <a:xfrm flipH="1" flipV="1">
          <a:off x="977900" y="789559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466</xdr:row>
      <xdr:rowOff>114300</xdr:rowOff>
    </xdr:from>
    <xdr:to>
      <xdr:col>2</xdr:col>
      <xdr:colOff>0</xdr:colOff>
      <xdr:row>466</xdr:row>
      <xdr:rowOff>114300</xdr:rowOff>
    </xdr:to>
    <xdr:sp macro="" textlink="">
      <xdr:nvSpPr>
        <xdr:cNvPr id="72" name="Line 8">
          <a:extLst>
            <a:ext uri="{FF2B5EF4-FFF2-40B4-BE49-F238E27FC236}">
              <a16:creationId xmlns:a16="http://schemas.microsoft.com/office/drawing/2014/main" id="{85F2BB99-B8C0-4DA5-87AF-62240778F538}"/>
            </a:ext>
          </a:extLst>
        </xdr:cNvPr>
        <xdr:cNvSpPr>
          <a:spLocks noChangeShapeType="1"/>
        </xdr:cNvSpPr>
      </xdr:nvSpPr>
      <xdr:spPr bwMode="auto">
        <a:xfrm flipH="1">
          <a:off x="977900" y="79146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466725</xdr:colOff>
      <xdr:row>204</xdr:row>
      <xdr:rowOff>95250</xdr:rowOff>
    </xdr:from>
    <xdr:to>
      <xdr:col>3</xdr:col>
      <xdr:colOff>38100</xdr:colOff>
      <xdr:row>204</xdr:row>
      <xdr:rowOff>104775</xdr:rowOff>
    </xdr:to>
    <xdr:sp macro="" textlink="">
      <xdr:nvSpPr>
        <xdr:cNvPr id="73" name="Line 7">
          <a:extLst>
            <a:ext uri="{FF2B5EF4-FFF2-40B4-BE49-F238E27FC236}">
              <a16:creationId xmlns:a16="http://schemas.microsoft.com/office/drawing/2014/main" id="{1E4CEDFD-E8A1-4598-89DA-CE5FD2E30748}"/>
            </a:ext>
          </a:extLst>
        </xdr:cNvPr>
        <xdr:cNvSpPr>
          <a:spLocks noChangeShapeType="1"/>
        </xdr:cNvSpPr>
      </xdr:nvSpPr>
      <xdr:spPr bwMode="auto">
        <a:xfrm flipH="1" flipV="1">
          <a:off x="977900" y="338074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205</xdr:row>
      <xdr:rowOff>114300</xdr:rowOff>
    </xdr:from>
    <xdr:to>
      <xdr:col>3</xdr:col>
      <xdr:colOff>0</xdr:colOff>
      <xdr:row>205</xdr:row>
      <xdr:rowOff>114300</xdr:rowOff>
    </xdr:to>
    <xdr:sp macro="" textlink="">
      <xdr:nvSpPr>
        <xdr:cNvPr id="74" name="Line 8">
          <a:extLst>
            <a:ext uri="{FF2B5EF4-FFF2-40B4-BE49-F238E27FC236}">
              <a16:creationId xmlns:a16="http://schemas.microsoft.com/office/drawing/2014/main" id="{CA82946C-C3D0-47DB-9F3B-8FC8CE19C2EA}"/>
            </a:ext>
          </a:extLst>
        </xdr:cNvPr>
        <xdr:cNvSpPr>
          <a:spLocks noChangeShapeType="1"/>
        </xdr:cNvSpPr>
      </xdr:nvSpPr>
      <xdr:spPr bwMode="auto">
        <a:xfrm flipH="1">
          <a:off x="977900" y="33991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524</xdr:row>
      <xdr:rowOff>114300</xdr:rowOff>
    </xdr:from>
    <xdr:to>
      <xdr:col>2</xdr:col>
      <xdr:colOff>76200</xdr:colOff>
      <xdr:row>524</xdr:row>
      <xdr:rowOff>114300</xdr:rowOff>
    </xdr:to>
    <xdr:sp macro="" textlink="">
      <xdr:nvSpPr>
        <xdr:cNvPr id="75" name="Line 8">
          <a:extLst>
            <a:ext uri="{FF2B5EF4-FFF2-40B4-BE49-F238E27FC236}">
              <a16:creationId xmlns:a16="http://schemas.microsoft.com/office/drawing/2014/main" id="{68061BF6-49B1-4450-97C5-56B6A2D8FEC3}"/>
            </a:ext>
          </a:extLst>
        </xdr:cNvPr>
        <xdr:cNvSpPr>
          <a:spLocks noChangeShapeType="1"/>
        </xdr:cNvSpPr>
      </xdr:nvSpPr>
      <xdr:spPr bwMode="auto">
        <a:xfrm flipH="1">
          <a:off x="977900" y="89090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419</xdr:row>
      <xdr:rowOff>114300</xdr:rowOff>
    </xdr:from>
    <xdr:to>
      <xdr:col>2</xdr:col>
      <xdr:colOff>76200</xdr:colOff>
      <xdr:row>419</xdr:row>
      <xdr:rowOff>114300</xdr:rowOff>
    </xdr:to>
    <xdr:sp macro="" textlink="">
      <xdr:nvSpPr>
        <xdr:cNvPr id="76" name="Line 8">
          <a:extLst>
            <a:ext uri="{FF2B5EF4-FFF2-40B4-BE49-F238E27FC236}">
              <a16:creationId xmlns:a16="http://schemas.microsoft.com/office/drawing/2014/main" id="{2DF9E1BF-74A3-4B1C-9B04-69A83605D580}"/>
            </a:ext>
          </a:extLst>
        </xdr:cNvPr>
        <xdr:cNvSpPr>
          <a:spLocks noChangeShapeType="1"/>
        </xdr:cNvSpPr>
      </xdr:nvSpPr>
      <xdr:spPr bwMode="auto">
        <a:xfrm flipH="1">
          <a:off x="977900" y="71088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524</xdr:row>
      <xdr:rowOff>114300</xdr:rowOff>
    </xdr:from>
    <xdr:to>
      <xdr:col>2</xdr:col>
      <xdr:colOff>76200</xdr:colOff>
      <xdr:row>524</xdr:row>
      <xdr:rowOff>114300</xdr:rowOff>
    </xdr:to>
    <xdr:sp macro="" textlink="">
      <xdr:nvSpPr>
        <xdr:cNvPr id="77" name="Line 8">
          <a:extLst>
            <a:ext uri="{FF2B5EF4-FFF2-40B4-BE49-F238E27FC236}">
              <a16:creationId xmlns:a16="http://schemas.microsoft.com/office/drawing/2014/main" id="{2F141737-DFF9-4F9E-93B4-EB3638945E39}"/>
            </a:ext>
          </a:extLst>
        </xdr:cNvPr>
        <xdr:cNvSpPr>
          <a:spLocks noChangeShapeType="1"/>
        </xdr:cNvSpPr>
      </xdr:nvSpPr>
      <xdr:spPr bwMode="auto">
        <a:xfrm flipH="1">
          <a:off x="977900" y="89090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419</xdr:row>
      <xdr:rowOff>114300</xdr:rowOff>
    </xdr:from>
    <xdr:to>
      <xdr:col>2</xdr:col>
      <xdr:colOff>76200</xdr:colOff>
      <xdr:row>419</xdr:row>
      <xdr:rowOff>114300</xdr:rowOff>
    </xdr:to>
    <xdr:sp macro="" textlink="">
      <xdr:nvSpPr>
        <xdr:cNvPr id="78" name="Line 8">
          <a:extLst>
            <a:ext uri="{FF2B5EF4-FFF2-40B4-BE49-F238E27FC236}">
              <a16:creationId xmlns:a16="http://schemas.microsoft.com/office/drawing/2014/main" id="{D89EEF23-C9A6-4C57-BECD-E624777B8FC9}"/>
            </a:ext>
          </a:extLst>
        </xdr:cNvPr>
        <xdr:cNvSpPr>
          <a:spLocks noChangeShapeType="1"/>
        </xdr:cNvSpPr>
      </xdr:nvSpPr>
      <xdr:spPr bwMode="auto">
        <a:xfrm flipH="1">
          <a:off x="977900" y="71088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411</xdr:row>
      <xdr:rowOff>114300</xdr:rowOff>
    </xdr:from>
    <xdr:to>
      <xdr:col>2</xdr:col>
      <xdr:colOff>76200</xdr:colOff>
      <xdr:row>411</xdr:row>
      <xdr:rowOff>114300</xdr:rowOff>
    </xdr:to>
    <xdr:sp macro="" textlink="">
      <xdr:nvSpPr>
        <xdr:cNvPr id="79" name="Line 8">
          <a:extLst>
            <a:ext uri="{FF2B5EF4-FFF2-40B4-BE49-F238E27FC236}">
              <a16:creationId xmlns:a16="http://schemas.microsoft.com/office/drawing/2014/main" id="{BA754E09-A88E-4A81-8BA5-F337DF62D4D0}"/>
            </a:ext>
          </a:extLst>
        </xdr:cNvPr>
        <xdr:cNvSpPr>
          <a:spLocks noChangeShapeType="1"/>
        </xdr:cNvSpPr>
      </xdr:nvSpPr>
      <xdr:spPr bwMode="auto">
        <a:xfrm flipH="1">
          <a:off x="977900" y="69716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439</xdr:row>
      <xdr:rowOff>95250</xdr:rowOff>
    </xdr:from>
    <xdr:to>
      <xdr:col>2</xdr:col>
      <xdr:colOff>38100</xdr:colOff>
      <xdr:row>439</xdr:row>
      <xdr:rowOff>104775</xdr:rowOff>
    </xdr:to>
    <xdr:sp macro="" textlink="">
      <xdr:nvSpPr>
        <xdr:cNvPr id="80" name="Line 7">
          <a:extLst>
            <a:ext uri="{FF2B5EF4-FFF2-40B4-BE49-F238E27FC236}">
              <a16:creationId xmlns:a16="http://schemas.microsoft.com/office/drawing/2014/main" id="{3C3BB086-CF33-498A-A60D-F2995113A8E2}"/>
            </a:ext>
          </a:extLst>
        </xdr:cNvPr>
        <xdr:cNvSpPr>
          <a:spLocks noChangeShapeType="1"/>
        </xdr:cNvSpPr>
      </xdr:nvSpPr>
      <xdr:spPr bwMode="auto">
        <a:xfrm flipH="1" flipV="1">
          <a:off x="977900" y="744982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440</xdr:row>
      <xdr:rowOff>114300</xdr:rowOff>
    </xdr:from>
    <xdr:to>
      <xdr:col>2</xdr:col>
      <xdr:colOff>0</xdr:colOff>
      <xdr:row>440</xdr:row>
      <xdr:rowOff>114300</xdr:rowOff>
    </xdr:to>
    <xdr:sp macro="" textlink="">
      <xdr:nvSpPr>
        <xdr:cNvPr id="81" name="Line 8">
          <a:extLst>
            <a:ext uri="{FF2B5EF4-FFF2-40B4-BE49-F238E27FC236}">
              <a16:creationId xmlns:a16="http://schemas.microsoft.com/office/drawing/2014/main" id="{A464AD2A-8BAD-4F03-94F4-268455FD943C}"/>
            </a:ext>
          </a:extLst>
        </xdr:cNvPr>
        <xdr:cNvSpPr>
          <a:spLocks noChangeShapeType="1"/>
        </xdr:cNvSpPr>
      </xdr:nvSpPr>
      <xdr:spPr bwMode="auto">
        <a:xfrm flipH="1">
          <a:off x="977900" y="74688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438</xdr:row>
      <xdr:rowOff>114300</xdr:rowOff>
    </xdr:from>
    <xdr:to>
      <xdr:col>2</xdr:col>
      <xdr:colOff>85725</xdr:colOff>
      <xdr:row>438</xdr:row>
      <xdr:rowOff>114300</xdr:rowOff>
    </xdr:to>
    <xdr:sp macro="" textlink="">
      <xdr:nvSpPr>
        <xdr:cNvPr id="82" name="Line 8">
          <a:extLst>
            <a:ext uri="{FF2B5EF4-FFF2-40B4-BE49-F238E27FC236}">
              <a16:creationId xmlns:a16="http://schemas.microsoft.com/office/drawing/2014/main" id="{5277E968-2E5C-4290-80EB-D8136276CE43}"/>
            </a:ext>
          </a:extLst>
        </xdr:cNvPr>
        <xdr:cNvSpPr>
          <a:spLocks noChangeShapeType="1"/>
        </xdr:cNvSpPr>
      </xdr:nvSpPr>
      <xdr:spPr bwMode="auto">
        <a:xfrm flipH="1">
          <a:off x="977900" y="7434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465</xdr:row>
      <xdr:rowOff>95250</xdr:rowOff>
    </xdr:from>
    <xdr:to>
      <xdr:col>2</xdr:col>
      <xdr:colOff>38100</xdr:colOff>
      <xdr:row>465</xdr:row>
      <xdr:rowOff>104775</xdr:rowOff>
    </xdr:to>
    <xdr:sp macro="" textlink="">
      <xdr:nvSpPr>
        <xdr:cNvPr id="83" name="Line 7">
          <a:extLst>
            <a:ext uri="{FF2B5EF4-FFF2-40B4-BE49-F238E27FC236}">
              <a16:creationId xmlns:a16="http://schemas.microsoft.com/office/drawing/2014/main" id="{E9E26DFC-13B1-45BC-81C6-16E29760DAE1}"/>
            </a:ext>
          </a:extLst>
        </xdr:cNvPr>
        <xdr:cNvSpPr>
          <a:spLocks noChangeShapeType="1"/>
        </xdr:cNvSpPr>
      </xdr:nvSpPr>
      <xdr:spPr bwMode="auto">
        <a:xfrm flipH="1" flipV="1">
          <a:off x="977900" y="789559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466</xdr:row>
      <xdr:rowOff>114300</xdr:rowOff>
    </xdr:from>
    <xdr:to>
      <xdr:col>2</xdr:col>
      <xdr:colOff>0</xdr:colOff>
      <xdr:row>466</xdr:row>
      <xdr:rowOff>114300</xdr:rowOff>
    </xdr:to>
    <xdr:sp macro="" textlink="">
      <xdr:nvSpPr>
        <xdr:cNvPr id="84" name="Line 8">
          <a:extLst>
            <a:ext uri="{FF2B5EF4-FFF2-40B4-BE49-F238E27FC236}">
              <a16:creationId xmlns:a16="http://schemas.microsoft.com/office/drawing/2014/main" id="{E32723EC-FDC9-48AD-A619-4202F937B140}"/>
            </a:ext>
          </a:extLst>
        </xdr:cNvPr>
        <xdr:cNvSpPr>
          <a:spLocks noChangeShapeType="1"/>
        </xdr:cNvSpPr>
      </xdr:nvSpPr>
      <xdr:spPr bwMode="auto">
        <a:xfrm flipH="1">
          <a:off x="977900" y="79146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466725</xdr:colOff>
      <xdr:row>204</xdr:row>
      <xdr:rowOff>95250</xdr:rowOff>
    </xdr:from>
    <xdr:to>
      <xdr:col>3</xdr:col>
      <xdr:colOff>38100</xdr:colOff>
      <xdr:row>204</xdr:row>
      <xdr:rowOff>104775</xdr:rowOff>
    </xdr:to>
    <xdr:sp macro="" textlink="">
      <xdr:nvSpPr>
        <xdr:cNvPr id="85" name="Line 7">
          <a:extLst>
            <a:ext uri="{FF2B5EF4-FFF2-40B4-BE49-F238E27FC236}">
              <a16:creationId xmlns:a16="http://schemas.microsoft.com/office/drawing/2014/main" id="{0C4C3F09-C43A-46C0-835F-DEC5191C6D38}"/>
            </a:ext>
          </a:extLst>
        </xdr:cNvPr>
        <xdr:cNvSpPr>
          <a:spLocks noChangeShapeType="1"/>
        </xdr:cNvSpPr>
      </xdr:nvSpPr>
      <xdr:spPr bwMode="auto">
        <a:xfrm flipH="1" flipV="1">
          <a:off x="977900" y="338074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205</xdr:row>
      <xdr:rowOff>114300</xdr:rowOff>
    </xdr:from>
    <xdr:to>
      <xdr:col>3</xdr:col>
      <xdr:colOff>0</xdr:colOff>
      <xdr:row>205</xdr:row>
      <xdr:rowOff>114300</xdr:rowOff>
    </xdr:to>
    <xdr:sp macro="" textlink="">
      <xdr:nvSpPr>
        <xdr:cNvPr id="86" name="Line 8">
          <a:extLst>
            <a:ext uri="{FF2B5EF4-FFF2-40B4-BE49-F238E27FC236}">
              <a16:creationId xmlns:a16="http://schemas.microsoft.com/office/drawing/2014/main" id="{9ABF5885-EA6A-4E15-8C37-8800D31F2763}"/>
            </a:ext>
          </a:extLst>
        </xdr:cNvPr>
        <xdr:cNvSpPr>
          <a:spLocks noChangeShapeType="1"/>
        </xdr:cNvSpPr>
      </xdr:nvSpPr>
      <xdr:spPr bwMode="auto">
        <a:xfrm flipH="1">
          <a:off x="977900" y="33991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383</xdr:row>
      <xdr:rowOff>114300</xdr:rowOff>
    </xdr:from>
    <xdr:to>
      <xdr:col>2</xdr:col>
      <xdr:colOff>85725</xdr:colOff>
      <xdr:row>383</xdr:row>
      <xdr:rowOff>114300</xdr:rowOff>
    </xdr:to>
    <xdr:sp macro="" textlink="">
      <xdr:nvSpPr>
        <xdr:cNvPr id="87" name="Line 8">
          <a:extLst>
            <a:ext uri="{FF2B5EF4-FFF2-40B4-BE49-F238E27FC236}">
              <a16:creationId xmlns:a16="http://schemas.microsoft.com/office/drawing/2014/main" id="{23FE3D6E-0BCF-4B57-8D4C-A4BD328CE2A2}"/>
            </a:ext>
          </a:extLst>
        </xdr:cNvPr>
        <xdr:cNvSpPr>
          <a:spLocks noChangeShapeType="1"/>
        </xdr:cNvSpPr>
      </xdr:nvSpPr>
      <xdr:spPr bwMode="auto">
        <a:xfrm flipH="1">
          <a:off x="977900" y="64693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409</xdr:row>
      <xdr:rowOff>95250</xdr:rowOff>
    </xdr:from>
    <xdr:to>
      <xdr:col>2</xdr:col>
      <xdr:colOff>38100</xdr:colOff>
      <xdr:row>409</xdr:row>
      <xdr:rowOff>104775</xdr:rowOff>
    </xdr:to>
    <xdr:sp macro="" textlink="">
      <xdr:nvSpPr>
        <xdr:cNvPr id="88" name="Line 7">
          <a:extLst>
            <a:ext uri="{FF2B5EF4-FFF2-40B4-BE49-F238E27FC236}">
              <a16:creationId xmlns:a16="http://schemas.microsoft.com/office/drawing/2014/main" id="{839ADC7A-AC99-4CD5-81A2-A8875875BCA2}"/>
            </a:ext>
          </a:extLst>
        </xdr:cNvPr>
        <xdr:cNvSpPr>
          <a:spLocks noChangeShapeType="1"/>
        </xdr:cNvSpPr>
      </xdr:nvSpPr>
      <xdr:spPr bwMode="auto">
        <a:xfrm flipH="1" flipV="1">
          <a:off x="977900" y="693547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410</xdr:row>
      <xdr:rowOff>114300</xdr:rowOff>
    </xdr:from>
    <xdr:to>
      <xdr:col>2</xdr:col>
      <xdr:colOff>0</xdr:colOff>
      <xdr:row>410</xdr:row>
      <xdr:rowOff>114300</xdr:rowOff>
    </xdr:to>
    <xdr:sp macro="" textlink="">
      <xdr:nvSpPr>
        <xdr:cNvPr id="89" name="Line 8">
          <a:extLst>
            <a:ext uri="{FF2B5EF4-FFF2-40B4-BE49-F238E27FC236}">
              <a16:creationId xmlns:a16="http://schemas.microsoft.com/office/drawing/2014/main" id="{544FD0CA-979D-4469-A2C6-EF6A07938942}"/>
            </a:ext>
          </a:extLst>
        </xdr:cNvPr>
        <xdr:cNvSpPr>
          <a:spLocks noChangeShapeType="1"/>
        </xdr:cNvSpPr>
      </xdr:nvSpPr>
      <xdr:spPr bwMode="auto">
        <a:xfrm flipH="1">
          <a:off x="977900" y="69545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466725</xdr:colOff>
      <xdr:row>173</xdr:row>
      <xdr:rowOff>95250</xdr:rowOff>
    </xdr:from>
    <xdr:to>
      <xdr:col>3</xdr:col>
      <xdr:colOff>38100</xdr:colOff>
      <xdr:row>173</xdr:row>
      <xdr:rowOff>104775</xdr:rowOff>
    </xdr:to>
    <xdr:sp macro="" textlink="">
      <xdr:nvSpPr>
        <xdr:cNvPr id="90" name="Line 7">
          <a:extLst>
            <a:ext uri="{FF2B5EF4-FFF2-40B4-BE49-F238E27FC236}">
              <a16:creationId xmlns:a16="http://schemas.microsoft.com/office/drawing/2014/main" id="{6B20A597-4358-462D-A3AC-FCE7C90B1C4E}"/>
            </a:ext>
          </a:extLst>
        </xdr:cNvPr>
        <xdr:cNvSpPr>
          <a:spLocks noChangeShapeType="1"/>
        </xdr:cNvSpPr>
      </xdr:nvSpPr>
      <xdr:spPr bwMode="auto">
        <a:xfrm flipH="1" flipV="1">
          <a:off x="977900" y="286893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174</xdr:row>
      <xdr:rowOff>114300</xdr:rowOff>
    </xdr:from>
    <xdr:to>
      <xdr:col>3</xdr:col>
      <xdr:colOff>0</xdr:colOff>
      <xdr:row>174</xdr:row>
      <xdr:rowOff>114300</xdr:rowOff>
    </xdr:to>
    <xdr:sp macro="" textlink="">
      <xdr:nvSpPr>
        <xdr:cNvPr id="91" name="Line 8">
          <a:extLst>
            <a:ext uri="{FF2B5EF4-FFF2-40B4-BE49-F238E27FC236}">
              <a16:creationId xmlns:a16="http://schemas.microsoft.com/office/drawing/2014/main" id="{B8BFB8F1-4789-4CEC-9975-11C94ACE1E0C}"/>
            </a:ext>
          </a:extLst>
        </xdr:cNvPr>
        <xdr:cNvSpPr>
          <a:spLocks noChangeShapeType="1"/>
        </xdr:cNvSpPr>
      </xdr:nvSpPr>
      <xdr:spPr bwMode="auto">
        <a:xfrm flipH="1">
          <a:off x="977900" y="28873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434</xdr:row>
      <xdr:rowOff>114300</xdr:rowOff>
    </xdr:from>
    <xdr:to>
      <xdr:col>2</xdr:col>
      <xdr:colOff>76200</xdr:colOff>
      <xdr:row>434</xdr:row>
      <xdr:rowOff>114300</xdr:rowOff>
    </xdr:to>
    <xdr:sp macro="" textlink="">
      <xdr:nvSpPr>
        <xdr:cNvPr id="92" name="Line 8">
          <a:extLst>
            <a:ext uri="{FF2B5EF4-FFF2-40B4-BE49-F238E27FC236}">
              <a16:creationId xmlns:a16="http://schemas.microsoft.com/office/drawing/2014/main" id="{186095FE-8FDE-40D8-A6A6-B906601BFBB9}"/>
            </a:ext>
          </a:extLst>
        </xdr:cNvPr>
        <xdr:cNvSpPr>
          <a:spLocks noChangeShapeType="1"/>
        </xdr:cNvSpPr>
      </xdr:nvSpPr>
      <xdr:spPr bwMode="auto">
        <a:xfrm flipH="1">
          <a:off x="977900" y="73660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361</xdr:row>
      <xdr:rowOff>114300</xdr:rowOff>
    </xdr:from>
    <xdr:to>
      <xdr:col>2</xdr:col>
      <xdr:colOff>76200</xdr:colOff>
      <xdr:row>361</xdr:row>
      <xdr:rowOff>114300</xdr:rowOff>
    </xdr:to>
    <xdr:sp macro="" textlink="">
      <xdr:nvSpPr>
        <xdr:cNvPr id="93" name="Line 8">
          <a:extLst>
            <a:ext uri="{FF2B5EF4-FFF2-40B4-BE49-F238E27FC236}">
              <a16:creationId xmlns:a16="http://schemas.microsoft.com/office/drawing/2014/main" id="{E5CE1890-282F-49EF-B964-D89B65DDA26F}"/>
            </a:ext>
          </a:extLst>
        </xdr:cNvPr>
        <xdr:cNvSpPr>
          <a:spLocks noChangeShapeType="1"/>
        </xdr:cNvSpPr>
      </xdr:nvSpPr>
      <xdr:spPr bwMode="auto">
        <a:xfrm flipH="1">
          <a:off x="977900" y="60979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434</xdr:row>
      <xdr:rowOff>114300</xdr:rowOff>
    </xdr:from>
    <xdr:to>
      <xdr:col>2</xdr:col>
      <xdr:colOff>76200</xdr:colOff>
      <xdr:row>434</xdr:row>
      <xdr:rowOff>114300</xdr:rowOff>
    </xdr:to>
    <xdr:sp macro="" textlink="">
      <xdr:nvSpPr>
        <xdr:cNvPr id="94" name="Line 8">
          <a:extLst>
            <a:ext uri="{FF2B5EF4-FFF2-40B4-BE49-F238E27FC236}">
              <a16:creationId xmlns:a16="http://schemas.microsoft.com/office/drawing/2014/main" id="{EE208346-055C-4CA1-AB3A-1442B20DD3EF}"/>
            </a:ext>
          </a:extLst>
        </xdr:cNvPr>
        <xdr:cNvSpPr>
          <a:spLocks noChangeShapeType="1"/>
        </xdr:cNvSpPr>
      </xdr:nvSpPr>
      <xdr:spPr bwMode="auto">
        <a:xfrm flipH="1">
          <a:off x="977900" y="73660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361</xdr:row>
      <xdr:rowOff>114300</xdr:rowOff>
    </xdr:from>
    <xdr:to>
      <xdr:col>2</xdr:col>
      <xdr:colOff>76200</xdr:colOff>
      <xdr:row>361</xdr:row>
      <xdr:rowOff>114300</xdr:rowOff>
    </xdr:to>
    <xdr:sp macro="" textlink="">
      <xdr:nvSpPr>
        <xdr:cNvPr id="95" name="Line 8">
          <a:extLst>
            <a:ext uri="{FF2B5EF4-FFF2-40B4-BE49-F238E27FC236}">
              <a16:creationId xmlns:a16="http://schemas.microsoft.com/office/drawing/2014/main" id="{F2109F88-4E52-4396-87A0-CB70B784C8AF}"/>
            </a:ext>
          </a:extLst>
        </xdr:cNvPr>
        <xdr:cNvSpPr>
          <a:spLocks noChangeShapeType="1"/>
        </xdr:cNvSpPr>
      </xdr:nvSpPr>
      <xdr:spPr bwMode="auto">
        <a:xfrm flipH="1">
          <a:off x="977900" y="60979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353</xdr:row>
      <xdr:rowOff>114300</xdr:rowOff>
    </xdr:from>
    <xdr:to>
      <xdr:col>2</xdr:col>
      <xdr:colOff>76200</xdr:colOff>
      <xdr:row>353</xdr:row>
      <xdr:rowOff>114300</xdr:rowOff>
    </xdr:to>
    <xdr:sp macro="" textlink="">
      <xdr:nvSpPr>
        <xdr:cNvPr id="96" name="Line 8">
          <a:extLst>
            <a:ext uri="{FF2B5EF4-FFF2-40B4-BE49-F238E27FC236}">
              <a16:creationId xmlns:a16="http://schemas.microsoft.com/office/drawing/2014/main" id="{05E81D72-DA4D-418B-90D8-49ADC753D807}"/>
            </a:ext>
          </a:extLst>
        </xdr:cNvPr>
        <xdr:cNvSpPr>
          <a:spLocks noChangeShapeType="1"/>
        </xdr:cNvSpPr>
      </xdr:nvSpPr>
      <xdr:spPr bwMode="auto">
        <a:xfrm flipH="1">
          <a:off x="977900" y="59658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384</xdr:row>
      <xdr:rowOff>95250</xdr:rowOff>
    </xdr:from>
    <xdr:to>
      <xdr:col>2</xdr:col>
      <xdr:colOff>38100</xdr:colOff>
      <xdr:row>384</xdr:row>
      <xdr:rowOff>104775</xdr:rowOff>
    </xdr:to>
    <xdr:sp macro="" textlink="">
      <xdr:nvSpPr>
        <xdr:cNvPr id="97" name="Line 7">
          <a:extLst>
            <a:ext uri="{FF2B5EF4-FFF2-40B4-BE49-F238E27FC236}">
              <a16:creationId xmlns:a16="http://schemas.microsoft.com/office/drawing/2014/main" id="{0E128228-806A-42BB-8FA5-C5460D5F77CE}"/>
            </a:ext>
          </a:extLst>
        </xdr:cNvPr>
        <xdr:cNvSpPr>
          <a:spLocks noChangeShapeType="1"/>
        </xdr:cNvSpPr>
      </xdr:nvSpPr>
      <xdr:spPr bwMode="auto">
        <a:xfrm flipH="1" flipV="1">
          <a:off x="977900" y="649097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385</xdr:row>
      <xdr:rowOff>114300</xdr:rowOff>
    </xdr:from>
    <xdr:to>
      <xdr:col>2</xdr:col>
      <xdr:colOff>0</xdr:colOff>
      <xdr:row>385</xdr:row>
      <xdr:rowOff>114300</xdr:rowOff>
    </xdr:to>
    <xdr:sp macro="" textlink="">
      <xdr:nvSpPr>
        <xdr:cNvPr id="98" name="Line 8">
          <a:extLst>
            <a:ext uri="{FF2B5EF4-FFF2-40B4-BE49-F238E27FC236}">
              <a16:creationId xmlns:a16="http://schemas.microsoft.com/office/drawing/2014/main" id="{D087137C-6128-456E-ACCE-BEACA8FA0975}"/>
            </a:ext>
          </a:extLst>
        </xdr:cNvPr>
        <xdr:cNvSpPr>
          <a:spLocks noChangeShapeType="1"/>
        </xdr:cNvSpPr>
      </xdr:nvSpPr>
      <xdr:spPr bwMode="auto">
        <a:xfrm flipH="1">
          <a:off x="977900" y="65163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383</xdr:row>
      <xdr:rowOff>114300</xdr:rowOff>
    </xdr:from>
    <xdr:to>
      <xdr:col>2</xdr:col>
      <xdr:colOff>85725</xdr:colOff>
      <xdr:row>383</xdr:row>
      <xdr:rowOff>114300</xdr:rowOff>
    </xdr:to>
    <xdr:sp macro="" textlink="">
      <xdr:nvSpPr>
        <xdr:cNvPr id="99" name="Line 8">
          <a:extLst>
            <a:ext uri="{FF2B5EF4-FFF2-40B4-BE49-F238E27FC236}">
              <a16:creationId xmlns:a16="http://schemas.microsoft.com/office/drawing/2014/main" id="{C841A6EF-F273-411D-A5E6-05F555951EBB}"/>
            </a:ext>
          </a:extLst>
        </xdr:cNvPr>
        <xdr:cNvSpPr>
          <a:spLocks noChangeShapeType="1"/>
        </xdr:cNvSpPr>
      </xdr:nvSpPr>
      <xdr:spPr bwMode="auto">
        <a:xfrm flipH="1">
          <a:off x="977900" y="64693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409</xdr:row>
      <xdr:rowOff>95250</xdr:rowOff>
    </xdr:from>
    <xdr:to>
      <xdr:col>2</xdr:col>
      <xdr:colOff>38100</xdr:colOff>
      <xdr:row>409</xdr:row>
      <xdr:rowOff>104775</xdr:rowOff>
    </xdr:to>
    <xdr:sp macro="" textlink="">
      <xdr:nvSpPr>
        <xdr:cNvPr id="100" name="Line 7">
          <a:extLst>
            <a:ext uri="{FF2B5EF4-FFF2-40B4-BE49-F238E27FC236}">
              <a16:creationId xmlns:a16="http://schemas.microsoft.com/office/drawing/2014/main" id="{F49D6A54-486F-4E67-B5AA-1DDD0844D6BD}"/>
            </a:ext>
          </a:extLst>
        </xdr:cNvPr>
        <xdr:cNvSpPr>
          <a:spLocks noChangeShapeType="1"/>
        </xdr:cNvSpPr>
      </xdr:nvSpPr>
      <xdr:spPr bwMode="auto">
        <a:xfrm flipH="1" flipV="1">
          <a:off x="977900" y="693547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410</xdr:row>
      <xdr:rowOff>114300</xdr:rowOff>
    </xdr:from>
    <xdr:to>
      <xdr:col>2</xdr:col>
      <xdr:colOff>0</xdr:colOff>
      <xdr:row>410</xdr:row>
      <xdr:rowOff>114300</xdr:rowOff>
    </xdr:to>
    <xdr:sp macro="" textlink="">
      <xdr:nvSpPr>
        <xdr:cNvPr id="101" name="Line 8">
          <a:extLst>
            <a:ext uri="{FF2B5EF4-FFF2-40B4-BE49-F238E27FC236}">
              <a16:creationId xmlns:a16="http://schemas.microsoft.com/office/drawing/2014/main" id="{440F4DC3-DE57-4343-8CFB-BE742F5EB709}"/>
            </a:ext>
          </a:extLst>
        </xdr:cNvPr>
        <xdr:cNvSpPr>
          <a:spLocks noChangeShapeType="1"/>
        </xdr:cNvSpPr>
      </xdr:nvSpPr>
      <xdr:spPr bwMode="auto">
        <a:xfrm flipH="1">
          <a:off x="977900" y="69545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174</xdr:row>
      <xdr:rowOff>114300</xdr:rowOff>
    </xdr:from>
    <xdr:to>
      <xdr:col>3</xdr:col>
      <xdr:colOff>0</xdr:colOff>
      <xdr:row>174</xdr:row>
      <xdr:rowOff>114300</xdr:rowOff>
    </xdr:to>
    <xdr:sp macro="" textlink="">
      <xdr:nvSpPr>
        <xdr:cNvPr id="102" name="Line 8">
          <a:extLst>
            <a:ext uri="{FF2B5EF4-FFF2-40B4-BE49-F238E27FC236}">
              <a16:creationId xmlns:a16="http://schemas.microsoft.com/office/drawing/2014/main" id="{D9922ED6-3CF9-4667-9B50-70FF1917031B}"/>
            </a:ext>
          </a:extLst>
        </xdr:cNvPr>
        <xdr:cNvSpPr>
          <a:spLocks noChangeShapeType="1"/>
        </xdr:cNvSpPr>
      </xdr:nvSpPr>
      <xdr:spPr bwMode="auto">
        <a:xfrm flipH="1">
          <a:off x="977900" y="28873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355</xdr:row>
      <xdr:rowOff>114300</xdr:rowOff>
    </xdr:from>
    <xdr:to>
      <xdr:col>2</xdr:col>
      <xdr:colOff>85725</xdr:colOff>
      <xdr:row>355</xdr:row>
      <xdr:rowOff>114300</xdr:rowOff>
    </xdr:to>
    <xdr:sp macro="" textlink="">
      <xdr:nvSpPr>
        <xdr:cNvPr id="103" name="Line 8">
          <a:extLst>
            <a:ext uri="{FF2B5EF4-FFF2-40B4-BE49-F238E27FC236}">
              <a16:creationId xmlns:a16="http://schemas.microsoft.com/office/drawing/2014/main" id="{20F325B5-65F3-428B-B2A7-09A535B4DF98}"/>
            </a:ext>
          </a:extLst>
        </xdr:cNvPr>
        <xdr:cNvSpPr>
          <a:spLocks noChangeShapeType="1"/>
        </xdr:cNvSpPr>
      </xdr:nvSpPr>
      <xdr:spPr bwMode="auto">
        <a:xfrm flipH="1">
          <a:off x="977900" y="59988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371</xdr:row>
      <xdr:rowOff>95250</xdr:rowOff>
    </xdr:from>
    <xdr:to>
      <xdr:col>2</xdr:col>
      <xdr:colOff>38100</xdr:colOff>
      <xdr:row>371</xdr:row>
      <xdr:rowOff>104775</xdr:rowOff>
    </xdr:to>
    <xdr:sp macro="" textlink="">
      <xdr:nvSpPr>
        <xdr:cNvPr id="104" name="Line 7">
          <a:extLst>
            <a:ext uri="{FF2B5EF4-FFF2-40B4-BE49-F238E27FC236}">
              <a16:creationId xmlns:a16="http://schemas.microsoft.com/office/drawing/2014/main" id="{0BFF2603-5FB1-4D17-BA77-AF38D3806EEE}"/>
            </a:ext>
          </a:extLst>
        </xdr:cNvPr>
        <xdr:cNvSpPr>
          <a:spLocks noChangeShapeType="1"/>
        </xdr:cNvSpPr>
      </xdr:nvSpPr>
      <xdr:spPr bwMode="auto">
        <a:xfrm flipH="1" flipV="1">
          <a:off x="977900" y="626110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372</xdr:row>
      <xdr:rowOff>114300</xdr:rowOff>
    </xdr:from>
    <xdr:to>
      <xdr:col>2</xdr:col>
      <xdr:colOff>0</xdr:colOff>
      <xdr:row>372</xdr:row>
      <xdr:rowOff>114300</xdr:rowOff>
    </xdr:to>
    <xdr:sp macro="" textlink="">
      <xdr:nvSpPr>
        <xdr:cNvPr id="105" name="Line 8">
          <a:extLst>
            <a:ext uri="{FF2B5EF4-FFF2-40B4-BE49-F238E27FC236}">
              <a16:creationId xmlns:a16="http://schemas.microsoft.com/office/drawing/2014/main" id="{C8272516-9F70-4253-8FAA-02441B1A9F0E}"/>
            </a:ext>
          </a:extLst>
        </xdr:cNvPr>
        <xdr:cNvSpPr>
          <a:spLocks noChangeShapeType="1"/>
        </xdr:cNvSpPr>
      </xdr:nvSpPr>
      <xdr:spPr bwMode="auto">
        <a:xfrm flipH="1">
          <a:off x="977900" y="62795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466725</xdr:colOff>
      <xdr:row>149</xdr:row>
      <xdr:rowOff>95250</xdr:rowOff>
    </xdr:from>
    <xdr:to>
      <xdr:col>3</xdr:col>
      <xdr:colOff>38100</xdr:colOff>
      <xdr:row>149</xdr:row>
      <xdr:rowOff>104775</xdr:rowOff>
    </xdr:to>
    <xdr:sp macro="" textlink="">
      <xdr:nvSpPr>
        <xdr:cNvPr id="106" name="Line 7">
          <a:extLst>
            <a:ext uri="{FF2B5EF4-FFF2-40B4-BE49-F238E27FC236}">
              <a16:creationId xmlns:a16="http://schemas.microsoft.com/office/drawing/2014/main" id="{50A40D99-302B-4512-950E-0B1A6FA27E7E}"/>
            </a:ext>
          </a:extLst>
        </xdr:cNvPr>
        <xdr:cNvSpPr>
          <a:spLocks noChangeShapeType="1"/>
        </xdr:cNvSpPr>
      </xdr:nvSpPr>
      <xdr:spPr bwMode="auto">
        <a:xfrm flipH="1" flipV="1">
          <a:off x="977900" y="247269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150</xdr:row>
      <xdr:rowOff>114300</xdr:rowOff>
    </xdr:from>
    <xdr:to>
      <xdr:col>3</xdr:col>
      <xdr:colOff>0</xdr:colOff>
      <xdr:row>150</xdr:row>
      <xdr:rowOff>114300</xdr:rowOff>
    </xdr:to>
    <xdr:sp macro="" textlink="">
      <xdr:nvSpPr>
        <xdr:cNvPr id="107" name="Line 8">
          <a:extLst>
            <a:ext uri="{FF2B5EF4-FFF2-40B4-BE49-F238E27FC236}">
              <a16:creationId xmlns:a16="http://schemas.microsoft.com/office/drawing/2014/main" id="{6EB9DB28-0348-4B21-9B8A-7BB4DDBACB42}"/>
            </a:ext>
          </a:extLst>
        </xdr:cNvPr>
        <xdr:cNvSpPr>
          <a:spLocks noChangeShapeType="1"/>
        </xdr:cNvSpPr>
      </xdr:nvSpPr>
      <xdr:spPr bwMode="auto">
        <a:xfrm flipH="1">
          <a:off x="977900" y="2491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398</xdr:row>
      <xdr:rowOff>114300</xdr:rowOff>
    </xdr:from>
    <xdr:to>
      <xdr:col>2</xdr:col>
      <xdr:colOff>76200</xdr:colOff>
      <xdr:row>398</xdr:row>
      <xdr:rowOff>114300</xdr:rowOff>
    </xdr:to>
    <xdr:sp macro="" textlink="">
      <xdr:nvSpPr>
        <xdr:cNvPr id="108" name="Line 8">
          <a:extLst>
            <a:ext uri="{FF2B5EF4-FFF2-40B4-BE49-F238E27FC236}">
              <a16:creationId xmlns:a16="http://schemas.microsoft.com/office/drawing/2014/main" id="{837612FF-18F0-44E6-B925-AC4A85F0BBAD}"/>
            </a:ext>
          </a:extLst>
        </xdr:cNvPr>
        <xdr:cNvSpPr>
          <a:spLocks noChangeShapeType="1"/>
        </xdr:cNvSpPr>
      </xdr:nvSpPr>
      <xdr:spPr bwMode="auto">
        <a:xfrm flipH="1">
          <a:off x="977900" y="67487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336</xdr:row>
      <xdr:rowOff>114300</xdr:rowOff>
    </xdr:from>
    <xdr:to>
      <xdr:col>2</xdr:col>
      <xdr:colOff>76200</xdr:colOff>
      <xdr:row>336</xdr:row>
      <xdr:rowOff>114300</xdr:rowOff>
    </xdr:to>
    <xdr:sp macro="" textlink="">
      <xdr:nvSpPr>
        <xdr:cNvPr id="109" name="Line 8">
          <a:extLst>
            <a:ext uri="{FF2B5EF4-FFF2-40B4-BE49-F238E27FC236}">
              <a16:creationId xmlns:a16="http://schemas.microsoft.com/office/drawing/2014/main" id="{07E1864F-1A45-4EED-B977-C1411E72DAC4}"/>
            </a:ext>
          </a:extLst>
        </xdr:cNvPr>
        <xdr:cNvSpPr>
          <a:spLocks noChangeShapeType="1"/>
        </xdr:cNvSpPr>
      </xdr:nvSpPr>
      <xdr:spPr bwMode="auto">
        <a:xfrm flipH="1">
          <a:off x="977900" y="56470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398</xdr:row>
      <xdr:rowOff>114300</xdr:rowOff>
    </xdr:from>
    <xdr:to>
      <xdr:col>2</xdr:col>
      <xdr:colOff>76200</xdr:colOff>
      <xdr:row>398</xdr:row>
      <xdr:rowOff>114300</xdr:rowOff>
    </xdr:to>
    <xdr:sp macro="" textlink="">
      <xdr:nvSpPr>
        <xdr:cNvPr id="110" name="Line 8">
          <a:extLst>
            <a:ext uri="{FF2B5EF4-FFF2-40B4-BE49-F238E27FC236}">
              <a16:creationId xmlns:a16="http://schemas.microsoft.com/office/drawing/2014/main" id="{CF2F1025-9EB2-456D-921E-9200E985C39A}"/>
            </a:ext>
          </a:extLst>
        </xdr:cNvPr>
        <xdr:cNvSpPr>
          <a:spLocks noChangeShapeType="1"/>
        </xdr:cNvSpPr>
      </xdr:nvSpPr>
      <xdr:spPr bwMode="auto">
        <a:xfrm flipH="1">
          <a:off x="977900" y="67487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336</xdr:row>
      <xdr:rowOff>114300</xdr:rowOff>
    </xdr:from>
    <xdr:to>
      <xdr:col>2</xdr:col>
      <xdr:colOff>76200</xdr:colOff>
      <xdr:row>336</xdr:row>
      <xdr:rowOff>114300</xdr:rowOff>
    </xdr:to>
    <xdr:sp macro="" textlink="">
      <xdr:nvSpPr>
        <xdr:cNvPr id="111" name="Line 8">
          <a:extLst>
            <a:ext uri="{FF2B5EF4-FFF2-40B4-BE49-F238E27FC236}">
              <a16:creationId xmlns:a16="http://schemas.microsoft.com/office/drawing/2014/main" id="{FA8321F6-7E7D-43BF-A5C5-6ED8B87ADB16}"/>
            </a:ext>
          </a:extLst>
        </xdr:cNvPr>
        <xdr:cNvSpPr>
          <a:spLocks noChangeShapeType="1"/>
        </xdr:cNvSpPr>
      </xdr:nvSpPr>
      <xdr:spPr bwMode="auto">
        <a:xfrm flipH="1">
          <a:off x="977900" y="56470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328</xdr:row>
      <xdr:rowOff>114300</xdr:rowOff>
    </xdr:from>
    <xdr:to>
      <xdr:col>2</xdr:col>
      <xdr:colOff>76200</xdr:colOff>
      <xdr:row>328</xdr:row>
      <xdr:rowOff>114300</xdr:rowOff>
    </xdr:to>
    <xdr:sp macro="" textlink="">
      <xdr:nvSpPr>
        <xdr:cNvPr id="112" name="Line 8">
          <a:extLst>
            <a:ext uri="{FF2B5EF4-FFF2-40B4-BE49-F238E27FC236}">
              <a16:creationId xmlns:a16="http://schemas.microsoft.com/office/drawing/2014/main" id="{EACEBD79-3A43-416E-BC5F-12E62B760A82}"/>
            </a:ext>
          </a:extLst>
        </xdr:cNvPr>
        <xdr:cNvSpPr>
          <a:spLocks noChangeShapeType="1"/>
        </xdr:cNvSpPr>
      </xdr:nvSpPr>
      <xdr:spPr bwMode="auto">
        <a:xfrm flipH="1">
          <a:off x="977900" y="54705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356</xdr:row>
      <xdr:rowOff>95250</xdr:rowOff>
    </xdr:from>
    <xdr:to>
      <xdr:col>2</xdr:col>
      <xdr:colOff>38100</xdr:colOff>
      <xdr:row>356</xdr:row>
      <xdr:rowOff>104775</xdr:rowOff>
    </xdr:to>
    <xdr:sp macro="" textlink="">
      <xdr:nvSpPr>
        <xdr:cNvPr id="113" name="Line 7">
          <a:extLst>
            <a:ext uri="{FF2B5EF4-FFF2-40B4-BE49-F238E27FC236}">
              <a16:creationId xmlns:a16="http://schemas.microsoft.com/office/drawing/2014/main" id="{E6E2EF35-ECC6-402B-95F5-CE5E190F264A}"/>
            </a:ext>
          </a:extLst>
        </xdr:cNvPr>
        <xdr:cNvSpPr>
          <a:spLocks noChangeShapeType="1"/>
        </xdr:cNvSpPr>
      </xdr:nvSpPr>
      <xdr:spPr bwMode="auto">
        <a:xfrm flipH="1" flipV="1">
          <a:off x="977900" y="601345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357</xdr:row>
      <xdr:rowOff>114300</xdr:rowOff>
    </xdr:from>
    <xdr:to>
      <xdr:col>2</xdr:col>
      <xdr:colOff>0</xdr:colOff>
      <xdr:row>357</xdr:row>
      <xdr:rowOff>114300</xdr:rowOff>
    </xdr:to>
    <xdr:sp macro="" textlink="">
      <xdr:nvSpPr>
        <xdr:cNvPr id="114" name="Line 8">
          <a:extLst>
            <a:ext uri="{FF2B5EF4-FFF2-40B4-BE49-F238E27FC236}">
              <a16:creationId xmlns:a16="http://schemas.microsoft.com/office/drawing/2014/main" id="{627E5268-93B3-4FBA-8502-DFC665882BE4}"/>
            </a:ext>
          </a:extLst>
        </xdr:cNvPr>
        <xdr:cNvSpPr>
          <a:spLocks noChangeShapeType="1"/>
        </xdr:cNvSpPr>
      </xdr:nvSpPr>
      <xdr:spPr bwMode="auto">
        <a:xfrm flipH="1">
          <a:off x="977900" y="60318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355</xdr:row>
      <xdr:rowOff>114300</xdr:rowOff>
    </xdr:from>
    <xdr:to>
      <xdr:col>2</xdr:col>
      <xdr:colOff>85725</xdr:colOff>
      <xdr:row>355</xdr:row>
      <xdr:rowOff>114300</xdr:rowOff>
    </xdr:to>
    <xdr:sp macro="" textlink="">
      <xdr:nvSpPr>
        <xdr:cNvPr id="115" name="Line 8">
          <a:extLst>
            <a:ext uri="{FF2B5EF4-FFF2-40B4-BE49-F238E27FC236}">
              <a16:creationId xmlns:a16="http://schemas.microsoft.com/office/drawing/2014/main" id="{D9171CCF-ABFD-4853-BD42-6F53376321F0}"/>
            </a:ext>
          </a:extLst>
        </xdr:cNvPr>
        <xdr:cNvSpPr>
          <a:spLocks noChangeShapeType="1"/>
        </xdr:cNvSpPr>
      </xdr:nvSpPr>
      <xdr:spPr bwMode="auto">
        <a:xfrm flipH="1">
          <a:off x="977900" y="59988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371</xdr:row>
      <xdr:rowOff>95250</xdr:rowOff>
    </xdr:from>
    <xdr:to>
      <xdr:col>2</xdr:col>
      <xdr:colOff>38100</xdr:colOff>
      <xdr:row>371</xdr:row>
      <xdr:rowOff>104775</xdr:rowOff>
    </xdr:to>
    <xdr:sp macro="" textlink="">
      <xdr:nvSpPr>
        <xdr:cNvPr id="116" name="Line 7">
          <a:extLst>
            <a:ext uri="{FF2B5EF4-FFF2-40B4-BE49-F238E27FC236}">
              <a16:creationId xmlns:a16="http://schemas.microsoft.com/office/drawing/2014/main" id="{06581326-8DC6-44EE-BAF6-7A07BAF5A827}"/>
            </a:ext>
          </a:extLst>
        </xdr:cNvPr>
        <xdr:cNvSpPr>
          <a:spLocks noChangeShapeType="1"/>
        </xdr:cNvSpPr>
      </xdr:nvSpPr>
      <xdr:spPr bwMode="auto">
        <a:xfrm flipH="1" flipV="1">
          <a:off x="977900" y="626110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372</xdr:row>
      <xdr:rowOff>114300</xdr:rowOff>
    </xdr:from>
    <xdr:to>
      <xdr:col>2</xdr:col>
      <xdr:colOff>0</xdr:colOff>
      <xdr:row>372</xdr:row>
      <xdr:rowOff>114300</xdr:rowOff>
    </xdr:to>
    <xdr:sp macro="" textlink="">
      <xdr:nvSpPr>
        <xdr:cNvPr id="117" name="Line 8">
          <a:extLst>
            <a:ext uri="{FF2B5EF4-FFF2-40B4-BE49-F238E27FC236}">
              <a16:creationId xmlns:a16="http://schemas.microsoft.com/office/drawing/2014/main" id="{61392086-628F-4863-AC37-BFE93169E34B}"/>
            </a:ext>
          </a:extLst>
        </xdr:cNvPr>
        <xdr:cNvSpPr>
          <a:spLocks noChangeShapeType="1"/>
        </xdr:cNvSpPr>
      </xdr:nvSpPr>
      <xdr:spPr bwMode="auto">
        <a:xfrm flipH="1">
          <a:off x="977900" y="62795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150</xdr:row>
      <xdr:rowOff>114300</xdr:rowOff>
    </xdr:from>
    <xdr:to>
      <xdr:col>3</xdr:col>
      <xdr:colOff>0</xdr:colOff>
      <xdr:row>150</xdr:row>
      <xdr:rowOff>114300</xdr:rowOff>
    </xdr:to>
    <xdr:sp macro="" textlink="">
      <xdr:nvSpPr>
        <xdr:cNvPr id="118" name="Line 8">
          <a:extLst>
            <a:ext uri="{FF2B5EF4-FFF2-40B4-BE49-F238E27FC236}">
              <a16:creationId xmlns:a16="http://schemas.microsoft.com/office/drawing/2014/main" id="{7C0D110E-B20C-4A78-95FC-70DAE0F61A91}"/>
            </a:ext>
          </a:extLst>
        </xdr:cNvPr>
        <xdr:cNvSpPr>
          <a:spLocks noChangeShapeType="1"/>
        </xdr:cNvSpPr>
      </xdr:nvSpPr>
      <xdr:spPr bwMode="auto">
        <a:xfrm flipH="1">
          <a:off x="977900" y="2491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438</xdr:row>
      <xdr:rowOff>114300</xdr:rowOff>
    </xdr:from>
    <xdr:to>
      <xdr:col>2</xdr:col>
      <xdr:colOff>85725</xdr:colOff>
      <xdr:row>438</xdr:row>
      <xdr:rowOff>114300</xdr:rowOff>
    </xdr:to>
    <xdr:sp macro="" textlink="">
      <xdr:nvSpPr>
        <xdr:cNvPr id="119" name="Line 8">
          <a:extLst>
            <a:ext uri="{FF2B5EF4-FFF2-40B4-BE49-F238E27FC236}">
              <a16:creationId xmlns:a16="http://schemas.microsoft.com/office/drawing/2014/main" id="{9C6C96B4-9372-45CB-8313-FDB5969399FE}"/>
            </a:ext>
          </a:extLst>
        </xdr:cNvPr>
        <xdr:cNvSpPr>
          <a:spLocks noChangeShapeType="1"/>
        </xdr:cNvSpPr>
      </xdr:nvSpPr>
      <xdr:spPr bwMode="auto">
        <a:xfrm flipH="1">
          <a:off x="977900" y="7434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465</xdr:row>
      <xdr:rowOff>95250</xdr:rowOff>
    </xdr:from>
    <xdr:to>
      <xdr:col>2</xdr:col>
      <xdr:colOff>38100</xdr:colOff>
      <xdr:row>465</xdr:row>
      <xdr:rowOff>104775</xdr:rowOff>
    </xdr:to>
    <xdr:sp macro="" textlink="">
      <xdr:nvSpPr>
        <xdr:cNvPr id="120" name="Line 7">
          <a:extLst>
            <a:ext uri="{FF2B5EF4-FFF2-40B4-BE49-F238E27FC236}">
              <a16:creationId xmlns:a16="http://schemas.microsoft.com/office/drawing/2014/main" id="{CECA538F-9534-49DE-937E-AB1738456CA4}"/>
            </a:ext>
          </a:extLst>
        </xdr:cNvPr>
        <xdr:cNvSpPr>
          <a:spLocks noChangeShapeType="1"/>
        </xdr:cNvSpPr>
      </xdr:nvSpPr>
      <xdr:spPr bwMode="auto">
        <a:xfrm flipH="1" flipV="1">
          <a:off x="977900" y="789559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466</xdr:row>
      <xdr:rowOff>114300</xdr:rowOff>
    </xdr:from>
    <xdr:to>
      <xdr:col>2</xdr:col>
      <xdr:colOff>0</xdr:colOff>
      <xdr:row>466</xdr:row>
      <xdr:rowOff>114300</xdr:rowOff>
    </xdr:to>
    <xdr:sp macro="" textlink="">
      <xdr:nvSpPr>
        <xdr:cNvPr id="121" name="Line 8">
          <a:extLst>
            <a:ext uri="{FF2B5EF4-FFF2-40B4-BE49-F238E27FC236}">
              <a16:creationId xmlns:a16="http://schemas.microsoft.com/office/drawing/2014/main" id="{9CF69A30-076D-44B1-A164-4C4DFDA23D3A}"/>
            </a:ext>
          </a:extLst>
        </xdr:cNvPr>
        <xdr:cNvSpPr>
          <a:spLocks noChangeShapeType="1"/>
        </xdr:cNvSpPr>
      </xdr:nvSpPr>
      <xdr:spPr bwMode="auto">
        <a:xfrm flipH="1">
          <a:off x="977900" y="79146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466725</xdr:colOff>
      <xdr:row>204</xdr:row>
      <xdr:rowOff>95250</xdr:rowOff>
    </xdr:from>
    <xdr:to>
      <xdr:col>3</xdr:col>
      <xdr:colOff>38100</xdr:colOff>
      <xdr:row>204</xdr:row>
      <xdr:rowOff>104775</xdr:rowOff>
    </xdr:to>
    <xdr:sp macro="" textlink="">
      <xdr:nvSpPr>
        <xdr:cNvPr id="122" name="Line 7">
          <a:extLst>
            <a:ext uri="{FF2B5EF4-FFF2-40B4-BE49-F238E27FC236}">
              <a16:creationId xmlns:a16="http://schemas.microsoft.com/office/drawing/2014/main" id="{751E8D06-4400-4B9E-A66B-649B984B0039}"/>
            </a:ext>
          </a:extLst>
        </xdr:cNvPr>
        <xdr:cNvSpPr>
          <a:spLocks noChangeShapeType="1"/>
        </xdr:cNvSpPr>
      </xdr:nvSpPr>
      <xdr:spPr bwMode="auto">
        <a:xfrm flipH="1" flipV="1">
          <a:off x="977900" y="338074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205</xdr:row>
      <xdr:rowOff>114300</xdr:rowOff>
    </xdr:from>
    <xdr:to>
      <xdr:col>3</xdr:col>
      <xdr:colOff>0</xdr:colOff>
      <xdr:row>205</xdr:row>
      <xdr:rowOff>114300</xdr:rowOff>
    </xdr:to>
    <xdr:sp macro="" textlink="">
      <xdr:nvSpPr>
        <xdr:cNvPr id="123" name="Line 8">
          <a:extLst>
            <a:ext uri="{FF2B5EF4-FFF2-40B4-BE49-F238E27FC236}">
              <a16:creationId xmlns:a16="http://schemas.microsoft.com/office/drawing/2014/main" id="{B17CAB6B-D6AD-4095-AF23-1AAA540C00D5}"/>
            </a:ext>
          </a:extLst>
        </xdr:cNvPr>
        <xdr:cNvSpPr>
          <a:spLocks noChangeShapeType="1"/>
        </xdr:cNvSpPr>
      </xdr:nvSpPr>
      <xdr:spPr bwMode="auto">
        <a:xfrm flipH="1">
          <a:off x="977900" y="33991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524</xdr:row>
      <xdr:rowOff>114300</xdr:rowOff>
    </xdr:from>
    <xdr:to>
      <xdr:col>2</xdr:col>
      <xdr:colOff>76200</xdr:colOff>
      <xdr:row>524</xdr:row>
      <xdr:rowOff>114300</xdr:rowOff>
    </xdr:to>
    <xdr:sp macro="" textlink="">
      <xdr:nvSpPr>
        <xdr:cNvPr id="124" name="Line 8">
          <a:extLst>
            <a:ext uri="{FF2B5EF4-FFF2-40B4-BE49-F238E27FC236}">
              <a16:creationId xmlns:a16="http://schemas.microsoft.com/office/drawing/2014/main" id="{DC3F5DBB-1497-4507-B115-698F92E9CA9C}"/>
            </a:ext>
          </a:extLst>
        </xdr:cNvPr>
        <xdr:cNvSpPr>
          <a:spLocks noChangeShapeType="1"/>
        </xdr:cNvSpPr>
      </xdr:nvSpPr>
      <xdr:spPr bwMode="auto">
        <a:xfrm flipH="1">
          <a:off x="977900" y="89090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419</xdr:row>
      <xdr:rowOff>114300</xdr:rowOff>
    </xdr:from>
    <xdr:to>
      <xdr:col>2</xdr:col>
      <xdr:colOff>76200</xdr:colOff>
      <xdr:row>419</xdr:row>
      <xdr:rowOff>114300</xdr:rowOff>
    </xdr:to>
    <xdr:sp macro="" textlink="">
      <xdr:nvSpPr>
        <xdr:cNvPr id="125" name="Line 8">
          <a:extLst>
            <a:ext uri="{FF2B5EF4-FFF2-40B4-BE49-F238E27FC236}">
              <a16:creationId xmlns:a16="http://schemas.microsoft.com/office/drawing/2014/main" id="{2010BF44-2ED7-4CCF-AB95-8A31862D7186}"/>
            </a:ext>
          </a:extLst>
        </xdr:cNvPr>
        <xdr:cNvSpPr>
          <a:spLocks noChangeShapeType="1"/>
        </xdr:cNvSpPr>
      </xdr:nvSpPr>
      <xdr:spPr bwMode="auto">
        <a:xfrm flipH="1">
          <a:off x="977900" y="71088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524</xdr:row>
      <xdr:rowOff>114300</xdr:rowOff>
    </xdr:from>
    <xdr:to>
      <xdr:col>2</xdr:col>
      <xdr:colOff>76200</xdr:colOff>
      <xdr:row>524</xdr:row>
      <xdr:rowOff>114300</xdr:rowOff>
    </xdr:to>
    <xdr:sp macro="" textlink="">
      <xdr:nvSpPr>
        <xdr:cNvPr id="126" name="Line 8">
          <a:extLst>
            <a:ext uri="{FF2B5EF4-FFF2-40B4-BE49-F238E27FC236}">
              <a16:creationId xmlns:a16="http://schemas.microsoft.com/office/drawing/2014/main" id="{A0A5C9F4-97ED-4A92-B58D-F9833EE73955}"/>
            </a:ext>
          </a:extLst>
        </xdr:cNvPr>
        <xdr:cNvSpPr>
          <a:spLocks noChangeShapeType="1"/>
        </xdr:cNvSpPr>
      </xdr:nvSpPr>
      <xdr:spPr bwMode="auto">
        <a:xfrm flipH="1">
          <a:off x="977900" y="89090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419</xdr:row>
      <xdr:rowOff>114300</xdr:rowOff>
    </xdr:from>
    <xdr:to>
      <xdr:col>2</xdr:col>
      <xdr:colOff>76200</xdr:colOff>
      <xdr:row>419</xdr:row>
      <xdr:rowOff>114300</xdr:rowOff>
    </xdr:to>
    <xdr:sp macro="" textlink="">
      <xdr:nvSpPr>
        <xdr:cNvPr id="127" name="Line 8">
          <a:extLst>
            <a:ext uri="{FF2B5EF4-FFF2-40B4-BE49-F238E27FC236}">
              <a16:creationId xmlns:a16="http://schemas.microsoft.com/office/drawing/2014/main" id="{09130490-74C0-40D1-BA49-08C4C4FF70E6}"/>
            </a:ext>
          </a:extLst>
        </xdr:cNvPr>
        <xdr:cNvSpPr>
          <a:spLocks noChangeShapeType="1"/>
        </xdr:cNvSpPr>
      </xdr:nvSpPr>
      <xdr:spPr bwMode="auto">
        <a:xfrm flipH="1">
          <a:off x="977900" y="71088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411</xdr:row>
      <xdr:rowOff>114300</xdr:rowOff>
    </xdr:from>
    <xdr:to>
      <xdr:col>2</xdr:col>
      <xdr:colOff>76200</xdr:colOff>
      <xdr:row>411</xdr:row>
      <xdr:rowOff>114300</xdr:rowOff>
    </xdr:to>
    <xdr:sp macro="" textlink="">
      <xdr:nvSpPr>
        <xdr:cNvPr id="128" name="Line 8">
          <a:extLst>
            <a:ext uri="{FF2B5EF4-FFF2-40B4-BE49-F238E27FC236}">
              <a16:creationId xmlns:a16="http://schemas.microsoft.com/office/drawing/2014/main" id="{8E189224-72B3-4891-9E99-5E3194DE87D5}"/>
            </a:ext>
          </a:extLst>
        </xdr:cNvPr>
        <xdr:cNvSpPr>
          <a:spLocks noChangeShapeType="1"/>
        </xdr:cNvSpPr>
      </xdr:nvSpPr>
      <xdr:spPr bwMode="auto">
        <a:xfrm flipH="1">
          <a:off x="977900" y="69716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439</xdr:row>
      <xdr:rowOff>95250</xdr:rowOff>
    </xdr:from>
    <xdr:to>
      <xdr:col>2</xdr:col>
      <xdr:colOff>38100</xdr:colOff>
      <xdr:row>439</xdr:row>
      <xdr:rowOff>104775</xdr:rowOff>
    </xdr:to>
    <xdr:sp macro="" textlink="">
      <xdr:nvSpPr>
        <xdr:cNvPr id="129" name="Line 7">
          <a:extLst>
            <a:ext uri="{FF2B5EF4-FFF2-40B4-BE49-F238E27FC236}">
              <a16:creationId xmlns:a16="http://schemas.microsoft.com/office/drawing/2014/main" id="{79B3D377-536D-40E5-9453-2C0C474D8479}"/>
            </a:ext>
          </a:extLst>
        </xdr:cNvPr>
        <xdr:cNvSpPr>
          <a:spLocks noChangeShapeType="1"/>
        </xdr:cNvSpPr>
      </xdr:nvSpPr>
      <xdr:spPr bwMode="auto">
        <a:xfrm flipH="1" flipV="1">
          <a:off x="977900" y="744982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440</xdr:row>
      <xdr:rowOff>114300</xdr:rowOff>
    </xdr:from>
    <xdr:to>
      <xdr:col>2</xdr:col>
      <xdr:colOff>0</xdr:colOff>
      <xdr:row>440</xdr:row>
      <xdr:rowOff>114300</xdr:rowOff>
    </xdr:to>
    <xdr:sp macro="" textlink="">
      <xdr:nvSpPr>
        <xdr:cNvPr id="130" name="Line 8">
          <a:extLst>
            <a:ext uri="{FF2B5EF4-FFF2-40B4-BE49-F238E27FC236}">
              <a16:creationId xmlns:a16="http://schemas.microsoft.com/office/drawing/2014/main" id="{D0F82478-92C0-46E0-90A9-110A7CAEEAAF}"/>
            </a:ext>
          </a:extLst>
        </xdr:cNvPr>
        <xdr:cNvSpPr>
          <a:spLocks noChangeShapeType="1"/>
        </xdr:cNvSpPr>
      </xdr:nvSpPr>
      <xdr:spPr bwMode="auto">
        <a:xfrm flipH="1">
          <a:off x="977900" y="74688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438</xdr:row>
      <xdr:rowOff>114300</xdr:rowOff>
    </xdr:from>
    <xdr:to>
      <xdr:col>2</xdr:col>
      <xdr:colOff>85725</xdr:colOff>
      <xdr:row>438</xdr:row>
      <xdr:rowOff>114300</xdr:rowOff>
    </xdr:to>
    <xdr:sp macro="" textlink="">
      <xdr:nvSpPr>
        <xdr:cNvPr id="131" name="Line 8">
          <a:extLst>
            <a:ext uri="{FF2B5EF4-FFF2-40B4-BE49-F238E27FC236}">
              <a16:creationId xmlns:a16="http://schemas.microsoft.com/office/drawing/2014/main" id="{751F0456-E775-4F5D-80D1-60D7904DAB85}"/>
            </a:ext>
          </a:extLst>
        </xdr:cNvPr>
        <xdr:cNvSpPr>
          <a:spLocks noChangeShapeType="1"/>
        </xdr:cNvSpPr>
      </xdr:nvSpPr>
      <xdr:spPr bwMode="auto">
        <a:xfrm flipH="1">
          <a:off x="977900" y="7434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465</xdr:row>
      <xdr:rowOff>95250</xdr:rowOff>
    </xdr:from>
    <xdr:to>
      <xdr:col>2</xdr:col>
      <xdr:colOff>38100</xdr:colOff>
      <xdr:row>465</xdr:row>
      <xdr:rowOff>104775</xdr:rowOff>
    </xdr:to>
    <xdr:sp macro="" textlink="">
      <xdr:nvSpPr>
        <xdr:cNvPr id="132" name="Line 7">
          <a:extLst>
            <a:ext uri="{FF2B5EF4-FFF2-40B4-BE49-F238E27FC236}">
              <a16:creationId xmlns:a16="http://schemas.microsoft.com/office/drawing/2014/main" id="{8F9059A2-1969-4DDC-BCA4-4AC9B49C88E6}"/>
            </a:ext>
          </a:extLst>
        </xdr:cNvPr>
        <xdr:cNvSpPr>
          <a:spLocks noChangeShapeType="1"/>
        </xdr:cNvSpPr>
      </xdr:nvSpPr>
      <xdr:spPr bwMode="auto">
        <a:xfrm flipH="1" flipV="1">
          <a:off x="977900" y="789559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466</xdr:row>
      <xdr:rowOff>114300</xdr:rowOff>
    </xdr:from>
    <xdr:to>
      <xdr:col>2</xdr:col>
      <xdr:colOff>0</xdr:colOff>
      <xdr:row>466</xdr:row>
      <xdr:rowOff>114300</xdr:rowOff>
    </xdr:to>
    <xdr:sp macro="" textlink="">
      <xdr:nvSpPr>
        <xdr:cNvPr id="133" name="Line 8">
          <a:extLst>
            <a:ext uri="{FF2B5EF4-FFF2-40B4-BE49-F238E27FC236}">
              <a16:creationId xmlns:a16="http://schemas.microsoft.com/office/drawing/2014/main" id="{5C38778F-A29E-4465-9AFE-7E0128E9AEC3}"/>
            </a:ext>
          </a:extLst>
        </xdr:cNvPr>
        <xdr:cNvSpPr>
          <a:spLocks noChangeShapeType="1"/>
        </xdr:cNvSpPr>
      </xdr:nvSpPr>
      <xdr:spPr bwMode="auto">
        <a:xfrm flipH="1">
          <a:off x="977900" y="79146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466725</xdr:colOff>
      <xdr:row>204</xdr:row>
      <xdr:rowOff>95250</xdr:rowOff>
    </xdr:from>
    <xdr:to>
      <xdr:col>3</xdr:col>
      <xdr:colOff>38100</xdr:colOff>
      <xdr:row>204</xdr:row>
      <xdr:rowOff>104775</xdr:rowOff>
    </xdr:to>
    <xdr:sp macro="" textlink="">
      <xdr:nvSpPr>
        <xdr:cNvPr id="134" name="Line 7">
          <a:extLst>
            <a:ext uri="{FF2B5EF4-FFF2-40B4-BE49-F238E27FC236}">
              <a16:creationId xmlns:a16="http://schemas.microsoft.com/office/drawing/2014/main" id="{819417D2-5124-4C41-A00A-C1EEC6D0D8DC}"/>
            </a:ext>
          </a:extLst>
        </xdr:cNvPr>
        <xdr:cNvSpPr>
          <a:spLocks noChangeShapeType="1"/>
        </xdr:cNvSpPr>
      </xdr:nvSpPr>
      <xdr:spPr bwMode="auto">
        <a:xfrm flipH="1" flipV="1">
          <a:off x="977900" y="338074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205</xdr:row>
      <xdr:rowOff>114300</xdr:rowOff>
    </xdr:from>
    <xdr:to>
      <xdr:col>3</xdr:col>
      <xdr:colOff>0</xdr:colOff>
      <xdr:row>205</xdr:row>
      <xdr:rowOff>114300</xdr:rowOff>
    </xdr:to>
    <xdr:sp macro="" textlink="">
      <xdr:nvSpPr>
        <xdr:cNvPr id="135" name="Line 8">
          <a:extLst>
            <a:ext uri="{FF2B5EF4-FFF2-40B4-BE49-F238E27FC236}">
              <a16:creationId xmlns:a16="http://schemas.microsoft.com/office/drawing/2014/main" id="{828C0633-9A58-454F-8672-51638417BFC8}"/>
            </a:ext>
          </a:extLst>
        </xdr:cNvPr>
        <xdr:cNvSpPr>
          <a:spLocks noChangeShapeType="1"/>
        </xdr:cNvSpPr>
      </xdr:nvSpPr>
      <xdr:spPr bwMode="auto">
        <a:xfrm flipH="1">
          <a:off x="977900" y="33991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85725</xdr:colOff>
      <xdr:row>520</xdr:row>
      <xdr:rowOff>114300</xdr:rowOff>
    </xdr:from>
    <xdr:to>
      <xdr:col>2</xdr:col>
      <xdr:colOff>57150</xdr:colOff>
      <xdr:row>520</xdr:row>
      <xdr:rowOff>114300</xdr:rowOff>
    </xdr:to>
    <xdr:sp macro="" textlink="">
      <xdr:nvSpPr>
        <xdr:cNvPr id="136" name="Line 8">
          <a:extLst>
            <a:ext uri="{FF2B5EF4-FFF2-40B4-BE49-F238E27FC236}">
              <a16:creationId xmlns:a16="http://schemas.microsoft.com/office/drawing/2014/main" id="{0288A979-DD84-49BF-BB61-5035FC92F3B4}"/>
            </a:ext>
          </a:extLst>
        </xdr:cNvPr>
        <xdr:cNvSpPr>
          <a:spLocks noChangeShapeType="1"/>
        </xdr:cNvSpPr>
      </xdr:nvSpPr>
      <xdr:spPr bwMode="auto">
        <a:xfrm flipH="1">
          <a:off x="977900" y="88404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85725</xdr:colOff>
      <xdr:row>417</xdr:row>
      <xdr:rowOff>114300</xdr:rowOff>
    </xdr:from>
    <xdr:to>
      <xdr:col>2</xdr:col>
      <xdr:colOff>57150</xdr:colOff>
      <xdr:row>417</xdr:row>
      <xdr:rowOff>114300</xdr:rowOff>
    </xdr:to>
    <xdr:sp macro="" textlink="">
      <xdr:nvSpPr>
        <xdr:cNvPr id="137" name="Line 8">
          <a:extLst>
            <a:ext uri="{FF2B5EF4-FFF2-40B4-BE49-F238E27FC236}">
              <a16:creationId xmlns:a16="http://schemas.microsoft.com/office/drawing/2014/main" id="{04155FD3-2135-4680-80C0-909702C10F42}"/>
            </a:ext>
          </a:extLst>
        </xdr:cNvPr>
        <xdr:cNvSpPr>
          <a:spLocks noChangeShapeType="1"/>
        </xdr:cNvSpPr>
      </xdr:nvSpPr>
      <xdr:spPr bwMode="auto">
        <a:xfrm flipH="1">
          <a:off x="977900" y="70745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85725</xdr:colOff>
      <xdr:row>591</xdr:row>
      <xdr:rowOff>114300</xdr:rowOff>
    </xdr:from>
    <xdr:to>
      <xdr:col>2</xdr:col>
      <xdr:colOff>57150</xdr:colOff>
      <xdr:row>591</xdr:row>
      <xdr:rowOff>114300</xdr:rowOff>
    </xdr:to>
    <xdr:sp macro="" textlink="">
      <xdr:nvSpPr>
        <xdr:cNvPr id="138" name="Line 8">
          <a:extLst>
            <a:ext uri="{FF2B5EF4-FFF2-40B4-BE49-F238E27FC236}">
              <a16:creationId xmlns:a16="http://schemas.microsoft.com/office/drawing/2014/main" id="{98148280-9606-4696-93ED-4893CAB7E5BE}"/>
            </a:ext>
          </a:extLst>
        </xdr:cNvPr>
        <xdr:cNvSpPr>
          <a:spLocks noChangeShapeType="1"/>
        </xdr:cNvSpPr>
      </xdr:nvSpPr>
      <xdr:spPr bwMode="auto">
        <a:xfrm flipH="1">
          <a:off x="977900" y="100577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85725</xdr:colOff>
      <xdr:row>456</xdr:row>
      <xdr:rowOff>114300</xdr:rowOff>
    </xdr:from>
    <xdr:to>
      <xdr:col>2</xdr:col>
      <xdr:colOff>57150</xdr:colOff>
      <xdr:row>456</xdr:row>
      <xdr:rowOff>114300</xdr:rowOff>
    </xdr:to>
    <xdr:sp macro="" textlink="">
      <xdr:nvSpPr>
        <xdr:cNvPr id="139" name="Line 8">
          <a:extLst>
            <a:ext uri="{FF2B5EF4-FFF2-40B4-BE49-F238E27FC236}">
              <a16:creationId xmlns:a16="http://schemas.microsoft.com/office/drawing/2014/main" id="{5FE64470-01A7-4BF8-9C25-691D1D55975B}"/>
            </a:ext>
          </a:extLst>
        </xdr:cNvPr>
        <xdr:cNvSpPr>
          <a:spLocks noChangeShapeType="1"/>
        </xdr:cNvSpPr>
      </xdr:nvSpPr>
      <xdr:spPr bwMode="auto">
        <a:xfrm flipH="1">
          <a:off x="977900" y="77431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85725</xdr:colOff>
      <xdr:row>561</xdr:row>
      <xdr:rowOff>114300</xdr:rowOff>
    </xdr:from>
    <xdr:to>
      <xdr:col>2</xdr:col>
      <xdr:colOff>57150</xdr:colOff>
      <xdr:row>561</xdr:row>
      <xdr:rowOff>114300</xdr:rowOff>
    </xdr:to>
    <xdr:sp macro="" textlink="">
      <xdr:nvSpPr>
        <xdr:cNvPr id="140" name="Line 8">
          <a:extLst>
            <a:ext uri="{FF2B5EF4-FFF2-40B4-BE49-F238E27FC236}">
              <a16:creationId xmlns:a16="http://schemas.microsoft.com/office/drawing/2014/main" id="{0F679460-8848-4B84-9561-BAC3DAFB30C3}"/>
            </a:ext>
          </a:extLst>
        </xdr:cNvPr>
        <xdr:cNvSpPr>
          <a:spLocks noChangeShapeType="1"/>
        </xdr:cNvSpPr>
      </xdr:nvSpPr>
      <xdr:spPr bwMode="auto">
        <a:xfrm flipH="1">
          <a:off x="977900" y="954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85725</xdr:colOff>
      <xdr:row>448</xdr:row>
      <xdr:rowOff>114300</xdr:rowOff>
    </xdr:from>
    <xdr:to>
      <xdr:col>2</xdr:col>
      <xdr:colOff>57150</xdr:colOff>
      <xdr:row>448</xdr:row>
      <xdr:rowOff>114300</xdr:rowOff>
    </xdr:to>
    <xdr:sp macro="" textlink="">
      <xdr:nvSpPr>
        <xdr:cNvPr id="141" name="Line 8">
          <a:extLst>
            <a:ext uri="{FF2B5EF4-FFF2-40B4-BE49-F238E27FC236}">
              <a16:creationId xmlns:a16="http://schemas.microsoft.com/office/drawing/2014/main" id="{1DEF8B6F-DEED-4327-86A9-4172F6D3DBDC}"/>
            </a:ext>
          </a:extLst>
        </xdr:cNvPr>
        <xdr:cNvSpPr>
          <a:spLocks noChangeShapeType="1"/>
        </xdr:cNvSpPr>
      </xdr:nvSpPr>
      <xdr:spPr bwMode="auto">
        <a:xfrm flipH="1">
          <a:off x="977900" y="76060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449</xdr:row>
      <xdr:rowOff>114300</xdr:rowOff>
    </xdr:from>
    <xdr:to>
      <xdr:col>2</xdr:col>
      <xdr:colOff>57150</xdr:colOff>
      <xdr:row>449</xdr:row>
      <xdr:rowOff>114300</xdr:rowOff>
    </xdr:to>
    <xdr:sp macro="" textlink="">
      <xdr:nvSpPr>
        <xdr:cNvPr id="142" name="Line 8">
          <a:extLst>
            <a:ext uri="{FF2B5EF4-FFF2-40B4-BE49-F238E27FC236}">
              <a16:creationId xmlns:a16="http://schemas.microsoft.com/office/drawing/2014/main" id="{BC62688E-9447-4218-9C1B-827E7EF51E4F}"/>
            </a:ext>
          </a:extLst>
        </xdr:cNvPr>
        <xdr:cNvSpPr>
          <a:spLocks noChangeShapeType="1"/>
        </xdr:cNvSpPr>
      </xdr:nvSpPr>
      <xdr:spPr bwMode="auto">
        <a:xfrm flipH="1">
          <a:off x="977900" y="76231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477</xdr:row>
      <xdr:rowOff>95250</xdr:rowOff>
    </xdr:from>
    <xdr:to>
      <xdr:col>2</xdr:col>
      <xdr:colOff>38100</xdr:colOff>
      <xdr:row>477</xdr:row>
      <xdr:rowOff>104775</xdr:rowOff>
    </xdr:to>
    <xdr:sp macro="" textlink="">
      <xdr:nvSpPr>
        <xdr:cNvPr id="143" name="Line 7">
          <a:extLst>
            <a:ext uri="{FF2B5EF4-FFF2-40B4-BE49-F238E27FC236}">
              <a16:creationId xmlns:a16="http://schemas.microsoft.com/office/drawing/2014/main" id="{7AA4CBC9-A2CB-4B9D-BF88-7EA866B6D4A5}"/>
            </a:ext>
          </a:extLst>
        </xdr:cNvPr>
        <xdr:cNvSpPr>
          <a:spLocks noChangeShapeType="1"/>
        </xdr:cNvSpPr>
      </xdr:nvSpPr>
      <xdr:spPr bwMode="auto">
        <a:xfrm flipH="1" flipV="1">
          <a:off x="977900" y="810133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478</xdr:row>
      <xdr:rowOff>114300</xdr:rowOff>
    </xdr:from>
    <xdr:to>
      <xdr:col>2</xdr:col>
      <xdr:colOff>0</xdr:colOff>
      <xdr:row>478</xdr:row>
      <xdr:rowOff>114300</xdr:rowOff>
    </xdr:to>
    <xdr:sp macro="" textlink="">
      <xdr:nvSpPr>
        <xdr:cNvPr id="144" name="Line 8">
          <a:extLst>
            <a:ext uri="{FF2B5EF4-FFF2-40B4-BE49-F238E27FC236}">
              <a16:creationId xmlns:a16="http://schemas.microsoft.com/office/drawing/2014/main" id="{F540DF0C-773B-4C58-9D51-26EF047883BF}"/>
            </a:ext>
          </a:extLst>
        </xdr:cNvPr>
        <xdr:cNvSpPr>
          <a:spLocks noChangeShapeType="1"/>
        </xdr:cNvSpPr>
      </xdr:nvSpPr>
      <xdr:spPr bwMode="auto">
        <a:xfrm flipH="1">
          <a:off x="977900" y="81203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466725</xdr:colOff>
      <xdr:row>218</xdr:row>
      <xdr:rowOff>95250</xdr:rowOff>
    </xdr:from>
    <xdr:to>
      <xdr:col>3</xdr:col>
      <xdr:colOff>38100</xdr:colOff>
      <xdr:row>218</xdr:row>
      <xdr:rowOff>104775</xdr:rowOff>
    </xdr:to>
    <xdr:sp macro="" textlink="">
      <xdr:nvSpPr>
        <xdr:cNvPr id="145" name="Line 7">
          <a:extLst>
            <a:ext uri="{FF2B5EF4-FFF2-40B4-BE49-F238E27FC236}">
              <a16:creationId xmlns:a16="http://schemas.microsoft.com/office/drawing/2014/main" id="{C05EF42B-25B3-4B35-9EF0-B317285BE9FB}"/>
            </a:ext>
          </a:extLst>
        </xdr:cNvPr>
        <xdr:cNvSpPr>
          <a:spLocks noChangeShapeType="1"/>
        </xdr:cNvSpPr>
      </xdr:nvSpPr>
      <xdr:spPr bwMode="auto">
        <a:xfrm flipH="1" flipV="1">
          <a:off x="977900" y="361315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219</xdr:row>
      <xdr:rowOff>114300</xdr:rowOff>
    </xdr:from>
    <xdr:to>
      <xdr:col>3</xdr:col>
      <xdr:colOff>0</xdr:colOff>
      <xdr:row>219</xdr:row>
      <xdr:rowOff>114300</xdr:rowOff>
    </xdr:to>
    <xdr:sp macro="" textlink="">
      <xdr:nvSpPr>
        <xdr:cNvPr id="146" name="Line 8">
          <a:extLst>
            <a:ext uri="{FF2B5EF4-FFF2-40B4-BE49-F238E27FC236}">
              <a16:creationId xmlns:a16="http://schemas.microsoft.com/office/drawing/2014/main" id="{8097AB62-3DAB-4AD0-84B7-05AF64CC79C9}"/>
            </a:ext>
          </a:extLst>
        </xdr:cNvPr>
        <xdr:cNvSpPr>
          <a:spLocks noChangeShapeType="1"/>
        </xdr:cNvSpPr>
      </xdr:nvSpPr>
      <xdr:spPr bwMode="auto">
        <a:xfrm flipH="1">
          <a:off x="977900" y="36315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556</xdr:row>
      <xdr:rowOff>114300</xdr:rowOff>
    </xdr:from>
    <xdr:to>
      <xdr:col>2</xdr:col>
      <xdr:colOff>57150</xdr:colOff>
      <xdr:row>556</xdr:row>
      <xdr:rowOff>114300</xdr:rowOff>
    </xdr:to>
    <xdr:sp macro="" textlink="">
      <xdr:nvSpPr>
        <xdr:cNvPr id="147" name="Line 8">
          <a:extLst>
            <a:ext uri="{FF2B5EF4-FFF2-40B4-BE49-F238E27FC236}">
              <a16:creationId xmlns:a16="http://schemas.microsoft.com/office/drawing/2014/main" id="{1FFFE696-B0FE-4438-8451-584EB3997499}"/>
            </a:ext>
          </a:extLst>
        </xdr:cNvPr>
        <xdr:cNvSpPr>
          <a:spLocks noChangeShapeType="1"/>
        </xdr:cNvSpPr>
      </xdr:nvSpPr>
      <xdr:spPr bwMode="auto">
        <a:xfrm flipH="1">
          <a:off x="977900" y="94576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443</xdr:row>
      <xdr:rowOff>114300</xdr:rowOff>
    </xdr:from>
    <xdr:to>
      <xdr:col>2</xdr:col>
      <xdr:colOff>57150</xdr:colOff>
      <xdr:row>443</xdr:row>
      <xdr:rowOff>114300</xdr:rowOff>
    </xdr:to>
    <xdr:sp macro="" textlink="">
      <xdr:nvSpPr>
        <xdr:cNvPr id="148" name="Line 8">
          <a:extLst>
            <a:ext uri="{FF2B5EF4-FFF2-40B4-BE49-F238E27FC236}">
              <a16:creationId xmlns:a16="http://schemas.microsoft.com/office/drawing/2014/main" id="{BA294EBF-1171-418E-8DBE-D29C4F6F043C}"/>
            </a:ext>
          </a:extLst>
        </xdr:cNvPr>
        <xdr:cNvSpPr>
          <a:spLocks noChangeShapeType="1"/>
        </xdr:cNvSpPr>
      </xdr:nvSpPr>
      <xdr:spPr bwMode="auto">
        <a:xfrm flipH="1">
          <a:off x="977900" y="75203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450</xdr:row>
      <xdr:rowOff>114300</xdr:rowOff>
    </xdr:from>
    <xdr:to>
      <xdr:col>2</xdr:col>
      <xdr:colOff>57150</xdr:colOff>
      <xdr:row>450</xdr:row>
      <xdr:rowOff>114300</xdr:rowOff>
    </xdr:to>
    <xdr:sp macro="" textlink="">
      <xdr:nvSpPr>
        <xdr:cNvPr id="149" name="Line 8">
          <a:extLst>
            <a:ext uri="{FF2B5EF4-FFF2-40B4-BE49-F238E27FC236}">
              <a16:creationId xmlns:a16="http://schemas.microsoft.com/office/drawing/2014/main" id="{6F7BD8E9-D003-42FE-A698-170D7816546E}"/>
            </a:ext>
          </a:extLst>
        </xdr:cNvPr>
        <xdr:cNvSpPr>
          <a:spLocks noChangeShapeType="1"/>
        </xdr:cNvSpPr>
      </xdr:nvSpPr>
      <xdr:spPr bwMode="auto">
        <a:xfrm flipH="1">
          <a:off x="977900" y="76403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478</xdr:row>
      <xdr:rowOff>95250</xdr:rowOff>
    </xdr:from>
    <xdr:to>
      <xdr:col>2</xdr:col>
      <xdr:colOff>38100</xdr:colOff>
      <xdr:row>478</xdr:row>
      <xdr:rowOff>104775</xdr:rowOff>
    </xdr:to>
    <xdr:sp macro="" textlink="">
      <xdr:nvSpPr>
        <xdr:cNvPr id="150" name="Line 7">
          <a:extLst>
            <a:ext uri="{FF2B5EF4-FFF2-40B4-BE49-F238E27FC236}">
              <a16:creationId xmlns:a16="http://schemas.microsoft.com/office/drawing/2014/main" id="{A9E76127-2FF2-4B13-9345-7335F0097484}"/>
            </a:ext>
          </a:extLst>
        </xdr:cNvPr>
        <xdr:cNvSpPr>
          <a:spLocks noChangeShapeType="1"/>
        </xdr:cNvSpPr>
      </xdr:nvSpPr>
      <xdr:spPr bwMode="auto">
        <a:xfrm flipH="1" flipV="1">
          <a:off x="977900" y="8118475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479</xdr:row>
      <xdr:rowOff>114300</xdr:rowOff>
    </xdr:from>
    <xdr:to>
      <xdr:col>2</xdr:col>
      <xdr:colOff>0</xdr:colOff>
      <xdr:row>479</xdr:row>
      <xdr:rowOff>114300</xdr:rowOff>
    </xdr:to>
    <xdr:sp macro="" textlink="">
      <xdr:nvSpPr>
        <xdr:cNvPr id="151" name="Line 8">
          <a:extLst>
            <a:ext uri="{FF2B5EF4-FFF2-40B4-BE49-F238E27FC236}">
              <a16:creationId xmlns:a16="http://schemas.microsoft.com/office/drawing/2014/main" id="{C1DF6D45-094F-4469-8A78-6946736554F0}"/>
            </a:ext>
          </a:extLst>
        </xdr:cNvPr>
        <xdr:cNvSpPr>
          <a:spLocks noChangeShapeType="1"/>
        </xdr:cNvSpPr>
      </xdr:nvSpPr>
      <xdr:spPr bwMode="auto">
        <a:xfrm flipH="1">
          <a:off x="977900" y="81375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466725</xdr:colOff>
      <xdr:row>218</xdr:row>
      <xdr:rowOff>95250</xdr:rowOff>
    </xdr:from>
    <xdr:to>
      <xdr:col>3</xdr:col>
      <xdr:colOff>38100</xdr:colOff>
      <xdr:row>218</xdr:row>
      <xdr:rowOff>104775</xdr:rowOff>
    </xdr:to>
    <xdr:sp macro="" textlink="">
      <xdr:nvSpPr>
        <xdr:cNvPr id="152" name="Line 7">
          <a:extLst>
            <a:ext uri="{FF2B5EF4-FFF2-40B4-BE49-F238E27FC236}">
              <a16:creationId xmlns:a16="http://schemas.microsoft.com/office/drawing/2014/main" id="{9CCF0708-4395-4526-969B-88D262E0C003}"/>
            </a:ext>
          </a:extLst>
        </xdr:cNvPr>
        <xdr:cNvSpPr>
          <a:spLocks noChangeShapeType="1"/>
        </xdr:cNvSpPr>
      </xdr:nvSpPr>
      <xdr:spPr bwMode="auto">
        <a:xfrm flipH="1" flipV="1">
          <a:off x="977900" y="361315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219</xdr:row>
      <xdr:rowOff>114300</xdr:rowOff>
    </xdr:from>
    <xdr:to>
      <xdr:col>3</xdr:col>
      <xdr:colOff>0</xdr:colOff>
      <xdr:row>219</xdr:row>
      <xdr:rowOff>114300</xdr:rowOff>
    </xdr:to>
    <xdr:sp macro="" textlink="">
      <xdr:nvSpPr>
        <xdr:cNvPr id="153" name="Line 8">
          <a:extLst>
            <a:ext uri="{FF2B5EF4-FFF2-40B4-BE49-F238E27FC236}">
              <a16:creationId xmlns:a16="http://schemas.microsoft.com/office/drawing/2014/main" id="{DAA9DFC7-95CC-4104-A27C-B9DAF94EB28F}"/>
            </a:ext>
          </a:extLst>
        </xdr:cNvPr>
        <xdr:cNvSpPr>
          <a:spLocks noChangeShapeType="1"/>
        </xdr:cNvSpPr>
      </xdr:nvSpPr>
      <xdr:spPr bwMode="auto">
        <a:xfrm flipH="1">
          <a:off x="977900" y="36315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309</xdr:row>
      <xdr:rowOff>114300</xdr:rowOff>
    </xdr:from>
    <xdr:to>
      <xdr:col>2</xdr:col>
      <xdr:colOff>85725</xdr:colOff>
      <xdr:row>309</xdr:row>
      <xdr:rowOff>114300</xdr:rowOff>
    </xdr:to>
    <xdr:sp macro="" textlink="">
      <xdr:nvSpPr>
        <xdr:cNvPr id="154" name="Line 8">
          <a:extLst>
            <a:ext uri="{FF2B5EF4-FFF2-40B4-BE49-F238E27FC236}">
              <a16:creationId xmlns:a16="http://schemas.microsoft.com/office/drawing/2014/main" id="{9469B517-8C47-4A99-A324-B738F04D9896}"/>
            </a:ext>
          </a:extLst>
        </xdr:cNvPr>
        <xdr:cNvSpPr>
          <a:spLocks noChangeShapeType="1"/>
        </xdr:cNvSpPr>
      </xdr:nvSpPr>
      <xdr:spPr bwMode="auto">
        <a:xfrm flipH="1">
          <a:off x="977900" y="513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466725</xdr:colOff>
      <xdr:row>149</xdr:row>
      <xdr:rowOff>95250</xdr:rowOff>
    </xdr:from>
    <xdr:to>
      <xdr:col>3</xdr:col>
      <xdr:colOff>28575</xdr:colOff>
      <xdr:row>149</xdr:row>
      <xdr:rowOff>104775</xdr:rowOff>
    </xdr:to>
    <xdr:sp macro="" textlink="">
      <xdr:nvSpPr>
        <xdr:cNvPr id="155" name="Line 7">
          <a:extLst>
            <a:ext uri="{FF2B5EF4-FFF2-40B4-BE49-F238E27FC236}">
              <a16:creationId xmlns:a16="http://schemas.microsoft.com/office/drawing/2014/main" id="{A9C04026-C735-4EF5-AC76-C04669377345}"/>
            </a:ext>
          </a:extLst>
        </xdr:cNvPr>
        <xdr:cNvSpPr>
          <a:spLocks noChangeShapeType="1"/>
        </xdr:cNvSpPr>
      </xdr:nvSpPr>
      <xdr:spPr bwMode="auto">
        <a:xfrm flipH="1" flipV="1">
          <a:off x="977900" y="247269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150</xdr:row>
      <xdr:rowOff>114300</xdr:rowOff>
    </xdr:from>
    <xdr:to>
      <xdr:col>3</xdr:col>
      <xdr:colOff>0</xdr:colOff>
      <xdr:row>150</xdr:row>
      <xdr:rowOff>114300</xdr:rowOff>
    </xdr:to>
    <xdr:sp macro="" textlink="">
      <xdr:nvSpPr>
        <xdr:cNvPr id="156" name="Line 8">
          <a:extLst>
            <a:ext uri="{FF2B5EF4-FFF2-40B4-BE49-F238E27FC236}">
              <a16:creationId xmlns:a16="http://schemas.microsoft.com/office/drawing/2014/main" id="{81BB78F5-67A6-4E61-96B4-5BAAB4CBD228}"/>
            </a:ext>
          </a:extLst>
        </xdr:cNvPr>
        <xdr:cNvSpPr>
          <a:spLocks noChangeShapeType="1"/>
        </xdr:cNvSpPr>
      </xdr:nvSpPr>
      <xdr:spPr bwMode="auto">
        <a:xfrm flipH="1">
          <a:off x="977900" y="2491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323</xdr:row>
      <xdr:rowOff>114300</xdr:rowOff>
    </xdr:from>
    <xdr:to>
      <xdr:col>2</xdr:col>
      <xdr:colOff>76200</xdr:colOff>
      <xdr:row>323</xdr:row>
      <xdr:rowOff>114300</xdr:rowOff>
    </xdr:to>
    <xdr:sp macro="" textlink="">
      <xdr:nvSpPr>
        <xdr:cNvPr id="157" name="Line 8">
          <a:extLst>
            <a:ext uri="{FF2B5EF4-FFF2-40B4-BE49-F238E27FC236}">
              <a16:creationId xmlns:a16="http://schemas.microsoft.com/office/drawing/2014/main" id="{5BCBB1B9-DC27-4BB4-B406-C3E225896F6B}"/>
            </a:ext>
          </a:extLst>
        </xdr:cNvPr>
        <xdr:cNvSpPr>
          <a:spLocks noChangeShapeType="1"/>
        </xdr:cNvSpPr>
      </xdr:nvSpPr>
      <xdr:spPr bwMode="auto">
        <a:xfrm flipH="1">
          <a:off x="977900" y="53625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323</xdr:row>
      <xdr:rowOff>114300</xdr:rowOff>
    </xdr:from>
    <xdr:to>
      <xdr:col>2</xdr:col>
      <xdr:colOff>76200</xdr:colOff>
      <xdr:row>323</xdr:row>
      <xdr:rowOff>114300</xdr:rowOff>
    </xdr:to>
    <xdr:sp macro="" textlink="">
      <xdr:nvSpPr>
        <xdr:cNvPr id="158" name="Line 8">
          <a:extLst>
            <a:ext uri="{FF2B5EF4-FFF2-40B4-BE49-F238E27FC236}">
              <a16:creationId xmlns:a16="http://schemas.microsoft.com/office/drawing/2014/main" id="{C72AF670-206E-497F-8F9D-D76251E8855F}"/>
            </a:ext>
          </a:extLst>
        </xdr:cNvPr>
        <xdr:cNvSpPr>
          <a:spLocks noChangeShapeType="1"/>
        </xdr:cNvSpPr>
      </xdr:nvSpPr>
      <xdr:spPr bwMode="auto">
        <a:xfrm flipH="1">
          <a:off x="977900" y="53625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310</xdr:row>
      <xdr:rowOff>114300</xdr:rowOff>
    </xdr:from>
    <xdr:to>
      <xdr:col>2</xdr:col>
      <xdr:colOff>0</xdr:colOff>
      <xdr:row>310</xdr:row>
      <xdr:rowOff>114300</xdr:rowOff>
    </xdr:to>
    <xdr:sp macro="" textlink="">
      <xdr:nvSpPr>
        <xdr:cNvPr id="159" name="Line 8">
          <a:extLst>
            <a:ext uri="{FF2B5EF4-FFF2-40B4-BE49-F238E27FC236}">
              <a16:creationId xmlns:a16="http://schemas.microsoft.com/office/drawing/2014/main" id="{9C74EC68-715C-4B6A-9607-CB2F00B80144}"/>
            </a:ext>
          </a:extLst>
        </xdr:cNvPr>
        <xdr:cNvSpPr>
          <a:spLocks noChangeShapeType="1"/>
        </xdr:cNvSpPr>
      </xdr:nvSpPr>
      <xdr:spPr bwMode="auto">
        <a:xfrm flipH="1">
          <a:off x="977900" y="51479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309</xdr:row>
      <xdr:rowOff>114300</xdr:rowOff>
    </xdr:from>
    <xdr:to>
      <xdr:col>2</xdr:col>
      <xdr:colOff>85725</xdr:colOff>
      <xdr:row>309</xdr:row>
      <xdr:rowOff>114300</xdr:rowOff>
    </xdr:to>
    <xdr:sp macro="" textlink="">
      <xdr:nvSpPr>
        <xdr:cNvPr id="160" name="Line 8">
          <a:extLst>
            <a:ext uri="{FF2B5EF4-FFF2-40B4-BE49-F238E27FC236}">
              <a16:creationId xmlns:a16="http://schemas.microsoft.com/office/drawing/2014/main" id="{3DB56F24-363E-425E-89FD-CDFD20963C65}"/>
            </a:ext>
          </a:extLst>
        </xdr:cNvPr>
        <xdr:cNvSpPr>
          <a:spLocks noChangeShapeType="1"/>
        </xdr:cNvSpPr>
      </xdr:nvSpPr>
      <xdr:spPr bwMode="auto">
        <a:xfrm flipH="1">
          <a:off x="977900" y="513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150</xdr:row>
      <xdr:rowOff>114300</xdr:rowOff>
    </xdr:from>
    <xdr:to>
      <xdr:col>3</xdr:col>
      <xdr:colOff>0</xdr:colOff>
      <xdr:row>150</xdr:row>
      <xdr:rowOff>114300</xdr:rowOff>
    </xdr:to>
    <xdr:sp macro="" textlink="">
      <xdr:nvSpPr>
        <xdr:cNvPr id="161" name="Line 8">
          <a:extLst>
            <a:ext uri="{FF2B5EF4-FFF2-40B4-BE49-F238E27FC236}">
              <a16:creationId xmlns:a16="http://schemas.microsoft.com/office/drawing/2014/main" id="{51EDB35F-9CB1-445A-91D6-34FC15D486A2}"/>
            </a:ext>
          </a:extLst>
        </xdr:cNvPr>
        <xdr:cNvSpPr>
          <a:spLocks noChangeShapeType="1"/>
        </xdr:cNvSpPr>
      </xdr:nvSpPr>
      <xdr:spPr bwMode="auto">
        <a:xfrm flipH="1">
          <a:off x="977900" y="2491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85725</xdr:colOff>
      <xdr:row>520</xdr:row>
      <xdr:rowOff>114300</xdr:rowOff>
    </xdr:from>
    <xdr:to>
      <xdr:col>2</xdr:col>
      <xdr:colOff>57150</xdr:colOff>
      <xdr:row>520</xdr:row>
      <xdr:rowOff>114300</xdr:rowOff>
    </xdr:to>
    <xdr:sp macro="" textlink="">
      <xdr:nvSpPr>
        <xdr:cNvPr id="162" name="Line 8">
          <a:extLst>
            <a:ext uri="{FF2B5EF4-FFF2-40B4-BE49-F238E27FC236}">
              <a16:creationId xmlns:a16="http://schemas.microsoft.com/office/drawing/2014/main" id="{1D46D141-84C5-4319-B256-AABB8EACFF8D}"/>
            </a:ext>
          </a:extLst>
        </xdr:cNvPr>
        <xdr:cNvSpPr>
          <a:spLocks noChangeShapeType="1"/>
        </xdr:cNvSpPr>
      </xdr:nvSpPr>
      <xdr:spPr bwMode="auto">
        <a:xfrm flipH="1">
          <a:off x="977900" y="88404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85725</xdr:colOff>
      <xdr:row>417</xdr:row>
      <xdr:rowOff>114300</xdr:rowOff>
    </xdr:from>
    <xdr:to>
      <xdr:col>2</xdr:col>
      <xdr:colOff>57150</xdr:colOff>
      <xdr:row>417</xdr:row>
      <xdr:rowOff>114300</xdr:rowOff>
    </xdr:to>
    <xdr:sp macro="" textlink="">
      <xdr:nvSpPr>
        <xdr:cNvPr id="163" name="Line 8">
          <a:extLst>
            <a:ext uri="{FF2B5EF4-FFF2-40B4-BE49-F238E27FC236}">
              <a16:creationId xmlns:a16="http://schemas.microsoft.com/office/drawing/2014/main" id="{0325308C-7262-414A-913B-DA8AE72AD450}"/>
            </a:ext>
          </a:extLst>
        </xdr:cNvPr>
        <xdr:cNvSpPr>
          <a:spLocks noChangeShapeType="1"/>
        </xdr:cNvSpPr>
      </xdr:nvSpPr>
      <xdr:spPr bwMode="auto">
        <a:xfrm flipH="1">
          <a:off x="977900" y="70745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85725</xdr:colOff>
      <xdr:row>591</xdr:row>
      <xdr:rowOff>114300</xdr:rowOff>
    </xdr:from>
    <xdr:to>
      <xdr:col>2</xdr:col>
      <xdr:colOff>57150</xdr:colOff>
      <xdr:row>591</xdr:row>
      <xdr:rowOff>114300</xdr:rowOff>
    </xdr:to>
    <xdr:sp macro="" textlink="">
      <xdr:nvSpPr>
        <xdr:cNvPr id="164" name="Line 8">
          <a:extLst>
            <a:ext uri="{FF2B5EF4-FFF2-40B4-BE49-F238E27FC236}">
              <a16:creationId xmlns:a16="http://schemas.microsoft.com/office/drawing/2014/main" id="{66E2881E-AE79-45F0-8A5A-8525E8CF97C9}"/>
            </a:ext>
          </a:extLst>
        </xdr:cNvPr>
        <xdr:cNvSpPr>
          <a:spLocks noChangeShapeType="1"/>
        </xdr:cNvSpPr>
      </xdr:nvSpPr>
      <xdr:spPr bwMode="auto">
        <a:xfrm flipH="1">
          <a:off x="977900" y="100577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85725</xdr:colOff>
      <xdr:row>456</xdr:row>
      <xdr:rowOff>114300</xdr:rowOff>
    </xdr:from>
    <xdr:to>
      <xdr:col>2</xdr:col>
      <xdr:colOff>57150</xdr:colOff>
      <xdr:row>456</xdr:row>
      <xdr:rowOff>114300</xdr:rowOff>
    </xdr:to>
    <xdr:sp macro="" textlink="">
      <xdr:nvSpPr>
        <xdr:cNvPr id="165" name="Line 8">
          <a:extLst>
            <a:ext uri="{FF2B5EF4-FFF2-40B4-BE49-F238E27FC236}">
              <a16:creationId xmlns:a16="http://schemas.microsoft.com/office/drawing/2014/main" id="{C48570E8-A9C8-4B6D-B38C-CC18D6B5FA43}"/>
            </a:ext>
          </a:extLst>
        </xdr:cNvPr>
        <xdr:cNvSpPr>
          <a:spLocks noChangeShapeType="1"/>
        </xdr:cNvSpPr>
      </xdr:nvSpPr>
      <xdr:spPr bwMode="auto">
        <a:xfrm flipH="1">
          <a:off x="977900" y="77431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85725</xdr:colOff>
      <xdr:row>561</xdr:row>
      <xdr:rowOff>114300</xdr:rowOff>
    </xdr:from>
    <xdr:to>
      <xdr:col>2</xdr:col>
      <xdr:colOff>57150</xdr:colOff>
      <xdr:row>561</xdr:row>
      <xdr:rowOff>114300</xdr:rowOff>
    </xdr:to>
    <xdr:sp macro="" textlink="">
      <xdr:nvSpPr>
        <xdr:cNvPr id="166" name="Line 8">
          <a:extLst>
            <a:ext uri="{FF2B5EF4-FFF2-40B4-BE49-F238E27FC236}">
              <a16:creationId xmlns:a16="http://schemas.microsoft.com/office/drawing/2014/main" id="{5690A603-D140-48D1-B2D4-F54ADE7E69AE}"/>
            </a:ext>
          </a:extLst>
        </xdr:cNvPr>
        <xdr:cNvSpPr>
          <a:spLocks noChangeShapeType="1"/>
        </xdr:cNvSpPr>
      </xdr:nvSpPr>
      <xdr:spPr bwMode="auto">
        <a:xfrm flipH="1">
          <a:off x="977900" y="954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85725</xdr:colOff>
      <xdr:row>448</xdr:row>
      <xdr:rowOff>114300</xdr:rowOff>
    </xdr:from>
    <xdr:to>
      <xdr:col>2</xdr:col>
      <xdr:colOff>57150</xdr:colOff>
      <xdr:row>448</xdr:row>
      <xdr:rowOff>114300</xdr:rowOff>
    </xdr:to>
    <xdr:sp macro="" textlink="">
      <xdr:nvSpPr>
        <xdr:cNvPr id="167" name="Line 8">
          <a:extLst>
            <a:ext uri="{FF2B5EF4-FFF2-40B4-BE49-F238E27FC236}">
              <a16:creationId xmlns:a16="http://schemas.microsoft.com/office/drawing/2014/main" id="{B717D3A2-DCA3-436B-8B57-AC0E99237512}"/>
            </a:ext>
          </a:extLst>
        </xdr:cNvPr>
        <xdr:cNvSpPr>
          <a:spLocks noChangeShapeType="1"/>
        </xdr:cNvSpPr>
      </xdr:nvSpPr>
      <xdr:spPr bwMode="auto">
        <a:xfrm flipH="1">
          <a:off x="977900" y="76060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449</xdr:row>
      <xdr:rowOff>114300</xdr:rowOff>
    </xdr:from>
    <xdr:to>
      <xdr:col>2</xdr:col>
      <xdr:colOff>57150</xdr:colOff>
      <xdr:row>449</xdr:row>
      <xdr:rowOff>114300</xdr:rowOff>
    </xdr:to>
    <xdr:sp macro="" textlink="">
      <xdr:nvSpPr>
        <xdr:cNvPr id="168" name="Line 8">
          <a:extLst>
            <a:ext uri="{FF2B5EF4-FFF2-40B4-BE49-F238E27FC236}">
              <a16:creationId xmlns:a16="http://schemas.microsoft.com/office/drawing/2014/main" id="{B0593B09-DC05-420F-ACC7-81E8EB0FBE73}"/>
            </a:ext>
          </a:extLst>
        </xdr:cNvPr>
        <xdr:cNvSpPr>
          <a:spLocks noChangeShapeType="1"/>
        </xdr:cNvSpPr>
      </xdr:nvSpPr>
      <xdr:spPr bwMode="auto">
        <a:xfrm flipH="1">
          <a:off x="977900" y="76231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477</xdr:row>
      <xdr:rowOff>95250</xdr:rowOff>
    </xdr:from>
    <xdr:to>
      <xdr:col>2</xdr:col>
      <xdr:colOff>38100</xdr:colOff>
      <xdr:row>477</xdr:row>
      <xdr:rowOff>104775</xdr:rowOff>
    </xdr:to>
    <xdr:sp macro="" textlink="">
      <xdr:nvSpPr>
        <xdr:cNvPr id="169" name="Line 7">
          <a:extLst>
            <a:ext uri="{FF2B5EF4-FFF2-40B4-BE49-F238E27FC236}">
              <a16:creationId xmlns:a16="http://schemas.microsoft.com/office/drawing/2014/main" id="{96E88AB6-C261-4C4C-A179-EE5050C4135E}"/>
            </a:ext>
          </a:extLst>
        </xdr:cNvPr>
        <xdr:cNvSpPr>
          <a:spLocks noChangeShapeType="1"/>
        </xdr:cNvSpPr>
      </xdr:nvSpPr>
      <xdr:spPr bwMode="auto">
        <a:xfrm flipH="1" flipV="1">
          <a:off x="977900" y="810133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478</xdr:row>
      <xdr:rowOff>114300</xdr:rowOff>
    </xdr:from>
    <xdr:to>
      <xdr:col>2</xdr:col>
      <xdr:colOff>0</xdr:colOff>
      <xdr:row>478</xdr:row>
      <xdr:rowOff>114300</xdr:rowOff>
    </xdr:to>
    <xdr:sp macro="" textlink="">
      <xdr:nvSpPr>
        <xdr:cNvPr id="170" name="Line 8">
          <a:extLst>
            <a:ext uri="{FF2B5EF4-FFF2-40B4-BE49-F238E27FC236}">
              <a16:creationId xmlns:a16="http://schemas.microsoft.com/office/drawing/2014/main" id="{C7E418CF-0F26-4ED9-B02B-3F7212A19945}"/>
            </a:ext>
          </a:extLst>
        </xdr:cNvPr>
        <xdr:cNvSpPr>
          <a:spLocks noChangeShapeType="1"/>
        </xdr:cNvSpPr>
      </xdr:nvSpPr>
      <xdr:spPr bwMode="auto">
        <a:xfrm flipH="1">
          <a:off x="977900" y="81203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466725</xdr:colOff>
      <xdr:row>218</xdr:row>
      <xdr:rowOff>95250</xdr:rowOff>
    </xdr:from>
    <xdr:to>
      <xdr:col>3</xdr:col>
      <xdr:colOff>38100</xdr:colOff>
      <xdr:row>218</xdr:row>
      <xdr:rowOff>104775</xdr:rowOff>
    </xdr:to>
    <xdr:sp macro="" textlink="">
      <xdr:nvSpPr>
        <xdr:cNvPr id="171" name="Line 7">
          <a:extLst>
            <a:ext uri="{FF2B5EF4-FFF2-40B4-BE49-F238E27FC236}">
              <a16:creationId xmlns:a16="http://schemas.microsoft.com/office/drawing/2014/main" id="{5BB2091B-BAF2-4587-929F-CADC8E34DEFB}"/>
            </a:ext>
          </a:extLst>
        </xdr:cNvPr>
        <xdr:cNvSpPr>
          <a:spLocks noChangeShapeType="1"/>
        </xdr:cNvSpPr>
      </xdr:nvSpPr>
      <xdr:spPr bwMode="auto">
        <a:xfrm flipH="1" flipV="1">
          <a:off x="977900" y="361315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219</xdr:row>
      <xdr:rowOff>114300</xdr:rowOff>
    </xdr:from>
    <xdr:to>
      <xdr:col>3</xdr:col>
      <xdr:colOff>0</xdr:colOff>
      <xdr:row>219</xdr:row>
      <xdr:rowOff>114300</xdr:rowOff>
    </xdr:to>
    <xdr:sp macro="" textlink="">
      <xdr:nvSpPr>
        <xdr:cNvPr id="172" name="Line 8">
          <a:extLst>
            <a:ext uri="{FF2B5EF4-FFF2-40B4-BE49-F238E27FC236}">
              <a16:creationId xmlns:a16="http://schemas.microsoft.com/office/drawing/2014/main" id="{C9DBBEEC-A29E-4238-B7EE-0E6EBEAE070B}"/>
            </a:ext>
          </a:extLst>
        </xdr:cNvPr>
        <xdr:cNvSpPr>
          <a:spLocks noChangeShapeType="1"/>
        </xdr:cNvSpPr>
      </xdr:nvSpPr>
      <xdr:spPr bwMode="auto">
        <a:xfrm flipH="1">
          <a:off x="977900" y="36315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556</xdr:row>
      <xdr:rowOff>114300</xdr:rowOff>
    </xdr:from>
    <xdr:to>
      <xdr:col>2</xdr:col>
      <xdr:colOff>57150</xdr:colOff>
      <xdr:row>556</xdr:row>
      <xdr:rowOff>114300</xdr:rowOff>
    </xdr:to>
    <xdr:sp macro="" textlink="">
      <xdr:nvSpPr>
        <xdr:cNvPr id="173" name="Line 8">
          <a:extLst>
            <a:ext uri="{FF2B5EF4-FFF2-40B4-BE49-F238E27FC236}">
              <a16:creationId xmlns:a16="http://schemas.microsoft.com/office/drawing/2014/main" id="{6DDCC90C-5759-4D11-8E44-412F1E55B2E1}"/>
            </a:ext>
          </a:extLst>
        </xdr:cNvPr>
        <xdr:cNvSpPr>
          <a:spLocks noChangeShapeType="1"/>
        </xdr:cNvSpPr>
      </xdr:nvSpPr>
      <xdr:spPr bwMode="auto">
        <a:xfrm flipH="1">
          <a:off x="977900" y="94576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443</xdr:row>
      <xdr:rowOff>114300</xdr:rowOff>
    </xdr:from>
    <xdr:to>
      <xdr:col>2</xdr:col>
      <xdr:colOff>57150</xdr:colOff>
      <xdr:row>443</xdr:row>
      <xdr:rowOff>114300</xdr:rowOff>
    </xdr:to>
    <xdr:sp macro="" textlink="">
      <xdr:nvSpPr>
        <xdr:cNvPr id="174" name="Line 8">
          <a:extLst>
            <a:ext uri="{FF2B5EF4-FFF2-40B4-BE49-F238E27FC236}">
              <a16:creationId xmlns:a16="http://schemas.microsoft.com/office/drawing/2014/main" id="{8EA7FA9A-0E57-42BD-B416-96F0AE85EC81}"/>
            </a:ext>
          </a:extLst>
        </xdr:cNvPr>
        <xdr:cNvSpPr>
          <a:spLocks noChangeShapeType="1"/>
        </xdr:cNvSpPr>
      </xdr:nvSpPr>
      <xdr:spPr bwMode="auto">
        <a:xfrm flipH="1">
          <a:off x="977900" y="75203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450</xdr:row>
      <xdr:rowOff>114300</xdr:rowOff>
    </xdr:from>
    <xdr:to>
      <xdr:col>2</xdr:col>
      <xdr:colOff>57150</xdr:colOff>
      <xdr:row>450</xdr:row>
      <xdr:rowOff>114300</xdr:rowOff>
    </xdr:to>
    <xdr:sp macro="" textlink="">
      <xdr:nvSpPr>
        <xdr:cNvPr id="175" name="Line 8">
          <a:extLst>
            <a:ext uri="{FF2B5EF4-FFF2-40B4-BE49-F238E27FC236}">
              <a16:creationId xmlns:a16="http://schemas.microsoft.com/office/drawing/2014/main" id="{F34509AA-4DED-4217-823D-A9CDDDEFE13C}"/>
            </a:ext>
          </a:extLst>
        </xdr:cNvPr>
        <xdr:cNvSpPr>
          <a:spLocks noChangeShapeType="1"/>
        </xdr:cNvSpPr>
      </xdr:nvSpPr>
      <xdr:spPr bwMode="auto">
        <a:xfrm flipH="1">
          <a:off x="977900" y="76403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478</xdr:row>
      <xdr:rowOff>95250</xdr:rowOff>
    </xdr:from>
    <xdr:to>
      <xdr:col>2</xdr:col>
      <xdr:colOff>38100</xdr:colOff>
      <xdr:row>478</xdr:row>
      <xdr:rowOff>104775</xdr:rowOff>
    </xdr:to>
    <xdr:sp macro="" textlink="">
      <xdr:nvSpPr>
        <xdr:cNvPr id="176" name="Line 7">
          <a:extLst>
            <a:ext uri="{FF2B5EF4-FFF2-40B4-BE49-F238E27FC236}">
              <a16:creationId xmlns:a16="http://schemas.microsoft.com/office/drawing/2014/main" id="{45186B12-72F2-4C5C-9632-5E0E597BAF6D}"/>
            </a:ext>
          </a:extLst>
        </xdr:cNvPr>
        <xdr:cNvSpPr>
          <a:spLocks noChangeShapeType="1"/>
        </xdr:cNvSpPr>
      </xdr:nvSpPr>
      <xdr:spPr bwMode="auto">
        <a:xfrm flipH="1" flipV="1">
          <a:off x="977900" y="8118475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479</xdr:row>
      <xdr:rowOff>114300</xdr:rowOff>
    </xdr:from>
    <xdr:to>
      <xdr:col>2</xdr:col>
      <xdr:colOff>0</xdr:colOff>
      <xdr:row>479</xdr:row>
      <xdr:rowOff>114300</xdr:rowOff>
    </xdr:to>
    <xdr:sp macro="" textlink="">
      <xdr:nvSpPr>
        <xdr:cNvPr id="177" name="Line 8">
          <a:extLst>
            <a:ext uri="{FF2B5EF4-FFF2-40B4-BE49-F238E27FC236}">
              <a16:creationId xmlns:a16="http://schemas.microsoft.com/office/drawing/2014/main" id="{112D82B5-EF55-4919-AD05-47A66995F6E3}"/>
            </a:ext>
          </a:extLst>
        </xdr:cNvPr>
        <xdr:cNvSpPr>
          <a:spLocks noChangeShapeType="1"/>
        </xdr:cNvSpPr>
      </xdr:nvSpPr>
      <xdr:spPr bwMode="auto">
        <a:xfrm flipH="1">
          <a:off x="977900" y="81375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466725</xdr:colOff>
      <xdr:row>218</xdr:row>
      <xdr:rowOff>95250</xdr:rowOff>
    </xdr:from>
    <xdr:to>
      <xdr:col>3</xdr:col>
      <xdr:colOff>38100</xdr:colOff>
      <xdr:row>218</xdr:row>
      <xdr:rowOff>104775</xdr:rowOff>
    </xdr:to>
    <xdr:sp macro="" textlink="">
      <xdr:nvSpPr>
        <xdr:cNvPr id="178" name="Line 7">
          <a:extLst>
            <a:ext uri="{FF2B5EF4-FFF2-40B4-BE49-F238E27FC236}">
              <a16:creationId xmlns:a16="http://schemas.microsoft.com/office/drawing/2014/main" id="{6AD4D299-E728-490D-B054-653A3369E8A6}"/>
            </a:ext>
          </a:extLst>
        </xdr:cNvPr>
        <xdr:cNvSpPr>
          <a:spLocks noChangeShapeType="1"/>
        </xdr:cNvSpPr>
      </xdr:nvSpPr>
      <xdr:spPr bwMode="auto">
        <a:xfrm flipH="1" flipV="1">
          <a:off x="977900" y="361315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219</xdr:row>
      <xdr:rowOff>114300</xdr:rowOff>
    </xdr:from>
    <xdr:to>
      <xdr:col>3</xdr:col>
      <xdr:colOff>0</xdr:colOff>
      <xdr:row>219</xdr:row>
      <xdr:rowOff>114300</xdr:rowOff>
    </xdr:to>
    <xdr:sp macro="" textlink="">
      <xdr:nvSpPr>
        <xdr:cNvPr id="179" name="Line 8">
          <a:extLst>
            <a:ext uri="{FF2B5EF4-FFF2-40B4-BE49-F238E27FC236}">
              <a16:creationId xmlns:a16="http://schemas.microsoft.com/office/drawing/2014/main" id="{446EC161-C497-4E8F-981E-9DE2200EB344}"/>
            </a:ext>
          </a:extLst>
        </xdr:cNvPr>
        <xdr:cNvSpPr>
          <a:spLocks noChangeShapeType="1"/>
        </xdr:cNvSpPr>
      </xdr:nvSpPr>
      <xdr:spPr bwMode="auto">
        <a:xfrm flipH="1">
          <a:off x="977900" y="36315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309</xdr:row>
      <xdr:rowOff>114300</xdr:rowOff>
    </xdr:from>
    <xdr:to>
      <xdr:col>2</xdr:col>
      <xdr:colOff>85725</xdr:colOff>
      <xdr:row>309</xdr:row>
      <xdr:rowOff>114300</xdr:rowOff>
    </xdr:to>
    <xdr:sp macro="" textlink="">
      <xdr:nvSpPr>
        <xdr:cNvPr id="180" name="Line 8">
          <a:extLst>
            <a:ext uri="{FF2B5EF4-FFF2-40B4-BE49-F238E27FC236}">
              <a16:creationId xmlns:a16="http://schemas.microsoft.com/office/drawing/2014/main" id="{07FD8048-1517-4E9E-B37F-BE0E7FCD3326}"/>
            </a:ext>
          </a:extLst>
        </xdr:cNvPr>
        <xdr:cNvSpPr>
          <a:spLocks noChangeShapeType="1"/>
        </xdr:cNvSpPr>
      </xdr:nvSpPr>
      <xdr:spPr bwMode="auto">
        <a:xfrm flipH="1">
          <a:off x="977900" y="513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466725</xdr:colOff>
      <xdr:row>149</xdr:row>
      <xdr:rowOff>95250</xdr:rowOff>
    </xdr:from>
    <xdr:to>
      <xdr:col>3</xdr:col>
      <xdr:colOff>28575</xdr:colOff>
      <xdr:row>149</xdr:row>
      <xdr:rowOff>104775</xdr:rowOff>
    </xdr:to>
    <xdr:sp macro="" textlink="">
      <xdr:nvSpPr>
        <xdr:cNvPr id="181" name="Line 7">
          <a:extLst>
            <a:ext uri="{FF2B5EF4-FFF2-40B4-BE49-F238E27FC236}">
              <a16:creationId xmlns:a16="http://schemas.microsoft.com/office/drawing/2014/main" id="{84D20304-B1A1-43F2-BED3-C182228744C7}"/>
            </a:ext>
          </a:extLst>
        </xdr:cNvPr>
        <xdr:cNvSpPr>
          <a:spLocks noChangeShapeType="1"/>
        </xdr:cNvSpPr>
      </xdr:nvSpPr>
      <xdr:spPr bwMode="auto">
        <a:xfrm flipH="1" flipV="1">
          <a:off x="977900" y="247269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150</xdr:row>
      <xdr:rowOff>114300</xdr:rowOff>
    </xdr:from>
    <xdr:to>
      <xdr:col>3</xdr:col>
      <xdr:colOff>0</xdr:colOff>
      <xdr:row>150</xdr:row>
      <xdr:rowOff>114300</xdr:rowOff>
    </xdr:to>
    <xdr:sp macro="" textlink="">
      <xdr:nvSpPr>
        <xdr:cNvPr id="182" name="Line 8">
          <a:extLst>
            <a:ext uri="{FF2B5EF4-FFF2-40B4-BE49-F238E27FC236}">
              <a16:creationId xmlns:a16="http://schemas.microsoft.com/office/drawing/2014/main" id="{169D8E9D-A892-4EF4-9D39-4F179F266FD1}"/>
            </a:ext>
          </a:extLst>
        </xdr:cNvPr>
        <xdr:cNvSpPr>
          <a:spLocks noChangeShapeType="1"/>
        </xdr:cNvSpPr>
      </xdr:nvSpPr>
      <xdr:spPr bwMode="auto">
        <a:xfrm flipH="1">
          <a:off x="977900" y="2491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323</xdr:row>
      <xdr:rowOff>114300</xdr:rowOff>
    </xdr:from>
    <xdr:to>
      <xdr:col>2</xdr:col>
      <xdr:colOff>76200</xdr:colOff>
      <xdr:row>323</xdr:row>
      <xdr:rowOff>114300</xdr:rowOff>
    </xdr:to>
    <xdr:sp macro="" textlink="">
      <xdr:nvSpPr>
        <xdr:cNvPr id="183" name="Line 8">
          <a:extLst>
            <a:ext uri="{FF2B5EF4-FFF2-40B4-BE49-F238E27FC236}">
              <a16:creationId xmlns:a16="http://schemas.microsoft.com/office/drawing/2014/main" id="{D06AAE23-E99B-4AF9-B088-C1A80B863B5B}"/>
            </a:ext>
          </a:extLst>
        </xdr:cNvPr>
        <xdr:cNvSpPr>
          <a:spLocks noChangeShapeType="1"/>
        </xdr:cNvSpPr>
      </xdr:nvSpPr>
      <xdr:spPr bwMode="auto">
        <a:xfrm flipH="1">
          <a:off x="977900" y="53625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323</xdr:row>
      <xdr:rowOff>114300</xdr:rowOff>
    </xdr:from>
    <xdr:to>
      <xdr:col>2</xdr:col>
      <xdr:colOff>76200</xdr:colOff>
      <xdr:row>323</xdr:row>
      <xdr:rowOff>114300</xdr:rowOff>
    </xdr:to>
    <xdr:sp macro="" textlink="">
      <xdr:nvSpPr>
        <xdr:cNvPr id="184" name="Line 8">
          <a:extLst>
            <a:ext uri="{FF2B5EF4-FFF2-40B4-BE49-F238E27FC236}">
              <a16:creationId xmlns:a16="http://schemas.microsoft.com/office/drawing/2014/main" id="{BFD670E3-EFB8-418F-B3E3-B966C8DA8A0C}"/>
            </a:ext>
          </a:extLst>
        </xdr:cNvPr>
        <xdr:cNvSpPr>
          <a:spLocks noChangeShapeType="1"/>
        </xdr:cNvSpPr>
      </xdr:nvSpPr>
      <xdr:spPr bwMode="auto">
        <a:xfrm flipH="1">
          <a:off x="977900" y="53625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310</xdr:row>
      <xdr:rowOff>114300</xdr:rowOff>
    </xdr:from>
    <xdr:to>
      <xdr:col>2</xdr:col>
      <xdr:colOff>0</xdr:colOff>
      <xdr:row>310</xdr:row>
      <xdr:rowOff>114300</xdr:rowOff>
    </xdr:to>
    <xdr:sp macro="" textlink="">
      <xdr:nvSpPr>
        <xdr:cNvPr id="185" name="Line 8">
          <a:extLst>
            <a:ext uri="{FF2B5EF4-FFF2-40B4-BE49-F238E27FC236}">
              <a16:creationId xmlns:a16="http://schemas.microsoft.com/office/drawing/2014/main" id="{8C832DD3-C50B-4B65-882D-74DAA653F16B}"/>
            </a:ext>
          </a:extLst>
        </xdr:cNvPr>
        <xdr:cNvSpPr>
          <a:spLocks noChangeShapeType="1"/>
        </xdr:cNvSpPr>
      </xdr:nvSpPr>
      <xdr:spPr bwMode="auto">
        <a:xfrm flipH="1">
          <a:off x="977900" y="51479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309</xdr:row>
      <xdr:rowOff>114300</xdr:rowOff>
    </xdr:from>
    <xdr:to>
      <xdr:col>2</xdr:col>
      <xdr:colOff>85725</xdr:colOff>
      <xdr:row>309</xdr:row>
      <xdr:rowOff>114300</xdr:rowOff>
    </xdr:to>
    <xdr:sp macro="" textlink="">
      <xdr:nvSpPr>
        <xdr:cNvPr id="186" name="Line 8">
          <a:extLst>
            <a:ext uri="{FF2B5EF4-FFF2-40B4-BE49-F238E27FC236}">
              <a16:creationId xmlns:a16="http://schemas.microsoft.com/office/drawing/2014/main" id="{539C9E5C-C119-4604-A18D-53C0F33DD569}"/>
            </a:ext>
          </a:extLst>
        </xdr:cNvPr>
        <xdr:cNvSpPr>
          <a:spLocks noChangeShapeType="1"/>
        </xdr:cNvSpPr>
      </xdr:nvSpPr>
      <xdr:spPr bwMode="auto">
        <a:xfrm flipH="1">
          <a:off x="977900" y="513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150</xdr:row>
      <xdr:rowOff>114300</xdr:rowOff>
    </xdr:from>
    <xdr:to>
      <xdr:col>3</xdr:col>
      <xdr:colOff>0</xdr:colOff>
      <xdr:row>150</xdr:row>
      <xdr:rowOff>114300</xdr:rowOff>
    </xdr:to>
    <xdr:sp macro="" textlink="">
      <xdr:nvSpPr>
        <xdr:cNvPr id="187" name="Line 8">
          <a:extLst>
            <a:ext uri="{FF2B5EF4-FFF2-40B4-BE49-F238E27FC236}">
              <a16:creationId xmlns:a16="http://schemas.microsoft.com/office/drawing/2014/main" id="{1B129CC2-3109-44B6-BABF-51A7578ACD08}"/>
            </a:ext>
          </a:extLst>
        </xdr:cNvPr>
        <xdr:cNvSpPr>
          <a:spLocks noChangeShapeType="1"/>
        </xdr:cNvSpPr>
      </xdr:nvSpPr>
      <xdr:spPr bwMode="auto">
        <a:xfrm flipH="1">
          <a:off x="977900" y="2491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309</xdr:row>
      <xdr:rowOff>114300</xdr:rowOff>
    </xdr:from>
    <xdr:to>
      <xdr:col>2</xdr:col>
      <xdr:colOff>85725</xdr:colOff>
      <xdr:row>309</xdr:row>
      <xdr:rowOff>114300</xdr:rowOff>
    </xdr:to>
    <xdr:sp macro="" textlink="">
      <xdr:nvSpPr>
        <xdr:cNvPr id="188" name="Line 8">
          <a:extLst>
            <a:ext uri="{FF2B5EF4-FFF2-40B4-BE49-F238E27FC236}">
              <a16:creationId xmlns:a16="http://schemas.microsoft.com/office/drawing/2014/main" id="{EA57ADC3-3610-4FE7-ABAE-EE5C3F657ABB}"/>
            </a:ext>
          </a:extLst>
        </xdr:cNvPr>
        <xdr:cNvSpPr>
          <a:spLocks noChangeShapeType="1"/>
        </xdr:cNvSpPr>
      </xdr:nvSpPr>
      <xdr:spPr bwMode="auto">
        <a:xfrm flipH="1">
          <a:off x="977900" y="513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466725</xdr:colOff>
      <xdr:row>149</xdr:row>
      <xdr:rowOff>95250</xdr:rowOff>
    </xdr:from>
    <xdr:to>
      <xdr:col>3</xdr:col>
      <xdr:colOff>28575</xdr:colOff>
      <xdr:row>149</xdr:row>
      <xdr:rowOff>104775</xdr:rowOff>
    </xdr:to>
    <xdr:sp macro="" textlink="">
      <xdr:nvSpPr>
        <xdr:cNvPr id="189" name="Line 7">
          <a:extLst>
            <a:ext uri="{FF2B5EF4-FFF2-40B4-BE49-F238E27FC236}">
              <a16:creationId xmlns:a16="http://schemas.microsoft.com/office/drawing/2014/main" id="{88317AC0-5643-42C1-8A6C-2DA3E846F6F0}"/>
            </a:ext>
          </a:extLst>
        </xdr:cNvPr>
        <xdr:cNvSpPr>
          <a:spLocks noChangeShapeType="1"/>
        </xdr:cNvSpPr>
      </xdr:nvSpPr>
      <xdr:spPr bwMode="auto">
        <a:xfrm flipH="1" flipV="1">
          <a:off x="977900" y="247269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150</xdr:row>
      <xdr:rowOff>114300</xdr:rowOff>
    </xdr:from>
    <xdr:to>
      <xdr:col>3</xdr:col>
      <xdr:colOff>0</xdr:colOff>
      <xdr:row>150</xdr:row>
      <xdr:rowOff>114300</xdr:rowOff>
    </xdr:to>
    <xdr:sp macro="" textlink="">
      <xdr:nvSpPr>
        <xdr:cNvPr id="190" name="Line 8">
          <a:extLst>
            <a:ext uri="{FF2B5EF4-FFF2-40B4-BE49-F238E27FC236}">
              <a16:creationId xmlns:a16="http://schemas.microsoft.com/office/drawing/2014/main" id="{697D104F-9B4A-4AC0-B3E4-15498954A9F0}"/>
            </a:ext>
          </a:extLst>
        </xdr:cNvPr>
        <xdr:cNvSpPr>
          <a:spLocks noChangeShapeType="1"/>
        </xdr:cNvSpPr>
      </xdr:nvSpPr>
      <xdr:spPr bwMode="auto">
        <a:xfrm flipH="1">
          <a:off x="977900" y="2491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323</xdr:row>
      <xdr:rowOff>114300</xdr:rowOff>
    </xdr:from>
    <xdr:to>
      <xdr:col>2</xdr:col>
      <xdr:colOff>76200</xdr:colOff>
      <xdr:row>323</xdr:row>
      <xdr:rowOff>114300</xdr:rowOff>
    </xdr:to>
    <xdr:sp macro="" textlink="">
      <xdr:nvSpPr>
        <xdr:cNvPr id="191" name="Line 8">
          <a:extLst>
            <a:ext uri="{FF2B5EF4-FFF2-40B4-BE49-F238E27FC236}">
              <a16:creationId xmlns:a16="http://schemas.microsoft.com/office/drawing/2014/main" id="{A2FDEAC2-8146-44A3-B9C3-24DA7B2F7A53}"/>
            </a:ext>
          </a:extLst>
        </xdr:cNvPr>
        <xdr:cNvSpPr>
          <a:spLocks noChangeShapeType="1"/>
        </xdr:cNvSpPr>
      </xdr:nvSpPr>
      <xdr:spPr bwMode="auto">
        <a:xfrm flipH="1">
          <a:off x="977900" y="53625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323</xdr:row>
      <xdr:rowOff>114300</xdr:rowOff>
    </xdr:from>
    <xdr:to>
      <xdr:col>2</xdr:col>
      <xdr:colOff>76200</xdr:colOff>
      <xdr:row>323</xdr:row>
      <xdr:rowOff>114300</xdr:rowOff>
    </xdr:to>
    <xdr:sp macro="" textlink="">
      <xdr:nvSpPr>
        <xdr:cNvPr id="192" name="Line 8">
          <a:extLst>
            <a:ext uri="{FF2B5EF4-FFF2-40B4-BE49-F238E27FC236}">
              <a16:creationId xmlns:a16="http://schemas.microsoft.com/office/drawing/2014/main" id="{9D27D2EE-5B8B-423F-A8C8-DB1D3F6B5BA1}"/>
            </a:ext>
          </a:extLst>
        </xdr:cNvPr>
        <xdr:cNvSpPr>
          <a:spLocks noChangeShapeType="1"/>
        </xdr:cNvSpPr>
      </xdr:nvSpPr>
      <xdr:spPr bwMode="auto">
        <a:xfrm flipH="1">
          <a:off x="977900" y="53625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310</xdr:row>
      <xdr:rowOff>114300</xdr:rowOff>
    </xdr:from>
    <xdr:to>
      <xdr:col>2</xdr:col>
      <xdr:colOff>0</xdr:colOff>
      <xdr:row>310</xdr:row>
      <xdr:rowOff>114300</xdr:rowOff>
    </xdr:to>
    <xdr:sp macro="" textlink="">
      <xdr:nvSpPr>
        <xdr:cNvPr id="193" name="Line 8">
          <a:extLst>
            <a:ext uri="{FF2B5EF4-FFF2-40B4-BE49-F238E27FC236}">
              <a16:creationId xmlns:a16="http://schemas.microsoft.com/office/drawing/2014/main" id="{F6209392-FB23-4781-99F2-FD1DA079698C}"/>
            </a:ext>
          </a:extLst>
        </xdr:cNvPr>
        <xdr:cNvSpPr>
          <a:spLocks noChangeShapeType="1"/>
        </xdr:cNvSpPr>
      </xdr:nvSpPr>
      <xdr:spPr bwMode="auto">
        <a:xfrm flipH="1">
          <a:off x="977900" y="51479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309</xdr:row>
      <xdr:rowOff>114300</xdr:rowOff>
    </xdr:from>
    <xdr:to>
      <xdr:col>2</xdr:col>
      <xdr:colOff>85725</xdr:colOff>
      <xdr:row>309</xdr:row>
      <xdr:rowOff>114300</xdr:rowOff>
    </xdr:to>
    <xdr:sp macro="" textlink="">
      <xdr:nvSpPr>
        <xdr:cNvPr id="194" name="Line 8">
          <a:extLst>
            <a:ext uri="{FF2B5EF4-FFF2-40B4-BE49-F238E27FC236}">
              <a16:creationId xmlns:a16="http://schemas.microsoft.com/office/drawing/2014/main" id="{C6CC210B-28C6-4F51-AE1C-666D9C0CD657}"/>
            </a:ext>
          </a:extLst>
        </xdr:cNvPr>
        <xdr:cNvSpPr>
          <a:spLocks noChangeShapeType="1"/>
        </xdr:cNvSpPr>
      </xdr:nvSpPr>
      <xdr:spPr bwMode="auto">
        <a:xfrm flipH="1">
          <a:off x="977900" y="513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150</xdr:row>
      <xdr:rowOff>114300</xdr:rowOff>
    </xdr:from>
    <xdr:to>
      <xdr:col>3</xdr:col>
      <xdr:colOff>0</xdr:colOff>
      <xdr:row>150</xdr:row>
      <xdr:rowOff>114300</xdr:rowOff>
    </xdr:to>
    <xdr:sp macro="" textlink="">
      <xdr:nvSpPr>
        <xdr:cNvPr id="195" name="Line 8">
          <a:extLst>
            <a:ext uri="{FF2B5EF4-FFF2-40B4-BE49-F238E27FC236}">
              <a16:creationId xmlns:a16="http://schemas.microsoft.com/office/drawing/2014/main" id="{D0612C29-99AD-4ACD-82B0-0B874683432C}"/>
            </a:ext>
          </a:extLst>
        </xdr:cNvPr>
        <xdr:cNvSpPr>
          <a:spLocks noChangeShapeType="1"/>
        </xdr:cNvSpPr>
      </xdr:nvSpPr>
      <xdr:spPr bwMode="auto">
        <a:xfrm flipH="1">
          <a:off x="977900" y="2491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309</xdr:row>
      <xdr:rowOff>114300</xdr:rowOff>
    </xdr:from>
    <xdr:to>
      <xdr:col>2</xdr:col>
      <xdr:colOff>47625</xdr:colOff>
      <xdr:row>309</xdr:row>
      <xdr:rowOff>114300</xdr:rowOff>
    </xdr:to>
    <xdr:sp macro="" textlink="">
      <xdr:nvSpPr>
        <xdr:cNvPr id="196" name="Line 8">
          <a:extLst>
            <a:ext uri="{FF2B5EF4-FFF2-40B4-BE49-F238E27FC236}">
              <a16:creationId xmlns:a16="http://schemas.microsoft.com/office/drawing/2014/main" id="{869C22A8-668B-4BE2-833C-6D05F8E468D6}"/>
            </a:ext>
          </a:extLst>
        </xdr:cNvPr>
        <xdr:cNvSpPr>
          <a:spLocks noChangeShapeType="1"/>
        </xdr:cNvSpPr>
      </xdr:nvSpPr>
      <xdr:spPr bwMode="auto">
        <a:xfrm flipH="1">
          <a:off x="977900" y="513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466725</xdr:colOff>
      <xdr:row>149</xdr:row>
      <xdr:rowOff>95250</xdr:rowOff>
    </xdr:from>
    <xdr:to>
      <xdr:col>3</xdr:col>
      <xdr:colOff>28575</xdr:colOff>
      <xdr:row>149</xdr:row>
      <xdr:rowOff>104775</xdr:rowOff>
    </xdr:to>
    <xdr:sp macro="" textlink="">
      <xdr:nvSpPr>
        <xdr:cNvPr id="197" name="Line 7">
          <a:extLst>
            <a:ext uri="{FF2B5EF4-FFF2-40B4-BE49-F238E27FC236}">
              <a16:creationId xmlns:a16="http://schemas.microsoft.com/office/drawing/2014/main" id="{8299550A-5D2E-4690-BD5D-C3CA8140533D}"/>
            </a:ext>
          </a:extLst>
        </xdr:cNvPr>
        <xdr:cNvSpPr>
          <a:spLocks noChangeShapeType="1"/>
        </xdr:cNvSpPr>
      </xdr:nvSpPr>
      <xdr:spPr bwMode="auto">
        <a:xfrm flipH="1" flipV="1">
          <a:off x="977900" y="247269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150</xdr:row>
      <xdr:rowOff>114300</xdr:rowOff>
    </xdr:from>
    <xdr:to>
      <xdr:col>3</xdr:col>
      <xdr:colOff>0</xdr:colOff>
      <xdr:row>150</xdr:row>
      <xdr:rowOff>114300</xdr:rowOff>
    </xdr:to>
    <xdr:sp macro="" textlink="">
      <xdr:nvSpPr>
        <xdr:cNvPr id="198" name="Line 8">
          <a:extLst>
            <a:ext uri="{FF2B5EF4-FFF2-40B4-BE49-F238E27FC236}">
              <a16:creationId xmlns:a16="http://schemas.microsoft.com/office/drawing/2014/main" id="{6C16FCA8-D560-4F29-B514-DBE490490993}"/>
            </a:ext>
          </a:extLst>
        </xdr:cNvPr>
        <xdr:cNvSpPr>
          <a:spLocks noChangeShapeType="1"/>
        </xdr:cNvSpPr>
      </xdr:nvSpPr>
      <xdr:spPr bwMode="auto">
        <a:xfrm flipH="1">
          <a:off x="977900" y="2491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323</xdr:row>
      <xdr:rowOff>114300</xdr:rowOff>
    </xdr:from>
    <xdr:to>
      <xdr:col>2</xdr:col>
      <xdr:colOff>47625</xdr:colOff>
      <xdr:row>323</xdr:row>
      <xdr:rowOff>114300</xdr:rowOff>
    </xdr:to>
    <xdr:sp macro="" textlink="">
      <xdr:nvSpPr>
        <xdr:cNvPr id="199" name="Line 8">
          <a:extLst>
            <a:ext uri="{FF2B5EF4-FFF2-40B4-BE49-F238E27FC236}">
              <a16:creationId xmlns:a16="http://schemas.microsoft.com/office/drawing/2014/main" id="{CB8D45D4-2430-4C82-8DA2-69C06BFE7008}"/>
            </a:ext>
          </a:extLst>
        </xdr:cNvPr>
        <xdr:cNvSpPr>
          <a:spLocks noChangeShapeType="1"/>
        </xdr:cNvSpPr>
      </xdr:nvSpPr>
      <xdr:spPr bwMode="auto">
        <a:xfrm flipH="1">
          <a:off x="977900" y="53625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323</xdr:row>
      <xdr:rowOff>114300</xdr:rowOff>
    </xdr:from>
    <xdr:to>
      <xdr:col>2</xdr:col>
      <xdr:colOff>47625</xdr:colOff>
      <xdr:row>323</xdr:row>
      <xdr:rowOff>114300</xdr:rowOff>
    </xdr:to>
    <xdr:sp macro="" textlink="">
      <xdr:nvSpPr>
        <xdr:cNvPr id="200" name="Line 8">
          <a:extLst>
            <a:ext uri="{FF2B5EF4-FFF2-40B4-BE49-F238E27FC236}">
              <a16:creationId xmlns:a16="http://schemas.microsoft.com/office/drawing/2014/main" id="{6F2BAA98-C4FE-4EA2-B1ED-BBB27B8115FF}"/>
            </a:ext>
          </a:extLst>
        </xdr:cNvPr>
        <xdr:cNvSpPr>
          <a:spLocks noChangeShapeType="1"/>
        </xdr:cNvSpPr>
      </xdr:nvSpPr>
      <xdr:spPr bwMode="auto">
        <a:xfrm flipH="1">
          <a:off x="977900" y="53625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310</xdr:row>
      <xdr:rowOff>114300</xdr:rowOff>
    </xdr:from>
    <xdr:to>
      <xdr:col>2</xdr:col>
      <xdr:colOff>0</xdr:colOff>
      <xdr:row>310</xdr:row>
      <xdr:rowOff>114300</xdr:rowOff>
    </xdr:to>
    <xdr:sp macro="" textlink="">
      <xdr:nvSpPr>
        <xdr:cNvPr id="201" name="Line 8">
          <a:extLst>
            <a:ext uri="{FF2B5EF4-FFF2-40B4-BE49-F238E27FC236}">
              <a16:creationId xmlns:a16="http://schemas.microsoft.com/office/drawing/2014/main" id="{B37F26DF-B035-4541-ABC3-3238CAE015F9}"/>
            </a:ext>
          </a:extLst>
        </xdr:cNvPr>
        <xdr:cNvSpPr>
          <a:spLocks noChangeShapeType="1"/>
        </xdr:cNvSpPr>
      </xdr:nvSpPr>
      <xdr:spPr bwMode="auto">
        <a:xfrm flipH="1">
          <a:off x="977900" y="51479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309</xdr:row>
      <xdr:rowOff>114300</xdr:rowOff>
    </xdr:from>
    <xdr:to>
      <xdr:col>2</xdr:col>
      <xdr:colOff>47625</xdr:colOff>
      <xdr:row>309</xdr:row>
      <xdr:rowOff>114300</xdr:rowOff>
    </xdr:to>
    <xdr:sp macro="" textlink="">
      <xdr:nvSpPr>
        <xdr:cNvPr id="202" name="Line 8">
          <a:extLst>
            <a:ext uri="{FF2B5EF4-FFF2-40B4-BE49-F238E27FC236}">
              <a16:creationId xmlns:a16="http://schemas.microsoft.com/office/drawing/2014/main" id="{C5DA74DF-B165-4D77-835A-57AE8F0C62E9}"/>
            </a:ext>
          </a:extLst>
        </xdr:cNvPr>
        <xdr:cNvSpPr>
          <a:spLocks noChangeShapeType="1"/>
        </xdr:cNvSpPr>
      </xdr:nvSpPr>
      <xdr:spPr bwMode="auto">
        <a:xfrm flipH="1">
          <a:off x="977900" y="513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150</xdr:row>
      <xdr:rowOff>114300</xdr:rowOff>
    </xdr:from>
    <xdr:to>
      <xdr:col>3</xdr:col>
      <xdr:colOff>0</xdr:colOff>
      <xdr:row>150</xdr:row>
      <xdr:rowOff>114300</xdr:rowOff>
    </xdr:to>
    <xdr:sp macro="" textlink="">
      <xdr:nvSpPr>
        <xdr:cNvPr id="203" name="Line 8">
          <a:extLst>
            <a:ext uri="{FF2B5EF4-FFF2-40B4-BE49-F238E27FC236}">
              <a16:creationId xmlns:a16="http://schemas.microsoft.com/office/drawing/2014/main" id="{809B64E8-C9C4-4310-BA5A-E5C7C4D67CFC}"/>
            </a:ext>
          </a:extLst>
        </xdr:cNvPr>
        <xdr:cNvSpPr>
          <a:spLocks noChangeShapeType="1"/>
        </xdr:cNvSpPr>
      </xdr:nvSpPr>
      <xdr:spPr bwMode="auto">
        <a:xfrm flipH="1">
          <a:off x="977900" y="2491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309</xdr:row>
      <xdr:rowOff>114300</xdr:rowOff>
    </xdr:from>
    <xdr:to>
      <xdr:col>2</xdr:col>
      <xdr:colOff>85725</xdr:colOff>
      <xdr:row>309</xdr:row>
      <xdr:rowOff>114300</xdr:rowOff>
    </xdr:to>
    <xdr:sp macro="" textlink="">
      <xdr:nvSpPr>
        <xdr:cNvPr id="204" name="Line 8">
          <a:extLst>
            <a:ext uri="{FF2B5EF4-FFF2-40B4-BE49-F238E27FC236}">
              <a16:creationId xmlns:a16="http://schemas.microsoft.com/office/drawing/2014/main" id="{9E153DD2-0D45-4C6F-9EEB-C936EA5E7591}"/>
            </a:ext>
          </a:extLst>
        </xdr:cNvPr>
        <xdr:cNvSpPr>
          <a:spLocks noChangeShapeType="1"/>
        </xdr:cNvSpPr>
      </xdr:nvSpPr>
      <xdr:spPr bwMode="auto">
        <a:xfrm flipH="1">
          <a:off x="977900" y="513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466725</xdr:colOff>
      <xdr:row>149</xdr:row>
      <xdr:rowOff>95250</xdr:rowOff>
    </xdr:from>
    <xdr:to>
      <xdr:col>3</xdr:col>
      <xdr:colOff>28575</xdr:colOff>
      <xdr:row>149</xdr:row>
      <xdr:rowOff>104775</xdr:rowOff>
    </xdr:to>
    <xdr:sp macro="" textlink="">
      <xdr:nvSpPr>
        <xdr:cNvPr id="205" name="Line 7">
          <a:extLst>
            <a:ext uri="{FF2B5EF4-FFF2-40B4-BE49-F238E27FC236}">
              <a16:creationId xmlns:a16="http://schemas.microsoft.com/office/drawing/2014/main" id="{B6A2C781-002F-452B-8B43-CA48DE89C704}"/>
            </a:ext>
          </a:extLst>
        </xdr:cNvPr>
        <xdr:cNvSpPr>
          <a:spLocks noChangeShapeType="1"/>
        </xdr:cNvSpPr>
      </xdr:nvSpPr>
      <xdr:spPr bwMode="auto">
        <a:xfrm flipH="1" flipV="1">
          <a:off x="977900" y="247269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150</xdr:row>
      <xdr:rowOff>114300</xdr:rowOff>
    </xdr:from>
    <xdr:to>
      <xdr:col>3</xdr:col>
      <xdr:colOff>0</xdr:colOff>
      <xdr:row>150</xdr:row>
      <xdr:rowOff>114300</xdr:rowOff>
    </xdr:to>
    <xdr:sp macro="" textlink="">
      <xdr:nvSpPr>
        <xdr:cNvPr id="206" name="Line 8">
          <a:extLst>
            <a:ext uri="{FF2B5EF4-FFF2-40B4-BE49-F238E27FC236}">
              <a16:creationId xmlns:a16="http://schemas.microsoft.com/office/drawing/2014/main" id="{ED3422E5-C5A8-42E4-86D4-BAEC73FC9822}"/>
            </a:ext>
          </a:extLst>
        </xdr:cNvPr>
        <xdr:cNvSpPr>
          <a:spLocks noChangeShapeType="1"/>
        </xdr:cNvSpPr>
      </xdr:nvSpPr>
      <xdr:spPr bwMode="auto">
        <a:xfrm flipH="1">
          <a:off x="977900" y="2491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323</xdr:row>
      <xdr:rowOff>114300</xdr:rowOff>
    </xdr:from>
    <xdr:to>
      <xdr:col>2</xdr:col>
      <xdr:colOff>76200</xdr:colOff>
      <xdr:row>323</xdr:row>
      <xdr:rowOff>114300</xdr:rowOff>
    </xdr:to>
    <xdr:sp macro="" textlink="">
      <xdr:nvSpPr>
        <xdr:cNvPr id="207" name="Line 8">
          <a:extLst>
            <a:ext uri="{FF2B5EF4-FFF2-40B4-BE49-F238E27FC236}">
              <a16:creationId xmlns:a16="http://schemas.microsoft.com/office/drawing/2014/main" id="{6AC836FC-7B05-4FEB-A2B1-868CB619C012}"/>
            </a:ext>
          </a:extLst>
        </xdr:cNvPr>
        <xdr:cNvSpPr>
          <a:spLocks noChangeShapeType="1"/>
        </xdr:cNvSpPr>
      </xdr:nvSpPr>
      <xdr:spPr bwMode="auto">
        <a:xfrm flipH="1">
          <a:off x="977900" y="53625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323</xdr:row>
      <xdr:rowOff>114300</xdr:rowOff>
    </xdr:from>
    <xdr:to>
      <xdr:col>2</xdr:col>
      <xdr:colOff>76200</xdr:colOff>
      <xdr:row>323</xdr:row>
      <xdr:rowOff>114300</xdr:rowOff>
    </xdr:to>
    <xdr:sp macro="" textlink="">
      <xdr:nvSpPr>
        <xdr:cNvPr id="208" name="Line 8">
          <a:extLst>
            <a:ext uri="{FF2B5EF4-FFF2-40B4-BE49-F238E27FC236}">
              <a16:creationId xmlns:a16="http://schemas.microsoft.com/office/drawing/2014/main" id="{E26D0722-3E86-44C8-A67E-DB3B86C980EC}"/>
            </a:ext>
          </a:extLst>
        </xdr:cNvPr>
        <xdr:cNvSpPr>
          <a:spLocks noChangeShapeType="1"/>
        </xdr:cNvSpPr>
      </xdr:nvSpPr>
      <xdr:spPr bwMode="auto">
        <a:xfrm flipH="1">
          <a:off x="977900" y="53625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310</xdr:row>
      <xdr:rowOff>114300</xdr:rowOff>
    </xdr:from>
    <xdr:to>
      <xdr:col>2</xdr:col>
      <xdr:colOff>0</xdr:colOff>
      <xdr:row>310</xdr:row>
      <xdr:rowOff>114300</xdr:rowOff>
    </xdr:to>
    <xdr:sp macro="" textlink="">
      <xdr:nvSpPr>
        <xdr:cNvPr id="209" name="Line 8">
          <a:extLst>
            <a:ext uri="{FF2B5EF4-FFF2-40B4-BE49-F238E27FC236}">
              <a16:creationId xmlns:a16="http://schemas.microsoft.com/office/drawing/2014/main" id="{6B0209B6-58C1-4D9E-8AF0-D03D5D728CC9}"/>
            </a:ext>
          </a:extLst>
        </xdr:cNvPr>
        <xdr:cNvSpPr>
          <a:spLocks noChangeShapeType="1"/>
        </xdr:cNvSpPr>
      </xdr:nvSpPr>
      <xdr:spPr bwMode="auto">
        <a:xfrm flipH="1">
          <a:off x="977900" y="51479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309</xdr:row>
      <xdr:rowOff>114300</xdr:rowOff>
    </xdr:from>
    <xdr:to>
      <xdr:col>2</xdr:col>
      <xdr:colOff>85725</xdr:colOff>
      <xdr:row>309</xdr:row>
      <xdr:rowOff>114300</xdr:rowOff>
    </xdr:to>
    <xdr:sp macro="" textlink="">
      <xdr:nvSpPr>
        <xdr:cNvPr id="210" name="Line 8">
          <a:extLst>
            <a:ext uri="{FF2B5EF4-FFF2-40B4-BE49-F238E27FC236}">
              <a16:creationId xmlns:a16="http://schemas.microsoft.com/office/drawing/2014/main" id="{8008BA8E-08B5-432C-AA06-B68F370FB926}"/>
            </a:ext>
          </a:extLst>
        </xdr:cNvPr>
        <xdr:cNvSpPr>
          <a:spLocks noChangeShapeType="1"/>
        </xdr:cNvSpPr>
      </xdr:nvSpPr>
      <xdr:spPr bwMode="auto">
        <a:xfrm flipH="1">
          <a:off x="977900" y="513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150</xdr:row>
      <xdr:rowOff>114300</xdr:rowOff>
    </xdr:from>
    <xdr:to>
      <xdr:col>3</xdr:col>
      <xdr:colOff>0</xdr:colOff>
      <xdr:row>150</xdr:row>
      <xdr:rowOff>114300</xdr:rowOff>
    </xdr:to>
    <xdr:sp macro="" textlink="">
      <xdr:nvSpPr>
        <xdr:cNvPr id="211" name="Line 8">
          <a:extLst>
            <a:ext uri="{FF2B5EF4-FFF2-40B4-BE49-F238E27FC236}">
              <a16:creationId xmlns:a16="http://schemas.microsoft.com/office/drawing/2014/main" id="{7E52171D-2684-4EE1-9FBB-C5E174026E8A}"/>
            </a:ext>
          </a:extLst>
        </xdr:cNvPr>
        <xdr:cNvSpPr>
          <a:spLocks noChangeShapeType="1"/>
        </xdr:cNvSpPr>
      </xdr:nvSpPr>
      <xdr:spPr bwMode="auto">
        <a:xfrm flipH="1">
          <a:off x="977900" y="2491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304</xdr:row>
      <xdr:rowOff>114300</xdr:rowOff>
    </xdr:from>
    <xdr:to>
      <xdr:col>2</xdr:col>
      <xdr:colOff>85725</xdr:colOff>
      <xdr:row>304</xdr:row>
      <xdr:rowOff>114300</xdr:rowOff>
    </xdr:to>
    <xdr:sp macro="" textlink="">
      <xdr:nvSpPr>
        <xdr:cNvPr id="212" name="Line 8">
          <a:extLst>
            <a:ext uri="{FF2B5EF4-FFF2-40B4-BE49-F238E27FC236}">
              <a16:creationId xmlns:a16="http://schemas.microsoft.com/office/drawing/2014/main" id="{E82AFDE1-09FD-431E-92F3-4A73828C3965}"/>
            </a:ext>
          </a:extLst>
        </xdr:cNvPr>
        <xdr:cNvSpPr>
          <a:spLocks noChangeShapeType="1"/>
        </xdr:cNvSpPr>
      </xdr:nvSpPr>
      <xdr:spPr bwMode="auto">
        <a:xfrm flipH="1">
          <a:off x="977900" y="50488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466725</xdr:colOff>
      <xdr:row>151</xdr:row>
      <xdr:rowOff>95250</xdr:rowOff>
    </xdr:from>
    <xdr:to>
      <xdr:col>3</xdr:col>
      <xdr:colOff>28575</xdr:colOff>
      <xdr:row>151</xdr:row>
      <xdr:rowOff>104775</xdr:rowOff>
    </xdr:to>
    <xdr:sp macro="" textlink="">
      <xdr:nvSpPr>
        <xdr:cNvPr id="213" name="Line 7">
          <a:extLst>
            <a:ext uri="{FF2B5EF4-FFF2-40B4-BE49-F238E27FC236}">
              <a16:creationId xmlns:a16="http://schemas.microsoft.com/office/drawing/2014/main" id="{A2B44954-9D99-4891-A63A-B2006F32ADBC}"/>
            </a:ext>
          </a:extLst>
        </xdr:cNvPr>
        <xdr:cNvSpPr>
          <a:spLocks noChangeShapeType="1"/>
        </xdr:cNvSpPr>
      </xdr:nvSpPr>
      <xdr:spPr bwMode="auto">
        <a:xfrm flipH="1" flipV="1">
          <a:off x="977900" y="250571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152</xdr:row>
      <xdr:rowOff>114300</xdr:rowOff>
    </xdr:from>
    <xdr:to>
      <xdr:col>3</xdr:col>
      <xdr:colOff>0</xdr:colOff>
      <xdr:row>152</xdr:row>
      <xdr:rowOff>114300</xdr:rowOff>
    </xdr:to>
    <xdr:sp macro="" textlink="">
      <xdr:nvSpPr>
        <xdr:cNvPr id="214" name="Line 8">
          <a:extLst>
            <a:ext uri="{FF2B5EF4-FFF2-40B4-BE49-F238E27FC236}">
              <a16:creationId xmlns:a16="http://schemas.microsoft.com/office/drawing/2014/main" id="{23621EF3-9684-410C-892D-024DD82723CB}"/>
            </a:ext>
          </a:extLst>
        </xdr:cNvPr>
        <xdr:cNvSpPr>
          <a:spLocks noChangeShapeType="1"/>
        </xdr:cNvSpPr>
      </xdr:nvSpPr>
      <xdr:spPr bwMode="auto">
        <a:xfrm flipH="1">
          <a:off x="977900" y="25241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318</xdr:row>
      <xdr:rowOff>114300</xdr:rowOff>
    </xdr:from>
    <xdr:to>
      <xdr:col>2</xdr:col>
      <xdr:colOff>76200</xdr:colOff>
      <xdr:row>318</xdr:row>
      <xdr:rowOff>114300</xdr:rowOff>
    </xdr:to>
    <xdr:sp macro="" textlink="">
      <xdr:nvSpPr>
        <xdr:cNvPr id="215" name="Line 8">
          <a:extLst>
            <a:ext uri="{FF2B5EF4-FFF2-40B4-BE49-F238E27FC236}">
              <a16:creationId xmlns:a16="http://schemas.microsoft.com/office/drawing/2014/main" id="{C93DD3EF-DFEC-4A0F-8E83-75E0A8D77DD3}"/>
            </a:ext>
          </a:extLst>
        </xdr:cNvPr>
        <xdr:cNvSpPr>
          <a:spLocks noChangeShapeType="1"/>
        </xdr:cNvSpPr>
      </xdr:nvSpPr>
      <xdr:spPr bwMode="auto">
        <a:xfrm flipH="1">
          <a:off x="977900" y="52800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318</xdr:row>
      <xdr:rowOff>114300</xdr:rowOff>
    </xdr:from>
    <xdr:to>
      <xdr:col>2</xdr:col>
      <xdr:colOff>76200</xdr:colOff>
      <xdr:row>318</xdr:row>
      <xdr:rowOff>114300</xdr:rowOff>
    </xdr:to>
    <xdr:sp macro="" textlink="">
      <xdr:nvSpPr>
        <xdr:cNvPr id="216" name="Line 8">
          <a:extLst>
            <a:ext uri="{FF2B5EF4-FFF2-40B4-BE49-F238E27FC236}">
              <a16:creationId xmlns:a16="http://schemas.microsoft.com/office/drawing/2014/main" id="{9B928A4F-09D2-4479-94A0-79FD1DA3164E}"/>
            </a:ext>
          </a:extLst>
        </xdr:cNvPr>
        <xdr:cNvSpPr>
          <a:spLocks noChangeShapeType="1"/>
        </xdr:cNvSpPr>
      </xdr:nvSpPr>
      <xdr:spPr bwMode="auto">
        <a:xfrm flipH="1">
          <a:off x="977900" y="52800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305</xdr:row>
      <xdr:rowOff>95250</xdr:rowOff>
    </xdr:from>
    <xdr:to>
      <xdr:col>2</xdr:col>
      <xdr:colOff>47625</xdr:colOff>
      <xdr:row>305</xdr:row>
      <xdr:rowOff>104775</xdr:rowOff>
    </xdr:to>
    <xdr:sp macro="" textlink="">
      <xdr:nvSpPr>
        <xdr:cNvPr id="217" name="Line 7">
          <a:extLst>
            <a:ext uri="{FF2B5EF4-FFF2-40B4-BE49-F238E27FC236}">
              <a16:creationId xmlns:a16="http://schemas.microsoft.com/office/drawing/2014/main" id="{59DBE0BA-EB40-4A08-A115-9D2FA04740AC}"/>
            </a:ext>
          </a:extLst>
        </xdr:cNvPr>
        <xdr:cNvSpPr>
          <a:spLocks noChangeShapeType="1"/>
        </xdr:cNvSpPr>
      </xdr:nvSpPr>
      <xdr:spPr bwMode="auto">
        <a:xfrm flipH="1" flipV="1">
          <a:off x="977900" y="506349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306</xdr:row>
      <xdr:rowOff>114300</xdr:rowOff>
    </xdr:from>
    <xdr:to>
      <xdr:col>2</xdr:col>
      <xdr:colOff>0</xdr:colOff>
      <xdr:row>306</xdr:row>
      <xdr:rowOff>114300</xdr:rowOff>
    </xdr:to>
    <xdr:sp macro="" textlink="">
      <xdr:nvSpPr>
        <xdr:cNvPr id="218" name="Line 8">
          <a:extLst>
            <a:ext uri="{FF2B5EF4-FFF2-40B4-BE49-F238E27FC236}">
              <a16:creationId xmlns:a16="http://schemas.microsoft.com/office/drawing/2014/main" id="{BAF110EA-2C26-48CC-87D5-7BA65AEDA6B8}"/>
            </a:ext>
          </a:extLst>
        </xdr:cNvPr>
        <xdr:cNvSpPr>
          <a:spLocks noChangeShapeType="1"/>
        </xdr:cNvSpPr>
      </xdr:nvSpPr>
      <xdr:spPr bwMode="auto">
        <a:xfrm flipH="1">
          <a:off x="977900" y="50819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304</xdr:row>
      <xdr:rowOff>114300</xdr:rowOff>
    </xdr:from>
    <xdr:to>
      <xdr:col>2</xdr:col>
      <xdr:colOff>85725</xdr:colOff>
      <xdr:row>304</xdr:row>
      <xdr:rowOff>114300</xdr:rowOff>
    </xdr:to>
    <xdr:sp macro="" textlink="">
      <xdr:nvSpPr>
        <xdr:cNvPr id="219" name="Line 8">
          <a:extLst>
            <a:ext uri="{FF2B5EF4-FFF2-40B4-BE49-F238E27FC236}">
              <a16:creationId xmlns:a16="http://schemas.microsoft.com/office/drawing/2014/main" id="{9C25363C-2D56-4614-86B6-707703C36317}"/>
            </a:ext>
          </a:extLst>
        </xdr:cNvPr>
        <xdr:cNvSpPr>
          <a:spLocks noChangeShapeType="1"/>
        </xdr:cNvSpPr>
      </xdr:nvSpPr>
      <xdr:spPr bwMode="auto">
        <a:xfrm flipH="1">
          <a:off x="977900" y="50488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152</xdr:row>
      <xdr:rowOff>114300</xdr:rowOff>
    </xdr:from>
    <xdr:to>
      <xdr:col>3</xdr:col>
      <xdr:colOff>0</xdr:colOff>
      <xdr:row>152</xdr:row>
      <xdr:rowOff>114300</xdr:rowOff>
    </xdr:to>
    <xdr:sp macro="" textlink="">
      <xdr:nvSpPr>
        <xdr:cNvPr id="220" name="Line 8">
          <a:extLst>
            <a:ext uri="{FF2B5EF4-FFF2-40B4-BE49-F238E27FC236}">
              <a16:creationId xmlns:a16="http://schemas.microsoft.com/office/drawing/2014/main" id="{B12F5207-E8C6-4B20-BAB3-019DDB7DE753}"/>
            </a:ext>
          </a:extLst>
        </xdr:cNvPr>
        <xdr:cNvSpPr>
          <a:spLocks noChangeShapeType="1"/>
        </xdr:cNvSpPr>
      </xdr:nvSpPr>
      <xdr:spPr bwMode="auto">
        <a:xfrm flipH="1">
          <a:off x="977900" y="25241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466725</xdr:colOff>
      <xdr:row>309</xdr:row>
      <xdr:rowOff>161925</xdr:rowOff>
    </xdr:from>
    <xdr:to>
      <xdr:col>1</xdr:col>
      <xdr:colOff>28575</xdr:colOff>
      <xdr:row>310</xdr:row>
      <xdr:rowOff>0</xdr:rowOff>
    </xdr:to>
    <xdr:sp macro="" textlink="">
      <xdr:nvSpPr>
        <xdr:cNvPr id="221" name="Line 4">
          <a:extLst>
            <a:ext uri="{FF2B5EF4-FFF2-40B4-BE49-F238E27FC236}">
              <a16:creationId xmlns:a16="http://schemas.microsoft.com/office/drawing/2014/main" id="{18F1256B-44C3-4018-BD1E-29AC04E9E84A}"/>
            </a:ext>
          </a:extLst>
        </xdr:cNvPr>
        <xdr:cNvSpPr>
          <a:spLocks noChangeShapeType="1"/>
        </xdr:cNvSpPr>
      </xdr:nvSpPr>
      <xdr:spPr bwMode="auto">
        <a:xfrm>
          <a:off x="466725" y="51361975"/>
          <a:ext cx="120650" cy="3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466725</xdr:colOff>
      <xdr:row>301</xdr:row>
      <xdr:rowOff>95250</xdr:rowOff>
    </xdr:from>
    <xdr:to>
      <xdr:col>3</xdr:col>
      <xdr:colOff>38100</xdr:colOff>
      <xdr:row>301</xdr:row>
      <xdr:rowOff>104775</xdr:rowOff>
    </xdr:to>
    <xdr:sp macro="" textlink="">
      <xdr:nvSpPr>
        <xdr:cNvPr id="222" name="Line 7">
          <a:extLst>
            <a:ext uri="{FF2B5EF4-FFF2-40B4-BE49-F238E27FC236}">
              <a16:creationId xmlns:a16="http://schemas.microsoft.com/office/drawing/2014/main" id="{3C400757-24B1-482E-839C-A8B09333008E}"/>
            </a:ext>
          </a:extLst>
        </xdr:cNvPr>
        <xdr:cNvSpPr>
          <a:spLocks noChangeShapeType="1"/>
        </xdr:cNvSpPr>
      </xdr:nvSpPr>
      <xdr:spPr bwMode="auto">
        <a:xfrm flipH="1" flipV="1">
          <a:off x="977900" y="499745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302</xdr:row>
      <xdr:rowOff>114300</xdr:rowOff>
    </xdr:from>
    <xdr:to>
      <xdr:col>2</xdr:col>
      <xdr:colOff>657225</xdr:colOff>
      <xdr:row>302</xdr:row>
      <xdr:rowOff>114300</xdr:rowOff>
    </xdr:to>
    <xdr:sp macro="" textlink="">
      <xdr:nvSpPr>
        <xdr:cNvPr id="223" name="Line 8">
          <a:extLst>
            <a:ext uri="{FF2B5EF4-FFF2-40B4-BE49-F238E27FC236}">
              <a16:creationId xmlns:a16="http://schemas.microsoft.com/office/drawing/2014/main" id="{31DC06D7-157D-44D9-87A3-F589A93B941C}"/>
            </a:ext>
          </a:extLst>
        </xdr:cNvPr>
        <xdr:cNvSpPr>
          <a:spLocks noChangeShapeType="1"/>
        </xdr:cNvSpPr>
      </xdr:nvSpPr>
      <xdr:spPr bwMode="auto">
        <a:xfrm flipH="1">
          <a:off x="977900" y="50158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419100</xdr:colOff>
      <xdr:row>71</xdr:row>
      <xdr:rowOff>91440</xdr:rowOff>
    </xdr:from>
    <xdr:to>
      <xdr:col>3</xdr:col>
      <xdr:colOff>38100</xdr:colOff>
      <xdr:row>71</xdr:row>
      <xdr:rowOff>99060</xdr:rowOff>
    </xdr:to>
    <xdr:sp macro="" textlink="">
      <xdr:nvSpPr>
        <xdr:cNvPr id="224" name="Line 7">
          <a:extLst>
            <a:ext uri="{FF2B5EF4-FFF2-40B4-BE49-F238E27FC236}">
              <a16:creationId xmlns:a16="http://schemas.microsoft.com/office/drawing/2014/main" id="{586A89E3-D73C-4252-81F2-81603A4740DA}"/>
            </a:ext>
          </a:extLst>
        </xdr:cNvPr>
        <xdr:cNvSpPr>
          <a:spLocks noChangeShapeType="1"/>
        </xdr:cNvSpPr>
      </xdr:nvSpPr>
      <xdr:spPr bwMode="auto">
        <a:xfrm flipH="1" flipV="1">
          <a:off x="977900" y="11813540"/>
          <a:ext cx="0" cy="762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487680</xdr:colOff>
      <xdr:row>72</xdr:row>
      <xdr:rowOff>114300</xdr:rowOff>
    </xdr:from>
    <xdr:to>
      <xdr:col>2</xdr:col>
      <xdr:colOff>609600</xdr:colOff>
      <xdr:row>72</xdr:row>
      <xdr:rowOff>114300</xdr:rowOff>
    </xdr:to>
    <xdr:sp macro="" textlink="">
      <xdr:nvSpPr>
        <xdr:cNvPr id="225" name="Line 8">
          <a:extLst>
            <a:ext uri="{FF2B5EF4-FFF2-40B4-BE49-F238E27FC236}">
              <a16:creationId xmlns:a16="http://schemas.microsoft.com/office/drawing/2014/main" id="{4214EF21-2CDD-44FA-A04E-259DDA74CE92}"/>
            </a:ext>
          </a:extLst>
        </xdr:cNvPr>
        <xdr:cNvSpPr>
          <a:spLocks noChangeShapeType="1"/>
        </xdr:cNvSpPr>
      </xdr:nvSpPr>
      <xdr:spPr bwMode="auto">
        <a:xfrm flipH="1">
          <a:off x="977900" y="1200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360</xdr:row>
      <xdr:rowOff>114300</xdr:rowOff>
    </xdr:from>
    <xdr:to>
      <xdr:col>2</xdr:col>
      <xdr:colOff>76200</xdr:colOff>
      <xdr:row>360</xdr:row>
      <xdr:rowOff>114300</xdr:rowOff>
    </xdr:to>
    <xdr:sp macro="" textlink="">
      <xdr:nvSpPr>
        <xdr:cNvPr id="226" name="Line 8">
          <a:extLst>
            <a:ext uri="{FF2B5EF4-FFF2-40B4-BE49-F238E27FC236}">
              <a16:creationId xmlns:a16="http://schemas.microsoft.com/office/drawing/2014/main" id="{D062F61B-E0A9-405E-A484-0325B7B10590}"/>
            </a:ext>
          </a:extLst>
        </xdr:cNvPr>
        <xdr:cNvSpPr>
          <a:spLocks noChangeShapeType="1"/>
        </xdr:cNvSpPr>
      </xdr:nvSpPr>
      <xdr:spPr bwMode="auto">
        <a:xfrm flipH="1">
          <a:off x="977900" y="60813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364</xdr:row>
      <xdr:rowOff>114300</xdr:rowOff>
    </xdr:from>
    <xdr:to>
      <xdr:col>2</xdr:col>
      <xdr:colOff>85725</xdr:colOff>
      <xdr:row>364</xdr:row>
      <xdr:rowOff>114300</xdr:rowOff>
    </xdr:to>
    <xdr:sp macro="" textlink="">
      <xdr:nvSpPr>
        <xdr:cNvPr id="227" name="Line 8">
          <a:extLst>
            <a:ext uri="{FF2B5EF4-FFF2-40B4-BE49-F238E27FC236}">
              <a16:creationId xmlns:a16="http://schemas.microsoft.com/office/drawing/2014/main" id="{8D978A23-3B31-4169-A361-CD208C7D8D8C}"/>
            </a:ext>
          </a:extLst>
        </xdr:cNvPr>
        <xdr:cNvSpPr>
          <a:spLocks noChangeShapeType="1"/>
        </xdr:cNvSpPr>
      </xdr:nvSpPr>
      <xdr:spPr bwMode="auto">
        <a:xfrm flipH="1">
          <a:off x="977900" y="6147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339</xdr:row>
      <xdr:rowOff>114300</xdr:rowOff>
    </xdr:from>
    <xdr:to>
      <xdr:col>2</xdr:col>
      <xdr:colOff>76200</xdr:colOff>
      <xdr:row>339</xdr:row>
      <xdr:rowOff>114300</xdr:rowOff>
    </xdr:to>
    <xdr:sp macro="" textlink="">
      <xdr:nvSpPr>
        <xdr:cNvPr id="228" name="Line 8">
          <a:extLst>
            <a:ext uri="{FF2B5EF4-FFF2-40B4-BE49-F238E27FC236}">
              <a16:creationId xmlns:a16="http://schemas.microsoft.com/office/drawing/2014/main" id="{9FE4A7CA-CCF6-4A46-8687-E4565319A399}"/>
            </a:ext>
          </a:extLst>
        </xdr:cNvPr>
        <xdr:cNvSpPr>
          <a:spLocks noChangeShapeType="1"/>
        </xdr:cNvSpPr>
      </xdr:nvSpPr>
      <xdr:spPr bwMode="auto">
        <a:xfrm flipH="1">
          <a:off x="977900" y="57156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339</xdr:row>
      <xdr:rowOff>114300</xdr:rowOff>
    </xdr:from>
    <xdr:to>
      <xdr:col>2</xdr:col>
      <xdr:colOff>76200</xdr:colOff>
      <xdr:row>339</xdr:row>
      <xdr:rowOff>114300</xdr:rowOff>
    </xdr:to>
    <xdr:sp macro="" textlink="">
      <xdr:nvSpPr>
        <xdr:cNvPr id="229" name="Line 8">
          <a:extLst>
            <a:ext uri="{FF2B5EF4-FFF2-40B4-BE49-F238E27FC236}">
              <a16:creationId xmlns:a16="http://schemas.microsoft.com/office/drawing/2014/main" id="{BC642C21-E550-4976-BC58-121EC006D885}"/>
            </a:ext>
          </a:extLst>
        </xdr:cNvPr>
        <xdr:cNvSpPr>
          <a:spLocks noChangeShapeType="1"/>
        </xdr:cNvSpPr>
      </xdr:nvSpPr>
      <xdr:spPr bwMode="auto">
        <a:xfrm flipH="1">
          <a:off x="977900" y="57156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332</xdr:row>
      <xdr:rowOff>114300</xdr:rowOff>
    </xdr:from>
    <xdr:to>
      <xdr:col>2</xdr:col>
      <xdr:colOff>76200</xdr:colOff>
      <xdr:row>332</xdr:row>
      <xdr:rowOff>114300</xdr:rowOff>
    </xdr:to>
    <xdr:sp macro="" textlink="">
      <xdr:nvSpPr>
        <xdr:cNvPr id="230" name="Line 8">
          <a:extLst>
            <a:ext uri="{FF2B5EF4-FFF2-40B4-BE49-F238E27FC236}">
              <a16:creationId xmlns:a16="http://schemas.microsoft.com/office/drawing/2014/main" id="{1DD79B82-4A10-4DA9-A36D-7A4624A981EA}"/>
            </a:ext>
          </a:extLst>
        </xdr:cNvPr>
        <xdr:cNvSpPr>
          <a:spLocks noChangeShapeType="1"/>
        </xdr:cNvSpPr>
      </xdr:nvSpPr>
      <xdr:spPr bwMode="auto">
        <a:xfrm flipH="1">
          <a:off x="977900" y="556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356</xdr:row>
      <xdr:rowOff>114300</xdr:rowOff>
    </xdr:from>
    <xdr:to>
      <xdr:col>2</xdr:col>
      <xdr:colOff>0</xdr:colOff>
      <xdr:row>356</xdr:row>
      <xdr:rowOff>114300</xdr:rowOff>
    </xdr:to>
    <xdr:sp macro="" textlink="">
      <xdr:nvSpPr>
        <xdr:cNvPr id="231" name="Line 8">
          <a:extLst>
            <a:ext uri="{FF2B5EF4-FFF2-40B4-BE49-F238E27FC236}">
              <a16:creationId xmlns:a16="http://schemas.microsoft.com/office/drawing/2014/main" id="{58E0BFE8-2285-4F78-94B2-56880BD041FC}"/>
            </a:ext>
          </a:extLst>
        </xdr:cNvPr>
        <xdr:cNvSpPr>
          <a:spLocks noChangeShapeType="1"/>
        </xdr:cNvSpPr>
      </xdr:nvSpPr>
      <xdr:spPr bwMode="auto">
        <a:xfrm flipH="1">
          <a:off x="977900" y="60153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364</xdr:row>
      <xdr:rowOff>114300</xdr:rowOff>
    </xdr:from>
    <xdr:to>
      <xdr:col>2</xdr:col>
      <xdr:colOff>85725</xdr:colOff>
      <xdr:row>364</xdr:row>
      <xdr:rowOff>114300</xdr:rowOff>
    </xdr:to>
    <xdr:sp macro="" textlink="">
      <xdr:nvSpPr>
        <xdr:cNvPr id="232" name="Line 8">
          <a:extLst>
            <a:ext uri="{FF2B5EF4-FFF2-40B4-BE49-F238E27FC236}">
              <a16:creationId xmlns:a16="http://schemas.microsoft.com/office/drawing/2014/main" id="{7CF60504-CEED-493A-B893-6E075DCA3769}"/>
            </a:ext>
          </a:extLst>
        </xdr:cNvPr>
        <xdr:cNvSpPr>
          <a:spLocks noChangeShapeType="1"/>
        </xdr:cNvSpPr>
      </xdr:nvSpPr>
      <xdr:spPr bwMode="auto">
        <a:xfrm flipH="1">
          <a:off x="977900" y="6147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325</xdr:row>
      <xdr:rowOff>114300</xdr:rowOff>
    </xdr:from>
    <xdr:to>
      <xdr:col>2</xdr:col>
      <xdr:colOff>76200</xdr:colOff>
      <xdr:row>325</xdr:row>
      <xdr:rowOff>114300</xdr:rowOff>
    </xdr:to>
    <xdr:sp macro="" textlink="">
      <xdr:nvSpPr>
        <xdr:cNvPr id="233" name="Line 8">
          <a:extLst>
            <a:ext uri="{FF2B5EF4-FFF2-40B4-BE49-F238E27FC236}">
              <a16:creationId xmlns:a16="http://schemas.microsoft.com/office/drawing/2014/main" id="{6DEA58B4-56C9-4965-82E6-8AFA6B53E03F}"/>
            </a:ext>
          </a:extLst>
        </xdr:cNvPr>
        <xdr:cNvSpPr>
          <a:spLocks noChangeShapeType="1"/>
        </xdr:cNvSpPr>
      </xdr:nvSpPr>
      <xdr:spPr bwMode="auto">
        <a:xfrm flipH="1">
          <a:off x="977900" y="54019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325</xdr:row>
      <xdr:rowOff>114300</xdr:rowOff>
    </xdr:from>
    <xdr:to>
      <xdr:col>2</xdr:col>
      <xdr:colOff>76200</xdr:colOff>
      <xdr:row>325</xdr:row>
      <xdr:rowOff>114300</xdr:rowOff>
    </xdr:to>
    <xdr:sp macro="" textlink="">
      <xdr:nvSpPr>
        <xdr:cNvPr id="234" name="Line 8">
          <a:extLst>
            <a:ext uri="{FF2B5EF4-FFF2-40B4-BE49-F238E27FC236}">
              <a16:creationId xmlns:a16="http://schemas.microsoft.com/office/drawing/2014/main" id="{7AAF236A-C634-477B-8341-AFFAE7CA30C4}"/>
            </a:ext>
          </a:extLst>
        </xdr:cNvPr>
        <xdr:cNvSpPr>
          <a:spLocks noChangeShapeType="1"/>
        </xdr:cNvSpPr>
      </xdr:nvSpPr>
      <xdr:spPr bwMode="auto">
        <a:xfrm flipH="1">
          <a:off x="977900" y="54019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325</xdr:row>
      <xdr:rowOff>114300</xdr:rowOff>
    </xdr:from>
    <xdr:to>
      <xdr:col>2</xdr:col>
      <xdr:colOff>76200</xdr:colOff>
      <xdr:row>325</xdr:row>
      <xdr:rowOff>114300</xdr:rowOff>
    </xdr:to>
    <xdr:sp macro="" textlink="">
      <xdr:nvSpPr>
        <xdr:cNvPr id="235" name="Line 8">
          <a:extLst>
            <a:ext uri="{FF2B5EF4-FFF2-40B4-BE49-F238E27FC236}">
              <a16:creationId xmlns:a16="http://schemas.microsoft.com/office/drawing/2014/main" id="{3B9B8052-0990-4734-AC9E-009BB93FA3C0}"/>
            </a:ext>
          </a:extLst>
        </xdr:cNvPr>
        <xdr:cNvSpPr>
          <a:spLocks noChangeShapeType="1"/>
        </xdr:cNvSpPr>
      </xdr:nvSpPr>
      <xdr:spPr bwMode="auto">
        <a:xfrm flipH="1">
          <a:off x="977900" y="54019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325</xdr:row>
      <xdr:rowOff>114300</xdr:rowOff>
    </xdr:from>
    <xdr:to>
      <xdr:col>2</xdr:col>
      <xdr:colOff>76200</xdr:colOff>
      <xdr:row>325</xdr:row>
      <xdr:rowOff>114300</xdr:rowOff>
    </xdr:to>
    <xdr:sp macro="" textlink="">
      <xdr:nvSpPr>
        <xdr:cNvPr id="236" name="Line 8">
          <a:extLst>
            <a:ext uri="{FF2B5EF4-FFF2-40B4-BE49-F238E27FC236}">
              <a16:creationId xmlns:a16="http://schemas.microsoft.com/office/drawing/2014/main" id="{20313D0D-F58C-48F7-A487-F02D27D03CAE}"/>
            </a:ext>
          </a:extLst>
        </xdr:cNvPr>
        <xdr:cNvSpPr>
          <a:spLocks noChangeShapeType="1"/>
        </xdr:cNvSpPr>
      </xdr:nvSpPr>
      <xdr:spPr bwMode="auto">
        <a:xfrm flipH="1">
          <a:off x="977900" y="54019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325</xdr:row>
      <xdr:rowOff>114300</xdr:rowOff>
    </xdr:from>
    <xdr:to>
      <xdr:col>2</xdr:col>
      <xdr:colOff>76200</xdr:colOff>
      <xdr:row>325</xdr:row>
      <xdr:rowOff>114300</xdr:rowOff>
    </xdr:to>
    <xdr:sp macro="" textlink="">
      <xdr:nvSpPr>
        <xdr:cNvPr id="237" name="Line 8">
          <a:extLst>
            <a:ext uri="{FF2B5EF4-FFF2-40B4-BE49-F238E27FC236}">
              <a16:creationId xmlns:a16="http://schemas.microsoft.com/office/drawing/2014/main" id="{1F8F0B21-AE9B-4358-B9FB-10CC0060D4A6}"/>
            </a:ext>
          </a:extLst>
        </xdr:cNvPr>
        <xdr:cNvSpPr>
          <a:spLocks noChangeShapeType="1"/>
        </xdr:cNvSpPr>
      </xdr:nvSpPr>
      <xdr:spPr bwMode="auto">
        <a:xfrm flipH="1">
          <a:off x="977900" y="54019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325</xdr:row>
      <xdr:rowOff>114300</xdr:rowOff>
    </xdr:from>
    <xdr:to>
      <xdr:col>2</xdr:col>
      <xdr:colOff>76200</xdr:colOff>
      <xdr:row>325</xdr:row>
      <xdr:rowOff>114300</xdr:rowOff>
    </xdr:to>
    <xdr:sp macro="" textlink="">
      <xdr:nvSpPr>
        <xdr:cNvPr id="238" name="Line 8">
          <a:extLst>
            <a:ext uri="{FF2B5EF4-FFF2-40B4-BE49-F238E27FC236}">
              <a16:creationId xmlns:a16="http://schemas.microsoft.com/office/drawing/2014/main" id="{402BF5FD-3B77-49A1-9C95-6DB7C95505DE}"/>
            </a:ext>
          </a:extLst>
        </xdr:cNvPr>
        <xdr:cNvSpPr>
          <a:spLocks noChangeShapeType="1"/>
        </xdr:cNvSpPr>
      </xdr:nvSpPr>
      <xdr:spPr bwMode="auto">
        <a:xfrm flipH="1">
          <a:off x="977900" y="54019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325</xdr:row>
      <xdr:rowOff>114300</xdr:rowOff>
    </xdr:from>
    <xdr:to>
      <xdr:col>2</xdr:col>
      <xdr:colOff>47625</xdr:colOff>
      <xdr:row>325</xdr:row>
      <xdr:rowOff>114300</xdr:rowOff>
    </xdr:to>
    <xdr:sp macro="" textlink="">
      <xdr:nvSpPr>
        <xdr:cNvPr id="239" name="Line 8">
          <a:extLst>
            <a:ext uri="{FF2B5EF4-FFF2-40B4-BE49-F238E27FC236}">
              <a16:creationId xmlns:a16="http://schemas.microsoft.com/office/drawing/2014/main" id="{65333467-7A80-4E1F-9EF9-AE01ECC4650F}"/>
            </a:ext>
          </a:extLst>
        </xdr:cNvPr>
        <xdr:cNvSpPr>
          <a:spLocks noChangeShapeType="1"/>
        </xdr:cNvSpPr>
      </xdr:nvSpPr>
      <xdr:spPr bwMode="auto">
        <a:xfrm flipH="1">
          <a:off x="977900" y="54019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325</xdr:row>
      <xdr:rowOff>114300</xdr:rowOff>
    </xdr:from>
    <xdr:to>
      <xdr:col>2</xdr:col>
      <xdr:colOff>47625</xdr:colOff>
      <xdr:row>325</xdr:row>
      <xdr:rowOff>114300</xdr:rowOff>
    </xdr:to>
    <xdr:sp macro="" textlink="">
      <xdr:nvSpPr>
        <xdr:cNvPr id="240" name="Line 8">
          <a:extLst>
            <a:ext uri="{FF2B5EF4-FFF2-40B4-BE49-F238E27FC236}">
              <a16:creationId xmlns:a16="http://schemas.microsoft.com/office/drawing/2014/main" id="{F3F9E0C0-CC93-498A-AAFE-9B8ABC43B7BD}"/>
            </a:ext>
          </a:extLst>
        </xdr:cNvPr>
        <xdr:cNvSpPr>
          <a:spLocks noChangeShapeType="1"/>
        </xdr:cNvSpPr>
      </xdr:nvSpPr>
      <xdr:spPr bwMode="auto">
        <a:xfrm flipH="1">
          <a:off x="977900" y="54019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325</xdr:row>
      <xdr:rowOff>114300</xdr:rowOff>
    </xdr:from>
    <xdr:to>
      <xdr:col>2</xdr:col>
      <xdr:colOff>76200</xdr:colOff>
      <xdr:row>325</xdr:row>
      <xdr:rowOff>114300</xdr:rowOff>
    </xdr:to>
    <xdr:sp macro="" textlink="">
      <xdr:nvSpPr>
        <xdr:cNvPr id="241" name="Line 8">
          <a:extLst>
            <a:ext uri="{FF2B5EF4-FFF2-40B4-BE49-F238E27FC236}">
              <a16:creationId xmlns:a16="http://schemas.microsoft.com/office/drawing/2014/main" id="{8808C122-C77A-4CA5-8284-B15B5AE8AB2C}"/>
            </a:ext>
          </a:extLst>
        </xdr:cNvPr>
        <xdr:cNvSpPr>
          <a:spLocks noChangeShapeType="1"/>
        </xdr:cNvSpPr>
      </xdr:nvSpPr>
      <xdr:spPr bwMode="auto">
        <a:xfrm flipH="1">
          <a:off x="977900" y="54019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325</xdr:row>
      <xdr:rowOff>114300</xdr:rowOff>
    </xdr:from>
    <xdr:to>
      <xdr:col>2</xdr:col>
      <xdr:colOff>76200</xdr:colOff>
      <xdr:row>325</xdr:row>
      <xdr:rowOff>114300</xdr:rowOff>
    </xdr:to>
    <xdr:sp macro="" textlink="">
      <xdr:nvSpPr>
        <xdr:cNvPr id="242" name="Line 8">
          <a:extLst>
            <a:ext uri="{FF2B5EF4-FFF2-40B4-BE49-F238E27FC236}">
              <a16:creationId xmlns:a16="http://schemas.microsoft.com/office/drawing/2014/main" id="{3E0A2967-78AE-4A50-9670-BF12F07AD280}"/>
            </a:ext>
          </a:extLst>
        </xdr:cNvPr>
        <xdr:cNvSpPr>
          <a:spLocks noChangeShapeType="1"/>
        </xdr:cNvSpPr>
      </xdr:nvSpPr>
      <xdr:spPr bwMode="auto">
        <a:xfrm flipH="1">
          <a:off x="977900" y="54019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365</xdr:row>
      <xdr:rowOff>114300</xdr:rowOff>
    </xdr:from>
    <xdr:to>
      <xdr:col>2</xdr:col>
      <xdr:colOff>85725</xdr:colOff>
      <xdr:row>365</xdr:row>
      <xdr:rowOff>114300</xdr:rowOff>
    </xdr:to>
    <xdr:sp macro="" textlink="">
      <xdr:nvSpPr>
        <xdr:cNvPr id="243" name="Line 8">
          <a:extLst>
            <a:ext uri="{FF2B5EF4-FFF2-40B4-BE49-F238E27FC236}">
              <a16:creationId xmlns:a16="http://schemas.microsoft.com/office/drawing/2014/main" id="{A058337D-34C8-4508-A2E8-6559E6608730}"/>
            </a:ext>
          </a:extLst>
        </xdr:cNvPr>
        <xdr:cNvSpPr>
          <a:spLocks noChangeShapeType="1"/>
        </xdr:cNvSpPr>
      </xdr:nvSpPr>
      <xdr:spPr bwMode="auto">
        <a:xfrm flipH="1">
          <a:off x="977900" y="61639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365</xdr:row>
      <xdr:rowOff>114300</xdr:rowOff>
    </xdr:from>
    <xdr:to>
      <xdr:col>2</xdr:col>
      <xdr:colOff>85725</xdr:colOff>
      <xdr:row>365</xdr:row>
      <xdr:rowOff>114300</xdr:rowOff>
    </xdr:to>
    <xdr:sp macro="" textlink="">
      <xdr:nvSpPr>
        <xdr:cNvPr id="244" name="Line 8">
          <a:extLst>
            <a:ext uri="{FF2B5EF4-FFF2-40B4-BE49-F238E27FC236}">
              <a16:creationId xmlns:a16="http://schemas.microsoft.com/office/drawing/2014/main" id="{BA4E64F7-460D-41E5-A0D4-7C924456F01D}"/>
            </a:ext>
          </a:extLst>
        </xdr:cNvPr>
        <xdr:cNvSpPr>
          <a:spLocks noChangeShapeType="1"/>
        </xdr:cNvSpPr>
      </xdr:nvSpPr>
      <xdr:spPr bwMode="auto">
        <a:xfrm flipH="1">
          <a:off x="977900" y="61639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66675</xdr:colOff>
      <xdr:row>540</xdr:row>
      <xdr:rowOff>114300</xdr:rowOff>
    </xdr:from>
    <xdr:to>
      <xdr:col>2</xdr:col>
      <xdr:colOff>66675</xdr:colOff>
      <xdr:row>540</xdr:row>
      <xdr:rowOff>114300</xdr:rowOff>
    </xdr:to>
    <xdr:sp macro="" textlink="">
      <xdr:nvSpPr>
        <xdr:cNvPr id="245" name="Line 8">
          <a:extLst>
            <a:ext uri="{FF2B5EF4-FFF2-40B4-BE49-F238E27FC236}">
              <a16:creationId xmlns:a16="http://schemas.microsoft.com/office/drawing/2014/main" id="{6F908017-0FF0-42B0-9DA7-7B1E15FA138E}"/>
            </a:ext>
          </a:extLst>
        </xdr:cNvPr>
        <xdr:cNvSpPr>
          <a:spLocks noChangeShapeType="1"/>
        </xdr:cNvSpPr>
      </xdr:nvSpPr>
      <xdr:spPr>
        <a:xfrm flipH="1">
          <a:off x="977900" y="91833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66675</xdr:colOff>
      <xdr:row>427</xdr:row>
      <xdr:rowOff>114300</xdr:rowOff>
    </xdr:from>
    <xdr:to>
      <xdr:col>2</xdr:col>
      <xdr:colOff>66675</xdr:colOff>
      <xdr:row>427</xdr:row>
      <xdr:rowOff>114300</xdr:rowOff>
    </xdr:to>
    <xdr:sp macro="" textlink="">
      <xdr:nvSpPr>
        <xdr:cNvPr id="246" name="Line 8">
          <a:extLst>
            <a:ext uri="{FF2B5EF4-FFF2-40B4-BE49-F238E27FC236}">
              <a16:creationId xmlns:a16="http://schemas.microsoft.com/office/drawing/2014/main" id="{F5E6D233-5BEA-4DBC-B65E-2A0643CBB35B}"/>
            </a:ext>
          </a:extLst>
        </xdr:cNvPr>
        <xdr:cNvSpPr>
          <a:spLocks noChangeShapeType="1"/>
        </xdr:cNvSpPr>
      </xdr:nvSpPr>
      <xdr:spPr>
        <a:xfrm flipH="1">
          <a:off x="977900" y="72459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66675</xdr:colOff>
      <xdr:row>559</xdr:row>
      <xdr:rowOff>114300</xdr:rowOff>
    </xdr:from>
    <xdr:to>
      <xdr:col>2</xdr:col>
      <xdr:colOff>66675</xdr:colOff>
      <xdr:row>559</xdr:row>
      <xdr:rowOff>114300</xdr:rowOff>
    </xdr:to>
    <xdr:sp macro="" textlink="">
      <xdr:nvSpPr>
        <xdr:cNvPr id="247" name="Line 8">
          <a:extLst>
            <a:ext uri="{FF2B5EF4-FFF2-40B4-BE49-F238E27FC236}">
              <a16:creationId xmlns:a16="http://schemas.microsoft.com/office/drawing/2014/main" id="{8C5E412C-5DF0-4C97-A5A1-4D9209BD8E11}"/>
            </a:ext>
          </a:extLst>
        </xdr:cNvPr>
        <xdr:cNvSpPr>
          <a:spLocks noChangeShapeType="1"/>
        </xdr:cNvSpPr>
      </xdr:nvSpPr>
      <xdr:spPr>
        <a:xfrm flipH="1">
          <a:off x="977900" y="95091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66675</xdr:colOff>
      <xdr:row>446</xdr:row>
      <xdr:rowOff>114300</xdr:rowOff>
    </xdr:from>
    <xdr:to>
      <xdr:col>2</xdr:col>
      <xdr:colOff>66675</xdr:colOff>
      <xdr:row>446</xdr:row>
      <xdr:rowOff>114300</xdr:rowOff>
    </xdr:to>
    <xdr:sp macro="" textlink="">
      <xdr:nvSpPr>
        <xdr:cNvPr id="248" name="Line 8">
          <a:extLst>
            <a:ext uri="{FF2B5EF4-FFF2-40B4-BE49-F238E27FC236}">
              <a16:creationId xmlns:a16="http://schemas.microsoft.com/office/drawing/2014/main" id="{505BAF73-4FB7-47BB-AB99-41650B55C11D}"/>
            </a:ext>
          </a:extLst>
        </xdr:cNvPr>
        <xdr:cNvSpPr>
          <a:spLocks noChangeShapeType="1"/>
        </xdr:cNvSpPr>
      </xdr:nvSpPr>
      <xdr:spPr>
        <a:xfrm flipH="1">
          <a:off x="977900" y="75717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66675</xdr:colOff>
      <xdr:row>453</xdr:row>
      <xdr:rowOff>114300</xdr:rowOff>
    </xdr:from>
    <xdr:to>
      <xdr:col>2</xdr:col>
      <xdr:colOff>66675</xdr:colOff>
      <xdr:row>453</xdr:row>
      <xdr:rowOff>114300</xdr:rowOff>
    </xdr:to>
    <xdr:sp macro="" textlink="">
      <xdr:nvSpPr>
        <xdr:cNvPr id="249" name="Line 8">
          <a:extLst>
            <a:ext uri="{FF2B5EF4-FFF2-40B4-BE49-F238E27FC236}">
              <a16:creationId xmlns:a16="http://schemas.microsoft.com/office/drawing/2014/main" id="{8E777023-B2AC-4868-AC41-F26A23A5EC5E}"/>
            </a:ext>
          </a:extLst>
        </xdr:cNvPr>
        <xdr:cNvSpPr>
          <a:spLocks noChangeShapeType="1"/>
        </xdr:cNvSpPr>
      </xdr:nvSpPr>
      <xdr:spPr>
        <a:xfrm flipH="1">
          <a:off x="977900" y="76917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481</xdr:row>
      <xdr:rowOff>95250</xdr:rowOff>
    </xdr:from>
    <xdr:to>
      <xdr:col>2</xdr:col>
      <xdr:colOff>38100</xdr:colOff>
      <xdr:row>481</xdr:row>
      <xdr:rowOff>104775</xdr:rowOff>
    </xdr:to>
    <xdr:sp macro="" textlink="">
      <xdr:nvSpPr>
        <xdr:cNvPr id="250" name="Line 7">
          <a:extLst>
            <a:ext uri="{FF2B5EF4-FFF2-40B4-BE49-F238E27FC236}">
              <a16:creationId xmlns:a16="http://schemas.microsoft.com/office/drawing/2014/main" id="{435FB792-47A3-4C4D-9F6F-35081020CDA9}"/>
            </a:ext>
          </a:extLst>
        </xdr:cNvPr>
        <xdr:cNvSpPr>
          <a:spLocks noChangeShapeType="1"/>
        </xdr:cNvSpPr>
      </xdr:nvSpPr>
      <xdr:spPr>
        <a:xfrm flipH="1" flipV="1">
          <a:off x="977900" y="816991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482</xdr:row>
      <xdr:rowOff>114300</xdr:rowOff>
    </xdr:from>
    <xdr:to>
      <xdr:col>2</xdr:col>
      <xdr:colOff>0</xdr:colOff>
      <xdr:row>482</xdr:row>
      <xdr:rowOff>114300</xdr:rowOff>
    </xdr:to>
    <xdr:sp macro="" textlink="">
      <xdr:nvSpPr>
        <xdr:cNvPr id="251" name="Line 8">
          <a:extLst>
            <a:ext uri="{FF2B5EF4-FFF2-40B4-BE49-F238E27FC236}">
              <a16:creationId xmlns:a16="http://schemas.microsoft.com/office/drawing/2014/main" id="{F3B7C943-876F-4FB3-B900-E57D4F2E4EB4}"/>
            </a:ext>
          </a:extLst>
        </xdr:cNvPr>
        <xdr:cNvSpPr>
          <a:spLocks noChangeShapeType="1"/>
        </xdr:cNvSpPr>
      </xdr:nvSpPr>
      <xdr:spPr>
        <a:xfrm flipH="1">
          <a:off x="977900" y="81889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66675</xdr:colOff>
      <xdr:row>215</xdr:row>
      <xdr:rowOff>95250</xdr:rowOff>
    </xdr:from>
    <xdr:to>
      <xdr:col>3</xdr:col>
      <xdr:colOff>38100</xdr:colOff>
      <xdr:row>215</xdr:row>
      <xdr:rowOff>104775</xdr:rowOff>
    </xdr:to>
    <xdr:sp macro="" textlink="">
      <xdr:nvSpPr>
        <xdr:cNvPr id="252" name="Line 7">
          <a:extLst>
            <a:ext uri="{FF2B5EF4-FFF2-40B4-BE49-F238E27FC236}">
              <a16:creationId xmlns:a16="http://schemas.microsoft.com/office/drawing/2014/main" id="{7E08B195-A376-4148-B4A1-82EDCF62F8E7}"/>
            </a:ext>
          </a:extLst>
        </xdr:cNvPr>
        <xdr:cNvSpPr>
          <a:spLocks noChangeShapeType="1"/>
        </xdr:cNvSpPr>
      </xdr:nvSpPr>
      <xdr:spPr>
        <a:xfrm flipH="1" flipV="1">
          <a:off x="977900" y="356362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66675</xdr:colOff>
      <xdr:row>216</xdr:row>
      <xdr:rowOff>114300</xdr:rowOff>
    </xdr:from>
    <xdr:to>
      <xdr:col>3</xdr:col>
      <xdr:colOff>0</xdr:colOff>
      <xdr:row>216</xdr:row>
      <xdr:rowOff>114300</xdr:rowOff>
    </xdr:to>
    <xdr:sp macro="" textlink="">
      <xdr:nvSpPr>
        <xdr:cNvPr id="253" name="Line 8">
          <a:extLst>
            <a:ext uri="{FF2B5EF4-FFF2-40B4-BE49-F238E27FC236}">
              <a16:creationId xmlns:a16="http://schemas.microsoft.com/office/drawing/2014/main" id="{17F78F1F-38BB-4457-AD40-FD04A5D40197}"/>
            </a:ext>
          </a:extLst>
        </xdr:cNvPr>
        <xdr:cNvSpPr>
          <a:spLocks noChangeShapeType="1"/>
        </xdr:cNvSpPr>
      </xdr:nvSpPr>
      <xdr:spPr>
        <a:xfrm flipH="1">
          <a:off x="977900" y="35820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66675</xdr:colOff>
      <xdr:row>444</xdr:row>
      <xdr:rowOff>114300</xdr:rowOff>
    </xdr:from>
    <xdr:to>
      <xdr:col>2</xdr:col>
      <xdr:colOff>66675</xdr:colOff>
      <xdr:row>444</xdr:row>
      <xdr:rowOff>114300</xdr:rowOff>
    </xdr:to>
    <xdr:sp macro="" textlink="">
      <xdr:nvSpPr>
        <xdr:cNvPr id="254" name="Line 8">
          <a:extLst>
            <a:ext uri="{FF2B5EF4-FFF2-40B4-BE49-F238E27FC236}">
              <a16:creationId xmlns:a16="http://schemas.microsoft.com/office/drawing/2014/main" id="{B867563F-0B0D-4D27-92C8-A6B99B472553}"/>
            </a:ext>
          </a:extLst>
        </xdr:cNvPr>
        <xdr:cNvSpPr>
          <a:spLocks noChangeShapeType="1"/>
        </xdr:cNvSpPr>
      </xdr:nvSpPr>
      <xdr:spPr>
        <a:xfrm flipH="1">
          <a:off x="977900" y="75374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471</xdr:row>
      <xdr:rowOff>95250</xdr:rowOff>
    </xdr:from>
    <xdr:to>
      <xdr:col>2</xdr:col>
      <xdr:colOff>38100</xdr:colOff>
      <xdr:row>471</xdr:row>
      <xdr:rowOff>104775</xdr:rowOff>
    </xdr:to>
    <xdr:sp macro="" textlink="">
      <xdr:nvSpPr>
        <xdr:cNvPr id="255" name="Line 7">
          <a:extLst>
            <a:ext uri="{FF2B5EF4-FFF2-40B4-BE49-F238E27FC236}">
              <a16:creationId xmlns:a16="http://schemas.microsoft.com/office/drawing/2014/main" id="{89612050-574A-40E3-9E8F-F9E1BAEB3F72}"/>
            </a:ext>
          </a:extLst>
        </xdr:cNvPr>
        <xdr:cNvSpPr>
          <a:spLocks noChangeShapeType="1"/>
        </xdr:cNvSpPr>
      </xdr:nvSpPr>
      <xdr:spPr>
        <a:xfrm flipH="1" flipV="1">
          <a:off x="977900" y="799846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472</xdr:row>
      <xdr:rowOff>114300</xdr:rowOff>
    </xdr:from>
    <xdr:to>
      <xdr:col>2</xdr:col>
      <xdr:colOff>0</xdr:colOff>
      <xdr:row>472</xdr:row>
      <xdr:rowOff>114300</xdr:rowOff>
    </xdr:to>
    <xdr:sp macro="" textlink="">
      <xdr:nvSpPr>
        <xdr:cNvPr id="256" name="Line 8">
          <a:extLst>
            <a:ext uri="{FF2B5EF4-FFF2-40B4-BE49-F238E27FC236}">
              <a16:creationId xmlns:a16="http://schemas.microsoft.com/office/drawing/2014/main" id="{27C6FED1-79CD-476E-AAAC-7083C982CAE5}"/>
            </a:ext>
          </a:extLst>
        </xdr:cNvPr>
        <xdr:cNvSpPr>
          <a:spLocks noChangeShapeType="1"/>
        </xdr:cNvSpPr>
      </xdr:nvSpPr>
      <xdr:spPr>
        <a:xfrm flipH="1">
          <a:off x="977900" y="8017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66675</xdr:colOff>
      <xdr:row>204</xdr:row>
      <xdr:rowOff>95250</xdr:rowOff>
    </xdr:from>
    <xdr:to>
      <xdr:col>3</xdr:col>
      <xdr:colOff>38100</xdr:colOff>
      <xdr:row>204</xdr:row>
      <xdr:rowOff>104775</xdr:rowOff>
    </xdr:to>
    <xdr:sp macro="" textlink="">
      <xdr:nvSpPr>
        <xdr:cNvPr id="257" name="Line 7">
          <a:extLst>
            <a:ext uri="{FF2B5EF4-FFF2-40B4-BE49-F238E27FC236}">
              <a16:creationId xmlns:a16="http://schemas.microsoft.com/office/drawing/2014/main" id="{ECDC4F3A-8805-4AFD-9B04-9053F378E77A}"/>
            </a:ext>
          </a:extLst>
        </xdr:cNvPr>
        <xdr:cNvSpPr>
          <a:spLocks noChangeShapeType="1"/>
        </xdr:cNvSpPr>
      </xdr:nvSpPr>
      <xdr:spPr>
        <a:xfrm flipH="1" flipV="1">
          <a:off x="977900" y="338074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66675</xdr:colOff>
      <xdr:row>205</xdr:row>
      <xdr:rowOff>114300</xdr:rowOff>
    </xdr:from>
    <xdr:to>
      <xdr:col>3</xdr:col>
      <xdr:colOff>0</xdr:colOff>
      <xdr:row>205</xdr:row>
      <xdr:rowOff>114300</xdr:rowOff>
    </xdr:to>
    <xdr:sp macro="" textlink="">
      <xdr:nvSpPr>
        <xdr:cNvPr id="258" name="Line 8">
          <a:extLst>
            <a:ext uri="{FF2B5EF4-FFF2-40B4-BE49-F238E27FC236}">
              <a16:creationId xmlns:a16="http://schemas.microsoft.com/office/drawing/2014/main" id="{0C2E6113-6438-4B7D-883C-BFF441841C95}"/>
            </a:ext>
          </a:extLst>
        </xdr:cNvPr>
        <xdr:cNvSpPr>
          <a:spLocks noChangeShapeType="1"/>
        </xdr:cNvSpPr>
      </xdr:nvSpPr>
      <xdr:spPr>
        <a:xfrm flipH="1">
          <a:off x="977900" y="33991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66675</xdr:colOff>
      <xdr:row>530</xdr:row>
      <xdr:rowOff>114300</xdr:rowOff>
    </xdr:from>
    <xdr:to>
      <xdr:col>2</xdr:col>
      <xdr:colOff>66675</xdr:colOff>
      <xdr:row>530</xdr:row>
      <xdr:rowOff>114300</xdr:rowOff>
    </xdr:to>
    <xdr:sp macro="" textlink="">
      <xdr:nvSpPr>
        <xdr:cNvPr id="259" name="Line 8">
          <a:extLst>
            <a:ext uri="{FF2B5EF4-FFF2-40B4-BE49-F238E27FC236}">
              <a16:creationId xmlns:a16="http://schemas.microsoft.com/office/drawing/2014/main" id="{6564B14C-2884-4DA2-BA67-533AEF73FC6B}"/>
            </a:ext>
          </a:extLst>
        </xdr:cNvPr>
        <xdr:cNvSpPr>
          <a:spLocks noChangeShapeType="1"/>
        </xdr:cNvSpPr>
      </xdr:nvSpPr>
      <xdr:spPr>
        <a:xfrm flipH="1">
          <a:off x="977900" y="90119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66675</xdr:colOff>
      <xdr:row>425</xdr:row>
      <xdr:rowOff>114300</xdr:rowOff>
    </xdr:from>
    <xdr:to>
      <xdr:col>2</xdr:col>
      <xdr:colOff>66675</xdr:colOff>
      <xdr:row>425</xdr:row>
      <xdr:rowOff>114300</xdr:rowOff>
    </xdr:to>
    <xdr:sp macro="" textlink="">
      <xdr:nvSpPr>
        <xdr:cNvPr id="260" name="Line 8">
          <a:extLst>
            <a:ext uri="{FF2B5EF4-FFF2-40B4-BE49-F238E27FC236}">
              <a16:creationId xmlns:a16="http://schemas.microsoft.com/office/drawing/2014/main" id="{1F5DDD71-DB34-4C5A-9854-12F3A6B6BC78}"/>
            </a:ext>
          </a:extLst>
        </xdr:cNvPr>
        <xdr:cNvSpPr>
          <a:spLocks noChangeShapeType="1"/>
        </xdr:cNvSpPr>
      </xdr:nvSpPr>
      <xdr:spPr>
        <a:xfrm flipH="1">
          <a:off x="977900" y="72116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66675</xdr:colOff>
      <xdr:row>530</xdr:row>
      <xdr:rowOff>114300</xdr:rowOff>
    </xdr:from>
    <xdr:to>
      <xdr:col>2</xdr:col>
      <xdr:colOff>66675</xdr:colOff>
      <xdr:row>530</xdr:row>
      <xdr:rowOff>114300</xdr:rowOff>
    </xdr:to>
    <xdr:sp macro="" textlink="">
      <xdr:nvSpPr>
        <xdr:cNvPr id="261" name="Line 8">
          <a:extLst>
            <a:ext uri="{FF2B5EF4-FFF2-40B4-BE49-F238E27FC236}">
              <a16:creationId xmlns:a16="http://schemas.microsoft.com/office/drawing/2014/main" id="{0FE8CBA2-02AA-4164-BF43-241905D38F7E}"/>
            </a:ext>
          </a:extLst>
        </xdr:cNvPr>
        <xdr:cNvSpPr>
          <a:spLocks noChangeShapeType="1"/>
        </xdr:cNvSpPr>
      </xdr:nvSpPr>
      <xdr:spPr>
        <a:xfrm flipH="1">
          <a:off x="977900" y="90119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66675</xdr:colOff>
      <xdr:row>425</xdr:row>
      <xdr:rowOff>114300</xdr:rowOff>
    </xdr:from>
    <xdr:to>
      <xdr:col>2</xdr:col>
      <xdr:colOff>66675</xdr:colOff>
      <xdr:row>425</xdr:row>
      <xdr:rowOff>114300</xdr:rowOff>
    </xdr:to>
    <xdr:sp macro="" textlink="">
      <xdr:nvSpPr>
        <xdr:cNvPr id="262" name="Line 8">
          <a:extLst>
            <a:ext uri="{FF2B5EF4-FFF2-40B4-BE49-F238E27FC236}">
              <a16:creationId xmlns:a16="http://schemas.microsoft.com/office/drawing/2014/main" id="{2152B650-7669-4015-A7B9-0F4D5E8DA6C8}"/>
            </a:ext>
          </a:extLst>
        </xdr:cNvPr>
        <xdr:cNvSpPr>
          <a:spLocks noChangeShapeType="1"/>
        </xdr:cNvSpPr>
      </xdr:nvSpPr>
      <xdr:spPr>
        <a:xfrm flipH="1">
          <a:off x="977900" y="72116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66675</xdr:colOff>
      <xdr:row>417</xdr:row>
      <xdr:rowOff>114300</xdr:rowOff>
    </xdr:from>
    <xdr:to>
      <xdr:col>2</xdr:col>
      <xdr:colOff>66675</xdr:colOff>
      <xdr:row>417</xdr:row>
      <xdr:rowOff>114300</xdr:rowOff>
    </xdr:to>
    <xdr:sp macro="" textlink="">
      <xdr:nvSpPr>
        <xdr:cNvPr id="263" name="Line 8">
          <a:extLst>
            <a:ext uri="{FF2B5EF4-FFF2-40B4-BE49-F238E27FC236}">
              <a16:creationId xmlns:a16="http://schemas.microsoft.com/office/drawing/2014/main" id="{D1F07C37-CEFB-4AE5-AC69-4CB7D9B4C1D2}"/>
            </a:ext>
          </a:extLst>
        </xdr:cNvPr>
        <xdr:cNvSpPr>
          <a:spLocks noChangeShapeType="1"/>
        </xdr:cNvSpPr>
      </xdr:nvSpPr>
      <xdr:spPr>
        <a:xfrm flipH="1">
          <a:off x="977900" y="70745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445</xdr:row>
      <xdr:rowOff>95250</xdr:rowOff>
    </xdr:from>
    <xdr:to>
      <xdr:col>2</xdr:col>
      <xdr:colOff>38100</xdr:colOff>
      <xdr:row>445</xdr:row>
      <xdr:rowOff>104775</xdr:rowOff>
    </xdr:to>
    <xdr:sp macro="" textlink="">
      <xdr:nvSpPr>
        <xdr:cNvPr id="264" name="Line 7">
          <a:extLst>
            <a:ext uri="{FF2B5EF4-FFF2-40B4-BE49-F238E27FC236}">
              <a16:creationId xmlns:a16="http://schemas.microsoft.com/office/drawing/2014/main" id="{7864B69A-CC03-477A-9AFE-ACD5C2C98BE1}"/>
            </a:ext>
          </a:extLst>
        </xdr:cNvPr>
        <xdr:cNvSpPr>
          <a:spLocks noChangeShapeType="1"/>
        </xdr:cNvSpPr>
      </xdr:nvSpPr>
      <xdr:spPr>
        <a:xfrm flipH="1" flipV="1">
          <a:off x="977900" y="755269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446</xdr:row>
      <xdr:rowOff>114300</xdr:rowOff>
    </xdr:from>
    <xdr:to>
      <xdr:col>2</xdr:col>
      <xdr:colOff>0</xdr:colOff>
      <xdr:row>446</xdr:row>
      <xdr:rowOff>114300</xdr:rowOff>
    </xdr:to>
    <xdr:sp macro="" textlink="">
      <xdr:nvSpPr>
        <xdr:cNvPr id="265" name="Line 8">
          <a:extLst>
            <a:ext uri="{FF2B5EF4-FFF2-40B4-BE49-F238E27FC236}">
              <a16:creationId xmlns:a16="http://schemas.microsoft.com/office/drawing/2014/main" id="{0F5CA44C-A1F1-4C6F-8545-32058F55B002}"/>
            </a:ext>
          </a:extLst>
        </xdr:cNvPr>
        <xdr:cNvSpPr>
          <a:spLocks noChangeShapeType="1"/>
        </xdr:cNvSpPr>
      </xdr:nvSpPr>
      <xdr:spPr>
        <a:xfrm flipH="1">
          <a:off x="977900" y="75717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66675</xdr:colOff>
      <xdr:row>444</xdr:row>
      <xdr:rowOff>114300</xdr:rowOff>
    </xdr:from>
    <xdr:to>
      <xdr:col>2</xdr:col>
      <xdr:colOff>66675</xdr:colOff>
      <xdr:row>444</xdr:row>
      <xdr:rowOff>114300</xdr:rowOff>
    </xdr:to>
    <xdr:sp macro="" textlink="">
      <xdr:nvSpPr>
        <xdr:cNvPr id="266" name="Line 8">
          <a:extLst>
            <a:ext uri="{FF2B5EF4-FFF2-40B4-BE49-F238E27FC236}">
              <a16:creationId xmlns:a16="http://schemas.microsoft.com/office/drawing/2014/main" id="{33B4CB9F-E1CF-4997-9D58-0DE2BFA39A80}"/>
            </a:ext>
          </a:extLst>
        </xdr:cNvPr>
        <xdr:cNvSpPr>
          <a:spLocks noChangeShapeType="1"/>
        </xdr:cNvSpPr>
      </xdr:nvSpPr>
      <xdr:spPr>
        <a:xfrm flipH="1">
          <a:off x="977900" y="75374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471</xdr:row>
      <xdr:rowOff>95250</xdr:rowOff>
    </xdr:from>
    <xdr:to>
      <xdr:col>2</xdr:col>
      <xdr:colOff>38100</xdr:colOff>
      <xdr:row>471</xdr:row>
      <xdr:rowOff>104775</xdr:rowOff>
    </xdr:to>
    <xdr:sp macro="" textlink="">
      <xdr:nvSpPr>
        <xdr:cNvPr id="267" name="Line 7">
          <a:extLst>
            <a:ext uri="{FF2B5EF4-FFF2-40B4-BE49-F238E27FC236}">
              <a16:creationId xmlns:a16="http://schemas.microsoft.com/office/drawing/2014/main" id="{9D045B56-7A78-4419-B83E-E2DF9962E8A2}"/>
            </a:ext>
          </a:extLst>
        </xdr:cNvPr>
        <xdr:cNvSpPr>
          <a:spLocks noChangeShapeType="1"/>
        </xdr:cNvSpPr>
      </xdr:nvSpPr>
      <xdr:spPr>
        <a:xfrm flipH="1" flipV="1">
          <a:off x="977900" y="799846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472</xdr:row>
      <xdr:rowOff>114300</xdr:rowOff>
    </xdr:from>
    <xdr:to>
      <xdr:col>2</xdr:col>
      <xdr:colOff>0</xdr:colOff>
      <xdr:row>472</xdr:row>
      <xdr:rowOff>114300</xdr:rowOff>
    </xdr:to>
    <xdr:sp macro="" textlink="">
      <xdr:nvSpPr>
        <xdr:cNvPr id="268" name="Line 8">
          <a:extLst>
            <a:ext uri="{FF2B5EF4-FFF2-40B4-BE49-F238E27FC236}">
              <a16:creationId xmlns:a16="http://schemas.microsoft.com/office/drawing/2014/main" id="{B36842BA-6BC5-4047-99BD-50C68F623474}"/>
            </a:ext>
          </a:extLst>
        </xdr:cNvPr>
        <xdr:cNvSpPr>
          <a:spLocks noChangeShapeType="1"/>
        </xdr:cNvSpPr>
      </xdr:nvSpPr>
      <xdr:spPr>
        <a:xfrm flipH="1">
          <a:off x="977900" y="8017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66675</xdr:colOff>
      <xdr:row>204</xdr:row>
      <xdr:rowOff>95250</xdr:rowOff>
    </xdr:from>
    <xdr:to>
      <xdr:col>3</xdr:col>
      <xdr:colOff>38100</xdr:colOff>
      <xdr:row>204</xdr:row>
      <xdr:rowOff>104775</xdr:rowOff>
    </xdr:to>
    <xdr:sp macro="" textlink="">
      <xdr:nvSpPr>
        <xdr:cNvPr id="269" name="Line 7">
          <a:extLst>
            <a:ext uri="{FF2B5EF4-FFF2-40B4-BE49-F238E27FC236}">
              <a16:creationId xmlns:a16="http://schemas.microsoft.com/office/drawing/2014/main" id="{0402D1C6-44A8-411E-A92F-26E22D749928}"/>
            </a:ext>
          </a:extLst>
        </xdr:cNvPr>
        <xdr:cNvSpPr>
          <a:spLocks noChangeShapeType="1"/>
        </xdr:cNvSpPr>
      </xdr:nvSpPr>
      <xdr:spPr>
        <a:xfrm flipH="1" flipV="1">
          <a:off x="977900" y="338074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66675</xdr:colOff>
      <xdr:row>205</xdr:row>
      <xdr:rowOff>114300</xdr:rowOff>
    </xdr:from>
    <xdr:to>
      <xdr:col>3</xdr:col>
      <xdr:colOff>0</xdr:colOff>
      <xdr:row>205</xdr:row>
      <xdr:rowOff>114300</xdr:rowOff>
    </xdr:to>
    <xdr:sp macro="" textlink="">
      <xdr:nvSpPr>
        <xdr:cNvPr id="270" name="Line 8">
          <a:extLst>
            <a:ext uri="{FF2B5EF4-FFF2-40B4-BE49-F238E27FC236}">
              <a16:creationId xmlns:a16="http://schemas.microsoft.com/office/drawing/2014/main" id="{83AE9387-12F5-4678-B44E-6C1C65AC52F7}"/>
            </a:ext>
          </a:extLst>
        </xdr:cNvPr>
        <xdr:cNvSpPr>
          <a:spLocks noChangeShapeType="1"/>
        </xdr:cNvSpPr>
      </xdr:nvSpPr>
      <xdr:spPr>
        <a:xfrm flipH="1">
          <a:off x="977900" y="33991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66675</xdr:colOff>
      <xdr:row>360</xdr:row>
      <xdr:rowOff>114300</xdr:rowOff>
    </xdr:from>
    <xdr:to>
      <xdr:col>2</xdr:col>
      <xdr:colOff>66675</xdr:colOff>
      <xdr:row>360</xdr:row>
      <xdr:rowOff>114300</xdr:rowOff>
    </xdr:to>
    <xdr:sp macro="" textlink="">
      <xdr:nvSpPr>
        <xdr:cNvPr id="271" name="Line 8">
          <a:extLst>
            <a:ext uri="{FF2B5EF4-FFF2-40B4-BE49-F238E27FC236}">
              <a16:creationId xmlns:a16="http://schemas.microsoft.com/office/drawing/2014/main" id="{812DB241-0ACB-411A-9943-D2468F9870C3}"/>
            </a:ext>
          </a:extLst>
        </xdr:cNvPr>
        <xdr:cNvSpPr>
          <a:spLocks noChangeShapeType="1"/>
        </xdr:cNvSpPr>
      </xdr:nvSpPr>
      <xdr:spPr>
        <a:xfrm flipH="1">
          <a:off x="977900" y="60813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375</xdr:row>
      <xdr:rowOff>95250</xdr:rowOff>
    </xdr:from>
    <xdr:to>
      <xdr:col>2</xdr:col>
      <xdr:colOff>47625</xdr:colOff>
      <xdr:row>375</xdr:row>
      <xdr:rowOff>104775</xdr:rowOff>
    </xdr:to>
    <xdr:sp macro="" textlink="">
      <xdr:nvSpPr>
        <xdr:cNvPr id="272" name="Line 7">
          <a:extLst>
            <a:ext uri="{FF2B5EF4-FFF2-40B4-BE49-F238E27FC236}">
              <a16:creationId xmlns:a16="http://schemas.microsoft.com/office/drawing/2014/main" id="{D2F91388-05CA-4262-A1C8-4085F9625D51}"/>
            </a:ext>
          </a:extLst>
        </xdr:cNvPr>
        <xdr:cNvSpPr>
          <a:spLocks noChangeShapeType="1"/>
        </xdr:cNvSpPr>
      </xdr:nvSpPr>
      <xdr:spPr>
        <a:xfrm flipH="1" flipV="1">
          <a:off x="977900" y="632714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376</xdr:row>
      <xdr:rowOff>114300</xdr:rowOff>
    </xdr:from>
    <xdr:to>
      <xdr:col>2</xdr:col>
      <xdr:colOff>0</xdr:colOff>
      <xdr:row>376</xdr:row>
      <xdr:rowOff>114300</xdr:rowOff>
    </xdr:to>
    <xdr:sp macro="" textlink="">
      <xdr:nvSpPr>
        <xdr:cNvPr id="273" name="Line 8">
          <a:extLst>
            <a:ext uri="{FF2B5EF4-FFF2-40B4-BE49-F238E27FC236}">
              <a16:creationId xmlns:a16="http://schemas.microsoft.com/office/drawing/2014/main" id="{9E25A553-67D6-47F9-91A0-131C73878178}"/>
            </a:ext>
          </a:extLst>
        </xdr:cNvPr>
        <xdr:cNvSpPr>
          <a:spLocks noChangeShapeType="1"/>
        </xdr:cNvSpPr>
      </xdr:nvSpPr>
      <xdr:spPr>
        <a:xfrm flipH="1">
          <a:off x="977900" y="63455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66675</xdr:colOff>
      <xdr:row>147</xdr:row>
      <xdr:rowOff>95250</xdr:rowOff>
    </xdr:from>
    <xdr:to>
      <xdr:col>3</xdr:col>
      <xdr:colOff>28575</xdr:colOff>
      <xdr:row>147</xdr:row>
      <xdr:rowOff>104775</xdr:rowOff>
    </xdr:to>
    <xdr:sp macro="" textlink="">
      <xdr:nvSpPr>
        <xdr:cNvPr id="274" name="Line 7">
          <a:extLst>
            <a:ext uri="{FF2B5EF4-FFF2-40B4-BE49-F238E27FC236}">
              <a16:creationId xmlns:a16="http://schemas.microsoft.com/office/drawing/2014/main" id="{FEE1C002-5DE6-48E4-A21E-66AE3BDC4656}"/>
            </a:ext>
          </a:extLst>
        </xdr:cNvPr>
        <xdr:cNvSpPr>
          <a:spLocks noChangeShapeType="1"/>
        </xdr:cNvSpPr>
      </xdr:nvSpPr>
      <xdr:spPr>
        <a:xfrm flipH="1" flipV="1">
          <a:off x="977900" y="243967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66675</xdr:colOff>
      <xdr:row>148</xdr:row>
      <xdr:rowOff>114300</xdr:rowOff>
    </xdr:from>
    <xdr:to>
      <xdr:col>3</xdr:col>
      <xdr:colOff>0</xdr:colOff>
      <xdr:row>148</xdr:row>
      <xdr:rowOff>114300</xdr:rowOff>
    </xdr:to>
    <xdr:sp macro="" textlink="">
      <xdr:nvSpPr>
        <xdr:cNvPr id="275" name="Line 8">
          <a:extLst>
            <a:ext uri="{FF2B5EF4-FFF2-40B4-BE49-F238E27FC236}">
              <a16:creationId xmlns:a16="http://schemas.microsoft.com/office/drawing/2014/main" id="{69352A11-D774-4661-A392-D246D20ABA11}"/>
            </a:ext>
          </a:extLst>
        </xdr:cNvPr>
        <xdr:cNvSpPr>
          <a:spLocks noChangeShapeType="1"/>
        </xdr:cNvSpPr>
      </xdr:nvSpPr>
      <xdr:spPr>
        <a:xfrm flipH="1">
          <a:off x="977900" y="24580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66675</xdr:colOff>
      <xdr:row>405</xdr:row>
      <xdr:rowOff>114300</xdr:rowOff>
    </xdr:from>
    <xdr:to>
      <xdr:col>2</xdr:col>
      <xdr:colOff>66675</xdr:colOff>
      <xdr:row>405</xdr:row>
      <xdr:rowOff>114300</xdr:rowOff>
    </xdr:to>
    <xdr:sp macro="" textlink="">
      <xdr:nvSpPr>
        <xdr:cNvPr id="276" name="Line 8">
          <a:extLst>
            <a:ext uri="{FF2B5EF4-FFF2-40B4-BE49-F238E27FC236}">
              <a16:creationId xmlns:a16="http://schemas.microsoft.com/office/drawing/2014/main" id="{40F41F8B-58C7-4FB2-A79F-87B478CD432E}"/>
            </a:ext>
          </a:extLst>
        </xdr:cNvPr>
        <xdr:cNvSpPr>
          <a:spLocks noChangeShapeType="1"/>
        </xdr:cNvSpPr>
      </xdr:nvSpPr>
      <xdr:spPr>
        <a:xfrm flipH="1">
          <a:off x="977900" y="68687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66675</xdr:colOff>
      <xdr:row>341</xdr:row>
      <xdr:rowOff>114300</xdr:rowOff>
    </xdr:from>
    <xdr:to>
      <xdr:col>2</xdr:col>
      <xdr:colOff>66675</xdr:colOff>
      <xdr:row>341</xdr:row>
      <xdr:rowOff>114300</xdr:rowOff>
    </xdr:to>
    <xdr:sp macro="" textlink="">
      <xdr:nvSpPr>
        <xdr:cNvPr id="277" name="Line 8">
          <a:extLst>
            <a:ext uri="{FF2B5EF4-FFF2-40B4-BE49-F238E27FC236}">
              <a16:creationId xmlns:a16="http://schemas.microsoft.com/office/drawing/2014/main" id="{E4C89ABD-401B-40B9-9DDD-E39F65170564}"/>
            </a:ext>
          </a:extLst>
        </xdr:cNvPr>
        <xdr:cNvSpPr>
          <a:spLocks noChangeShapeType="1"/>
        </xdr:cNvSpPr>
      </xdr:nvSpPr>
      <xdr:spPr>
        <a:xfrm flipH="1">
          <a:off x="977900" y="57613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66675</xdr:colOff>
      <xdr:row>405</xdr:row>
      <xdr:rowOff>114300</xdr:rowOff>
    </xdr:from>
    <xdr:to>
      <xdr:col>2</xdr:col>
      <xdr:colOff>66675</xdr:colOff>
      <xdr:row>405</xdr:row>
      <xdr:rowOff>114300</xdr:rowOff>
    </xdr:to>
    <xdr:sp macro="" textlink="">
      <xdr:nvSpPr>
        <xdr:cNvPr id="278" name="Line 8">
          <a:extLst>
            <a:ext uri="{FF2B5EF4-FFF2-40B4-BE49-F238E27FC236}">
              <a16:creationId xmlns:a16="http://schemas.microsoft.com/office/drawing/2014/main" id="{93CB123D-019B-4EE1-85AF-F9066CE17B36}"/>
            </a:ext>
          </a:extLst>
        </xdr:cNvPr>
        <xdr:cNvSpPr>
          <a:spLocks noChangeShapeType="1"/>
        </xdr:cNvSpPr>
      </xdr:nvSpPr>
      <xdr:spPr>
        <a:xfrm flipH="1">
          <a:off x="977900" y="68687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66675</xdr:colOff>
      <xdr:row>341</xdr:row>
      <xdr:rowOff>114300</xdr:rowOff>
    </xdr:from>
    <xdr:to>
      <xdr:col>2</xdr:col>
      <xdr:colOff>66675</xdr:colOff>
      <xdr:row>341</xdr:row>
      <xdr:rowOff>114300</xdr:rowOff>
    </xdr:to>
    <xdr:sp macro="" textlink="">
      <xdr:nvSpPr>
        <xdr:cNvPr id="279" name="Line 8">
          <a:extLst>
            <a:ext uri="{FF2B5EF4-FFF2-40B4-BE49-F238E27FC236}">
              <a16:creationId xmlns:a16="http://schemas.microsoft.com/office/drawing/2014/main" id="{6FAFC704-F113-4C34-9FAB-6F1BCC5C5C63}"/>
            </a:ext>
          </a:extLst>
        </xdr:cNvPr>
        <xdr:cNvSpPr>
          <a:spLocks noChangeShapeType="1"/>
        </xdr:cNvSpPr>
      </xdr:nvSpPr>
      <xdr:spPr>
        <a:xfrm flipH="1">
          <a:off x="977900" y="57613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66675</xdr:colOff>
      <xdr:row>333</xdr:row>
      <xdr:rowOff>114300</xdr:rowOff>
    </xdr:from>
    <xdr:to>
      <xdr:col>2</xdr:col>
      <xdr:colOff>66675</xdr:colOff>
      <xdr:row>333</xdr:row>
      <xdr:rowOff>114300</xdr:rowOff>
    </xdr:to>
    <xdr:sp macro="" textlink="">
      <xdr:nvSpPr>
        <xdr:cNvPr id="280" name="Line 8">
          <a:extLst>
            <a:ext uri="{FF2B5EF4-FFF2-40B4-BE49-F238E27FC236}">
              <a16:creationId xmlns:a16="http://schemas.microsoft.com/office/drawing/2014/main" id="{AAE08754-CD96-4073-93AF-3D874057A9D6}"/>
            </a:ext>
          </a:extLst>
        </xdr:cNvPr>
        <xdr:cNvSpPr>
          <a:spLocks noChangeShapeType="1"/>
        </xdr:cNvSpPr>
      </xdr:nvSpPr>
      <xdr:spPr>
        <a:xfrm flipH="1">
          <a:off x="977900" y="55784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361</xdr:row>
      <xdr:rowOff>95250</xdr:rowOff>
    </xdr:from>
    <xdr:to>
      <xdr:col>2</xdr:col>
      <xdr:colOff>47625</xdr:colOff>
      <xdr:row>361</xdr:row>
      <xdr:rowOff>104775</xdr:rowOff>
    </xdr:to>
    <xdr:sp macro="" textlink="">
      <xdr:nvSpPr>
        <xdr:cNvPr id="281" name="Line 7">
          <a:extLst>
            <a:ext uri="{FF2B5EF4-FFF2-40B4-BE49-F238E27FC236}">
              <a16:creationId xmlns:a16="http://schemas.microsoft.com/office/drawing/2014/main" id="{C3F52B3B-CE2C-41D1-9599-027EF578790B}"/>
            </a:ext>
          </a:extLst>
        </xdr:cNvPr>
        <xdr:cNvSpPr>
          <a:spLocks noChangeShapeType="1"/>
        </xdr:cNvSpPr>
      </xdr:nvSpPr>
      <xdr:spPr>
        <a:xfrm flipH="1" flipV="1">
          <a:off x="977900" y="609600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362</xdr:row>
      <xdr:rowOff>114300</xdr:rowOff>
    </xdr:from>
    <xdr:to>
      <xdr:col>2</xdr:col>
      <xdr:colOff>0</xdr:colOff>
      <xdr:row>362</xdr:row>
      <xdr:rowOff>114300</xdr:rowOff>
    </xdr:to>
    <xdr:sp macro="" textlink="">
      <xdr:nvSpPr>
        <xdr:cNvPr id="282" name="Line 8">
          <a:extLst>
            <a:ext uri="{FF2B5EF4-FFF2-40B4-BE49-F238E27FC236}">
              <a16:creationId xmlns:a16="http://schemas.microsoft.com/office/drawing/2014/main" id="{BD00E61F-C58F-4A3B-BDEB-D963E4E2A973}"/>
            </a:ext>
          </a:extLst>
        </xdr:cNvPr>
        <xdr:cNvSpPr>
          <a:spLocks noChangeShapeType="1"/>
        </xdr:cNvSpPr>
      </xdr:nvSpPr>
      <xdr:spPr>
        <a:xfrm flipH="1">
          <a:off x="977900" y="611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66675</xdr:colOff>
      <xdr:row>360</xdr:row>
      <xdr:rowOff>114300</xdr:rowOff>
    </xdr:from>
    <xdr:to>
      <xdr:col>2</xdr:col>
      <xdr:colOff>66675</xdr:colOff>
      <xdr:row>360</xdr:row>
      <xdr:rowOff>114300</xdr:rowOff>
    </xdr:to>
    <xdr:sp macro="" textlink="">
      <xdr:nvSpPr>
        <xdr:cNvPr id="283" name="Line 8">
          <a:extLst>
            <a:ext uri="{FF2B5EF4-FFF2-40B4-BE49-F238E27FC236}">
              <a16:creationId xmlns:a16="http://schemas.microsoft.com/office/drawing/2014/main" id="{5288240B-6C41-4146-81B8-502D083D5FC3}"/>
            </a:ext>
          </a:extLst>
        </xdr:cNvPr>
        <xdr:cNvSpPr>
          <a:spLocks noChangeShapeType="1"/>
        </xdr:cNvSpPr>
      </xdr:nvSpPr>
      <xdr:spPr>
        <a:xfrm flipH="1">
          <a:off x="977900" y="60813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375</xdr:row>
      <xdr:rowOff>95250</xdr:rowOff>
    </xdr:from>
    <xdr:to>
      <xdr:col>2</xdr:col>
      <xdr:colOff>47625</xdr:colOff>
      <xdr:row>375</xdr:row>
      <xdr:rowOff>104775</xdr:rowOff>
    </xdr:to>
    <xdr:sp macro="" textlink="">
      <xdr:nvSpPr>
        <xdr:cNvPr id="284" name="Line 7">
          <a:extLst>
            <a:ext uri="{FF2B5EF4-FFF2-40B4-BE49-F238E27FC236}">
              <a16:creationId xmlns:a16="http://schemas.microsoft.com/office/drawing/2014/main" id="{0B12E2DA-B18C-416B-9CE4-5CBF28CA959C}"/>
            </a:ext>
          </a:extLst>
        </xdr:cNvPr>
        <xdr:cNvSpPr>
          <a:spLocks noChangeShapeType="1"/>
        </xdr:cNvSpPr>
      </xdr:nvSpPr>
      <xdr:spPr>
        <a:xfrm flipH="1" flipV="1">
          <a:off x="977900" y="632714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376</xdr:row>
      <xdr:rowOff>114300</xdr:rowOff>
    </xdr:from>
    <xdr:to>
      <xdr:col>2</xdr:col>
      <xdr:colOff>0</xdr:colOff>
      <xdr:row>376</xdr:row>
      <xdr:rowOff>114300</xdr:rowOff>
    </xdr:to>
    <xdr:sp macro="" textlink="">
      <xdr:nvSpPr>
        <xdr:cNvPr id="285" name="Line 8">
          <a:extLst>
            <a:ext uri="{FF2B5EF4-FFF2-40B4-BE49-F238E27FC236}">
              <a16:creationId xmlns:a16="http://schemas.microsoft.com/office/drawing/2014/main" id="{754128EC-63D5-4D36-AFAD-19E967427838}"/>
            </a:ext>
          </a:extLst>
        </xdr:cNvPr>
        <xdr:cNvSpPr>
          <a:spLocks noChangeShapeType="1"/>
        </xdr:cNvSpPr>
      </xdr:nvSpPr>
      <xdr:spPr>
        <a:xfrm flipH="1">
          <a:off x="977900" y="63455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66675</xdr:colOff>
      <xdr:row>148</xdr:row>
      <xdr:rowOff>114300</xdr:rowOff>
    </xdr:from>
    <xdr:to>
      <xdr:col>3</xdr:col>
      <xdr:colOff>0</xdr:colOff>
      <xdr:row>148</xdr:row>
      <xdr:rowOff>114300</xdr:rowOff>
    </xdr:to>
    <xdr:sp macro="" textlink="">
      <xdr:nvSpPr>
        <xdr:cNvPr id="286" name="Line 8">
          <a:extLst>
            <a:ext uri="{FF2B5EF4-FFF2-40B4-BE49-F238E27FC236}">
              <a16:creationId xmlns:a16="http://schemas.microsoft.com/office/drawing/2014/main" id="{8EC7972B-1175-4EE5-9FFF-A368BE73051B}"/>
            </a:ext>
          </a:extLst>
        </xdr:cNvPr>
        <xdr:cNvSpPr>
          <a:spLocks noChangeShapeType="1"/>
        </xdr:cNvSpPr>
      </xdr:nvSpPr>
      <xdr:spPr>
        <a:xfrm flipH="1">
          <a:off x="977900" y="24580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526</xdr:row>
      <xdr:rowOff>114300</xdr:rowOff>
    </xdr:from>
    <xdr:to>
      <xdr:col>2</xdr:col>
      <xdr:colOff>38100</xdr:colOff>
      <xdr:row>526</xdr:row>
      <xdr:rowOff>114300</xdr:rowOff>
    </xdr:to>
    <xdr:sp macro="" textlink="">
      <xdr:nvSpPr>
        <xdr:cNvPr id="287" name="Line 8">
          <a:extLst>
            <a:ext uri="{FF2B5EF4-FFF2-40B4-BE49-F238E27FC236}">
              <a16:creationId xmlns:a16="http://schemas.microsoft.com/office/drawing/2014/main" id="{DC982E13-6D8B-4BD3-8A64-8E6C340B0170}"/>
            </a:ext>
          </a:extLst>
        </xdr:cNvPr>
        <xdr:cNvSpPr>
          <a:spLocks noChangeShapeType="1"/>
        </xdr:cNvSpPr>
      </xdr:nvSpPr>
      <xdr:spPr bwMode="auto">
        <a:xfrm flipH="1">
          <a:off x="1927225" y="86328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</xdr:col>
      <xdr:colOff>542925</xdr:colOff>
      <xdr:row>423</xdr:row>
      <xdr:rowOff>114300</xdr:rowOff>
    </xdr:from>
    <xdr:to>
      <xdr:col>2</xdr:col>
      <xdr:colOff>38100</xdr:colOff>
      <xdr:row>423</xdr:row>
      <xdr:rowOff>114300</xdr:rowOff>
    </xdr:to>
    <xdr:sp macro="" textlink="">
      <xdr:nvSpPr>
        <xdr:cNvPr id="288" name="Line 8">
          <a:extLst>
            <a:ext uri="{FF2B5EF4-FFF2-40B4-BE49-F238E27FC236}">
              <a16:creationId xmlns:a16="http://schemas.microsoft.com/office/drawing/2014/main" id="{3EE1FFCC-A2D6-49A8-B215-A0982B9B10D4}"/>
            </a:ext>
          </a:extLst>
        </xdr:cNvPr>
        <xdr:cNvSpPr>
          <a:spLocks noChangeShapeType="1"/>
        </xdr:cNvSpPr>
      </xdr:nvSpPr>
      <xdr:spPr bwMode="auto">
        <a:xfrm flipH="1">
          <a:off x="1927225" y="69322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</xdr:col>
      <xdr:colOff>542925</xdr:colOff>
      <xdr:row>514</xdr:row>
      <xdr:rowOff>114300</xdr:rowOff>
    </xdr:from>
    <xdr:to>
      <xdr:col>2</xdr:col>
      <xdr:colOff>57150</xdr:colOff>
      <xdr:row>514</xdr:row>
      <xdr:rowOff>114300</xdr:rowOff>
    </xdr:to>
    <xdr:sp macro="" textlink="">
      <xdr:nvSpPr>
        <xdr:cNvPr id="289" name="Line 8">
          <a:extLst>
            <a:ext uri="{FF2B5EF4-FFF2-40B4-BE49-F238E27FC236}">
              <a16:creationId xmlns:a16="http://schemas.microsoft.com/office/drawing/2014/main" id="{768BB532-3EAC-48BA-9275-E39902D7DB8B}"/>
            </a:ext>
          </a:extLst>
        </xdr:cNvPr>
        <xdr:cNvSpPr>
          <a:spLocks noChangeShapeType="1"/>
        </xdr:cNvSpPr>
      </xdr:nvSpPr>
      <xdr:spPr bwMode="auto">
        <a:xfrm flipH="1">
          <a:off x="1927225" y="84347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</xdr:col>
      <xdr:colOff>542925</xdr:colOff>
      <xdr:row>409</xdr:row>
      <xdr:rowOff>114300</xdr:rowOff>
    </xdr:from>
    <xdr:to>
      <xdr:col>2</xdr:col>
      <xdr:colOff>57150</xdr:colOff>
      <xdr:row>409</xdr:row>
      <xdr:rowOff>114300</xdr:rowOff>
    </xdr:to>
    <xdr:sp macro="" textlink="">
      <xdr:nvSpPr>
        <xdr:cNvPr id="290" name="Line 8">
          <a:extLst>
            <a:ext uri="{FF2B5EF4-FFF2-40B4-BE49-F238E27FC236}">
              <a16:creationId xmlns:a16="http://schemas.microsoft.com/office/drawing/2014/main" id="{11AC65CA-15A2-41B6-888D-04C8078944F9}"/>
            </a:ext>
          </a:extLst>
        </xdr:cNvPr>
        <xdr:cNvSpPr>
          <a:spLocks noChangeShapeType="1"/>
        </xdr:cNvSpPr>
      </xdr:nvSpPr>
      <xdr:spPr bwMode="auto">
        <a:xfrm flipH="1">
          <a:off x="1927225" y="67011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</xdr:col>
      <xdr:colOff>542925</xdr:colOff>
      <xdr:row>524</xdr:row>
      <xdr:rowOff>114300</xdr:rowOff>
    </xdr:from>
    <xdr:to>
      <xdr:col>2</xdr:col>
      <xdr:colOff>57150</xdr:colOff>
      <xdr:row>524</xdr:row>
      <xdr:rowOff>114300</xdr:rowOff>
    </xdr:to>
    <xdr:sp macro="" textlink="">
      <xdr:nvSpPr>
        <xdr:cNvPr id="291" name="Line 8">
          <a:extLst>
            <a:ext uri="{FF2B5EF4-FFF2-40B4-BE49-F238E27FC236}">
              <a16:creationId xmlns:a16="http://schemas.microsoft.com/office/drawing/2014/main" id="{18E9FB61-50FA-42C5-ACC8-4E47FCB04DD3}"/>
            </a:ext>
          </a:extLst>
        </xdr:cNvPr>
        <xdr:cNvSpPr>
          <a:spLocks noChangeShapeType="1"/>
        </xdr:cNvSpPr>
      </xdr:nvSpPr>
      <xdr:spPr bwMode="auto">
        <a:xfrm flipH="1">
          <a:off x="1927225" y="85998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</xdr:col>
      <xdr:colOff>542925</xdr:colOff>
      <xdr:row>415</xdr:row>
      <xdr:rowOff>114300</xdr:rowOff>
    </xdr:from>
    <xdr:to>
      <xdr:col>2</xdr:col>
      <xdr:colOff>57150</xdr:colOff>
      <xdr:row>415</xdr:row>
      <xdr:rowOff>114300</xdr:rowOff>
    </xdr:to>
    <xdr:sp macro="" textlink="">
      <xdr:nvSpPr>
        <xdr:cNvPr id="292" name="Line 8">
          <a:extLst>
            <a:ext uri="{FF2B5EF4-FFF2-40B4-BE49-F238E27FC236}">
              <a16:creationId xmlns:a16="http://schemas.microsoft.com/office/drawing/2014/main" id="{05894CBF-7452-4E8F-95C2-2432747E3FB4}"/>
            </a:ext>
          </a:extLst>
        </xdr:cNvPr>
        <xdr:cNvSpPr>
          <a:spLocks noChangeShapeType="1"/>
        </xdr:cNvSpPr>
      </xdr:nvSpPr>
      <xdr:spPr bwMode="auto">
        <a:xfrm flipH="1">
          <a:off x="1927225" y="68002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</xdr:col>
      <xdr:colOff>542925</xdr:colOff>
      <xdr:row>599</xdr:row>
      <xdr:rowOff>114300</xdr:rowOff>
    </xdr:from>
    <xdr:to>
      <xdr:col>2</xdr:col>
      <xdr:colOff>57150</xdr:colOff>
      <xdr:row>599</xdr:row>
      <xdr:rowOff>114300</xdr:rowOff>
    </xdr:to>
    <xdr:sp macro="" textlink="">
      <xdr:nvSpPr>
        <xdr:cNvPr id="293" name="Line 8">
          <a:extLst>
            <a:ext uri="{FF2B5EF4-FFF2-40B4-BE49-F238E27FC236}">
              <a16:creationId xmlns:a16="http://schemas.microsoft.com/office/drawing/2014/main" id="{C57CDB27-E231-4423-BDB2-474AC225C67B}"/>
            </a:ext>
          </a:extLst>
        </xdr:cNvPr>
        <xdr:cNvSpPr>
          <a:spLocks noChangeShapeType="1"/>
        </xdr:cNvSpPr>
      </xdr:nvSpPr>
      <xdr:spPr bwMode="auto">
        <a:xfrm flipH="1">
          <a:off x="1927225" y="98380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</xdr:col>
      <xdr:colOff>542925</xdr:colOff>
      <xdr:row>464</xdr:row>
      <xdr:rowOff>114300</xdr:rowOff>
    </xdr:from>
    <xdr:to>
      <xdr:col>2</xdr:col>
      <xdr:colOff>57150</xdr:colOff>
      <xdr:row>464</xdr:row>
      <xdr:rowOff>114300</xdr:rowOff>
    </xdr:to>
    <xdr:sp macro="" textlink="">
      <xdr:nvSpPr>
        <xdr:cNvPr id="294" name="Line 8">
          <a:extLst>
            <a:ext uri="{FF2B5EF4-FFF2-40B4-BE49-F238E27FC236}">
              <a16:creationId xmlns:a16="http://schemas.microsoft.com/office/drawing/2014/main" id="{1C57FFF1-3BD4-40DB-B781-85C5C95CA206}"/>
            </a:ext>
          </a:extLst>
        </xdr:cNvPr>
        <xdr:cNvSpPr>
          <a:spLocks noChangeShapeType="1"/>
        </xdr:cNvSpPr>
      </xdr:nvSpPr>
      <xdr:spPr bwMode="auto">
        <a:xfrm flipH="1">
          <a:off x="1927225" y="76092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</xdr:col>
      <xdr:colOff>542925</xdr:colOff>
      <xdr:row>561</xdr:row>
      <xdr:rowOff>114300</xdr:rowOff>
    </xdr:from>
    <xdr:to>
      <xdr:col>2</xdr:col>
      <xdr:colOff>66675</xdr:colOff>
      <xdr:row>561</xdr:row>
      <xdr:rowOff>114300</xdr:rowOff>
    </xdr:to>
    <xdr:sp macro="" textlink="">
      <xdr:nvSpPr>
        <xdr:cNvPr id="295" name="Line 8">
          <a:extLst>
            <a:ext uri="{FF2B5EF4-FFF2-40B4-BE49-F238E27FC236}">
              <a16:creationId xmlns:a16="http://schemas.microsoft.com/office/drawing/2014/main" id="{A8915F27-F25B-48CB-ABAC-23DDE1C678FE}"/>
            </a:ext>
          </a:extLst>
        </xdr:cNvPr>
        <xdr:cNvSpPr>
          <a:spLocks noChangeShapeType="1"/>
        </xdr:cNvSpPr>
      </xdr:nvSpPr>
      <xdr:spPr bwMode="auto">
        <a:xfrm flipH="1">
          <a:off x="1927225" y="9210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</xdr:col>
      <xdr:colOff>542925</xdr:colOff>
      <xdr:row>448</xdr:row>
      <xdr:rowOff>114300</xdr:rowOff>
    </xdr:from>
    <xdr:to>
      <xdr:col>2</xdr:col>
      <xdr:colOff>66675</xdr:colOff>
      <xdr:row>448</xdr:row>
      <xdr:rowOff>114300</xdr:rowOff>
    </xdr:to>
    <xdr:sp macro="" textlink="">
      <xdr:nvSpPr>
        <xdr:cNvPr id="296" name="Line 8">
          <a:extLst>
            <a:ext uri="{FF2B5EF4-FFF2-40B4-BE49-F238E27FC236}">
              <a16:creationId xmlns:a16="http://schemas.microsoft.com/office/drawing/2014/main" id="{D2054BE3-8B1F-454D-9D2E-7A1EE598D950}"/>
            </a:ext>
          </a:extLst>
        </xdr:cNvPr>
        <xdr:cNvSpPr>
          <a:spLocks noChangeShapeType="1"/>
        </xdr:cNvSpPr>
      </xdr:nvSpPr>
      <xdr:spPr bwMode="auto">
        <a:xfrm flipH="1">
          <a:off x="1927225" y="73450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</xdr:col>
      <xdr:colOff>542925</xdr:colOff>
      <xdr:row>455</xdr:row>
      <xdr:rowOff>114300</xdr:rowOff>
    </xdr:from>
    <xdr:to>
      <xdr:col>2</xdr:col>
      <xdr:colOff>76200</xdr:colOff>
      <xdr:row>455</xdr:row>
      <xdr:rowOff>114300</xdr:rowOff>
    </xdr:to>
    <xdr:sp macro="" textlink="">
      <xdr:nvSpPr>
        <xdr:cNvPr id="297" name="Line 8">
          <a:extLst>
            <a:ext uri="{FF2B5EF4-FFF2-40B4-BE49-F238E27FC236}">
              <a16:creationId xmlns:a16="http://schemas.microsoft.com/office/drawing/2014/main" id="{A1DBF8F7-5796-4F42-8E25-12D29FA3368F}"/>
            </a:ext>
          </a:extLst>
        </xdr:cNvPr>
        <xdr:cNvSpPr>
          <a:spLocks noChangeShapeType="1"/>
        </xdr:cNvSpPr>
      </xdr:nvSpPr>
      <xdr:spPr bwMode="auto">
        <a:xfrm flipH="1">
          <a:off x="1927225" y="74606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</xdr:col>
      <xdr:colOff>0</xdr:colOff>
      <xdr:row>483</xdr:row>
      <xdr:rowOff>95250</xdr:rowOff>
    </xdr:from>
    <xdr:to>
      <xdr:col>2</xdr:col>
      <xdr:colOff>38100</xdr:colOff>
      <xdr:row>483</xdr:row>
      <xdr:rowOff>104775</xdr:rowOff>
    </xdr:to>
    <xdr:sp macro="" textlink="">
      <xdr:nvSpPr>
        <xdr:cNvPr id="298" name="Line 7">
          <a:extLst>
            <a:ext uri="{FF2B5EF4-FFF2-40B4-BE49-F238E27FC236}">
              <a16:creationId xmlns:a16="http://schemas.microsoft.com/office/drawing/2014/main" id="{E516B7F4-96F2-4802-A8C3-B77A2AC0AE5E}"/>
            </a:ext>
          </a:extLst>
        </xdr:cNvPr>
        <xdr:cNvSpPr>
          <a:spLocks noChangeShapeType="1"/>
        </xdr:cNvSpPr>
      </xdr:nvSpPr>
      <xdr:spPr bwMode="auto">
        <a:xfrm flipH="1" flipV="1">
          <a:off x="1384300" y="79209900"/>
          <a:ext cx="3810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</xdr:col>
      <xdr:colOff>0</xdr:colOff>
      <xdr:row>484</xdr:row>
      <xdr:rowOff>114300</xdr:rowOff>
    </xdr:from>
    <xdr:to>
      <xdr:col>2</xdr:col>
      <xdr:colOff>0</xdr:colOff>
      <xdr:row>484</xdr:row>
      <xdr:rowOff>114300</xdr:rowOff>
    </xdr:to>
    <xdr:sp macro="" textlink="">
      <xdr:nvSpPr>
        <xdr:cNvPr id="299" name="Line 8">
          <a:extLst>
            <a:ext uri="{FF2B5EF4-FFF2-40B4-BE49-F238E27FC236}">
              <a16:creationId xmlns:a16="http://schemas.microsoft.com/office/drawing/2014/main" id="{777D844C-B2B3-4F07-A3FA-E3475ACAA989}"/>
            </a:ext>
          </a:extLst>
        </xdr:cNvPr>
        <xdr:cNvSpPr>
          <a:spLocks noChangeShapeType="1"/>
        </xdr:cNvSpPr>
      </xdr:nvSpPr>
      <xdr:spPr bwMode="auto">
        <a:xfrm flipH="1">
          <a:off x="1384300" y="79394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</xdr:col>
      <xdr:colOff>466725</xdr:colOff>
      <xdr:row>218</xdr:row>
      <xdr:rowOff>95250</xdr:rowOff>
    </xdr:from>
    <xdr:to>
      <xdr:col>3</xdr:col>
      <xdr:colOff>38100</xdr:colOff>
      <xdr:row>218</xdr:row>
      <xdr:rowOff>104775</xdr:rowOff>
    </xdr:to>
    <xdr:sp macro="" textlink="">
      <xdr:nvSpPr>
        <xdr:cNvPr id="300" name="Line 7">
          <a:extLst>
            <a:ext uri="{FF2B5EF4-FFF2-40B4-BE49-F238E27FC236}">
              <a16:creationId xmlns:a16="http://schemas.microsoft.com/office/drawing/2014/main" id="{644C305C-F484-4059-B37B-3F0CFD780A8E}"/>
            </a:ext>
          </a:extLst>
        </xdr:cNvPr>
        <xdr:cNvSpPr>
          <a:spLocks noChangeShapeType="1"/>
        </xdr:cNvSpPr>
      </xdr:nvSpPr>
      <xdr:spPr bwMode="auto">
        <a:xfrm flipH="1" flipV="1">
          <a:off x="1851025" y="34397950"/>
          <a:ext cx="263525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</xdr:col>
      <xdr:colOff>542925</xdr:colOff>
      <xdr:row>219</xdr:row>
      <xdr:rowOff>114300</xdr:rowOff>
    </xdr:from>
    <xdr:to>
      <xdr:col>3</xdr:col>
      <xdr:colOff>0</xdr:colOff>
      <xdr:row>219</xdr:row>
      <xdr:rowOff>114300</xdr:rowOff>
    </xdr:to>
    <xdr:sp macro="" textlink="">
      <xdr:nvSpPr>
        <xdr:cNvPr id="301" name="Line 8">
          <a:extLst>
            <a:ext uri="{FF2B5EF4-FFF2-40B4-BE49-F238E27FC236}">
              <a16:creationId xmlns:a16="http://schemas.microsoft.com/office/drawing/2014/main" id="{6D53825D-B16D-4B56-94C0-14FDBD1AB39A}"/>
            </a:ext>
          </a:extLst>
        </xdr:cNvPr>
        <xdr:cNvSpPr>
          <a:spLocks noChangeShapeType="1"/>
        </xdr:cNvSpPr>
      </xdr:nvSpPr>
      <xdr:spPr bwMode="auto">
        <a:xfrm flipH="1">
          <a:off x="1927225" y="34582100"/>
          <a:ext cx="149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</xdr:col>
      <xdr:colOff>542925</xdr:colOff>
      <xdr:row>455</xdr:row>
      <xdr:rowOff>114300</xdr:rowOff>
    </xdr:from>
    <xdr:to>
      <xdr:col>2</xdr:col>
      <xdr:colOff>542925</xdr:colOff>
      <xdr:row>455</xdr:row>
      <xdr:rowOff>114300</xdr:rowOff>
    </xdr:to>
    <xdr:sp macro="" textlink="">
      <xdr:nvSpPr>
        <xdr:cNvPr id="302" name="Line 8">
          <a:extLst>
            <a:ext uri="{FF2B5EF4-FFF2-40B4-BE49-F238E27FC236}">
              <a16:creationId xmlns:a16="http://schemas.microsoft.com/office/drawing/2014/main" id="{B18C273C-D180-4D15-9219-847AA4CBC754}"/>
            </a:ext>
          </a:extLst>
        </xdr:cNvPr>
        <xdr:cNvSpPr>
          <a:spLocks noChangeShapeType="1"/>
        </xdr:cNvSpPr>
      </xdr:nvSpPr>
      <xdr:spPr bwMode="auto">
        <a:xfrm flipH="1">
          <a:off x="1927225" y="74606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483</xdr:row>
      <xdr:rowOff>95250</xdr:rowOff>
    </xdr:from>
    <xdr:to>
      <xdr:col>2</xdr:col>
      <xdr:colOff>38100</xdr:colOff>
      <xdr:row>483</xdr:row>
      <xdr:rowOff>104775</xdr:rowOff>
    </xdr:to>
    <xdr:sp macro="" textlink="">
      <xdr:nvSpPr>
        <xdr:cNvPr id="303" name="Line 7">
          <a:extLst>
            <a:ext uri="{FF2B5EF4-FFF2-40B4-BE49-F238E27FC236}">
              <a16:creationId xmlns:a16="http://schemas.microsoft.com/office/drawing/2014/main" id="{36AC3232-F938-4DB0-A1C2-0AD46AA8E061}"/>
            </a:ext>
          </a:extLst>
        </xdr:cNvPr>
        <xdr:cNvSpPr>
          <a:spLocks noChangeShapeType="1"/>
        </xdr:cNvSpPr>
      </xdr:nvSpPr>
      <xdr:spPr bwMode="auto">
        <a:xfrm flipH="1" flipV="1">
          <a:off x="1384300" y="79209900"/>
          <a:ext cx="3810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484</xdr:row>
      <xdr:rowOff>114300</xdr:rowOff>
    </xdr:from>
    <xdr:to>
      <xdr:col>2</xdr:col>
      <xdr:colOff>0</xdr:colOff>
      <xdr:row>484</xdr:row>
      <xdr:rowOff>114300</xdr:rowOff>
    </xdr:to>
    <xdr:sp macro="" textlink="">
      <xdr:nvSpPr>
        <xdr:cNvPr id="304" name="Line 8">
          <a:extLst>
            <a:ext uri="{FF2B5EF4-FFF2-40B4-BE49-F238E27FC236}">
              <a16:creationId xmlns:a16="http://schemas.microsoft.com/office/drawing/2014/main" id="{DC022B59-2B1D-40C9-BF06-435C03A8F752}"/>
            </a:ext>
          </a:extLst>
        </xdr:cNvPr>
        <xdr:cNvSpPr>
          <a:spLocks noChangeShapeType="1"/>
        </xdr:cNvSpPr>
      </xdr:nvSpPr>
      <xdr:spPr bwMode="auto">
        <a:xfrm flipH="1">
          <a:off x="1384300" y="79394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466725</xdr:colOff>
      <xdr:row>218</xdr:row>
      <xdr:rowOff>95250</xdr:rowOff>
    </xdr:from>
    <xdr:to>
      <xdr:col>3</xdr:col>
      <xdr:colOff>38100</xdr:colOff>
      <xdr:row>218</xdr:row>
      <xdr:rowOff>104775</xdr:rowOff>
    </xdr:to>
    <xdr:sp macro="" textlink="">
      <xdr:nvSpPr>
        <xdr:cNvPr id="305" name="Line 7">
          <a:extLst>
            <a:ext uri="{FF2B5EF4-FFF2-40B4-BE49-F238E27FC236}">
              <a16:creationId xmlns:a16="http://schemas.microsoft.com/office/drawing/2014/main" id="{D9935CC8-304C-40DD-B19A-8B8B39F95316}"/>
            </a:ext>
          </a:extLst>
        </xdr:cNvPr>
        <xdr:cNvSpPr>
          <a:spLocks noChangeShapeType="1"/>
        </xdr:cNvSpPr>
      </xdr:nvSpPr>
      <xdr:spPr bwMode="auto">
        <a:xfrm flipH="1" flipV="1">
          <a:off x="1851025" y="34397950"/>
          <a:ext cx="263525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219</xdr:row>
      <xdr:rowOff>114300</xdr:rowOff>
    </xdr:from>
    <xdr:to>
      <xdr:col>3</xdr:col>
      <xdr:colOff>0</xdr:colOff>
      <xdr:row>219</xdr:row>
      <xdr:rowOff>114300</xdr:rowOff>
    </xdr:to>
    <xdr:sp macro="" textlink="">
      <xdr:nvSpPr>
        <xdr:cNvPr id="306" name="Line 8">
          <a:extLst>
            <a:ext uri="{FF2B5EF4-FFF2-40B4-BE49-F238E27FC236}">
              <a16:creationId xmlns:a16="http://schemas.microsoft.com/office/drawing/2014/main" id="{E06AA4A7-8987-4A20-B3F0-370103F1E2F2}"/>
            </a:ext>
          </a:extLst>
        </xdr:cNvPr>
        <xdr:cNvSpPr>
          <a:spLocks noChangeShapeType="1"/>
        </xdr:cNvSpPr>
      </xdr:nvSpPr>
      <xdr:spPr bwMode="auto">
        <a:xfrm flipH="1">
          <a:off x="1927225" y="34582100"/>
          <a:ext cx="149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438</xdr:row>
      <xdr:rowOff>114300</xdr:rowOff>
    </xdr:from>
    <xdr:to>
      <xdr:col>2</xdr:col>
      <xdr:colOff>85725</xdr:colOff>
      <xdr:row>438</xdr:row>
      <xdr:rowOff>114300</xdr:rowOff>
    </xdr:to>
    <xdr:sp macro="" textlink="">
      <xdr:nvSpPr>
        <xdr:cNvPr id="307" name="Line 8">
          <a:extLst>
            <a:ext uri="{FF2B5EF4-FFF2-40B4-BE49-F238E27FC236}">
              <a16:creationId xmlns:a16="http://schemas.microsoft.com/office/drawing/2014/main" id="{5B98ABF3-D598-4EE2-AEF0-97CC8DE2C8D3}"/>
            </a:ext>
          </a:extLst>
        </xdr:cNvPr>
        <xdr:cNvSpPr>
          <a:spLocks noChangeShapeType="1"/>
        </xdr:cNvSpPr>
      </xdr:nvSpPr>
      <xdr:spPr bwMode="auto">
        <a:xfrm flipH="1">
          <a:off x="1927225" y="71799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465</xdr:row>
      <xdr:rowOff>95250</xdr:rowOff>
    </xdr:from>
    <xdr:to>
      <xdr:col>2</xdr:col>
      <xdr:colOff>38100</xdr:colOff>
      <xdr:row>465</xdr:row>
      <xdr:rowOff>104775</xdr:rowOff>
    </xdr:to>
    <xdr:sp macro="" textlink="">
      <xdr:nvSpPr>
        <xdr:cNvPr id="308" name="Line 7">
          <a:extLst>
            <a:ext uri="{FF2B5EF4-FFF2-40B4-BE49-F238E27FC236}">
              <a16:creationId xmlns:a16="http://schemas.microsoft.com/office/drawing/2014/main" id="{275A952A-99F2-43FB-8959-3861EF455AB8}"/>
            </a:ext>
          </a:extLst>
        </xdr:cNvPr>
        <xdr:cNvSpPr>
          <a:spLocks noChangeShapeType="1"/>
        </xdr:cNvSpPr>
      </xdr:nvSpPr>
      <xdr:spPr bwMode="auto">
        <a:xfrm flipH="1" flipV="1">
          <a:off x="1384300" y="76238100"/>
          <a:ext cx="3810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466</xdr:row>
      <xdr:rowOff>114300</xdr:rowOff>
    </xdr:from>
    <xdr:to>
      <xdr:col>2</xdr:col>
      <xdr:colOff>0</xdr:colOff>
      <xdr:row>466</xdr:row>
      <xdr:rowOff>114300</xdr:rowOff>
    </xdr:to>
    <xdr:sp macro="" textlink="">
      <xdr:nvSpPr>
        <xdr:cNvPr id="309" name="Line 8">
          <a:extLst>
            <a:ext uri="{FF2B5EF4-FFF2-40B4-BE49-F238E27FC236}">
              <a16:creationId xmlns:a16="http://schemas.microsoft.com/office/drawing/2014/main" id="{E744D873-6B97-4AA4-91D7-833E98D71C7C}"/>
            </a:ext>
          </a:extLst>
        </xdr:cNvPr>
        <xdr:cNvSpPr>
          <a:spLocks noChangeShapeType="1"/>
        </xdr:cNvSpPr>
      </xdr:nvSpPr>
      <xdr:spPr bwMode="auto">
        <a:xfrm flipH="1">
          <a:off x="1384300" y="76422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466725</xdr:colOff>
      <xdr:row>204</xdr:row>
      <xdr:rowOff>95250</xdr:rowOff>
    </xdr:from>
    <xdr:to>
      <xdr:col>3</xdr:col>
      <xdr:colOff>38100</xdr:colOff>
      <xdr:row>204</xdr:row>
      <xdr:rowOff>104775</xdr:rowOff>
    </xdr:to>
    <xdr:sp macro="" textlink="">
      <xdr:nvSpPr>
        <xdr:cNvPr id="310" name="Line 7">
          <a:extLst>
            <a:ext uri="{FF2B5EF4-FFF2-40B4-BE49-F238E27FC236}">
              <a16:creationId xmlns:a16="http://schemas.microsoft.com/office/drawing/2014/main" id="{108C20FD-63BD-428C-812D-142F50981101}"/>
            </a:ext>
          </a:extLst>
        </xdr:cNvPr>
        <xdr:cNvSpPr>
          <a:spLocks noChangeShapeType="1"/>
        </xdr:cNvSpPr>
      </xdr:nvSpPr>
      <xdr:spPr bwMode="auto">
        <a:xfrm flipH="1" flipV="1">
          <a:off x="1851025" y="31959550"/>
          <a:ext cx="263525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205</xdr:row>
      <xdr:rowOff>114300</xdr:rowOff>
    </xdr:from>
    <xdr:to>
      <xdr:col>3</xdr:col>
      <xdr:colOff>0</xdr:colOff>
      <xdr:row>205</xdr:row>
      <xdr:rowOff>114300</xdr:rowOff>
    </xdr:to>
    <xdr:sp macro="" textlink="">
      <xdr:nvSpPr>
        <xdr:cNvPr id="311" name="Line 8">
          <a:extLst>
            <a:ext uri="{FF2B5EF4-FFF2-40B4-BE49-F238E27FC236}">
              <a16:creationId xmlns:a16="http://schemas.microsoft.com/office/drawing/2014/main" id="{FFD4FE91-BD0D-409D-817E-BE4327A2CFE4}"/>
            </a:ext>
          </a:extLst>
        </xdr:cNvPr>
        <xdr:cNvSpPr>
          <a:spLocks noChangeShapeType="1"/>
        </xdr:cNvSpPr>
      </xdr:nvSpPr>
      <xdr:spPr bwMode="auto">
        <a:xfrm flipH="1">
          <a:off x="1927225" y="32156400"/>
          <a:ext cx="149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524</xdr:row>
      <xdr:rowOff>114300</xdr:rowOff>
    </xdr:from>
    <xdr:to>
      <xdr:col>2</xdr:col>
      <xdr:colOff>76200</xdr:colOff>
      <xdr:row>524</xdr:row>
      <xdr:rowOff>114300</xdr:rowOff>
    </xdr:to>
    <xdr:sp macro="" textlink="">
      <xdr:nvSpPr>
        <xdr:cNvPr id="312" name="Line 8">
          <a:extLst>
            <a:ext uri="{FF2B5EF4-FFF2-40B4-BE49-F238E27FC236}">
              <a16:creationId xmlns:a16="http://schemas.microsoft.com/office/drawing/2014/main" id="{70638884-3D0F-467C-8456-6AB22D0E452C}"/>
            </a:ext>
          </a:extLst>
        </xdr:cNvPr>
        <xdr:cNvSpPr>
          <a:spLocks noChangeShapeType="1"/>
        </xdr:cNvSpPr>
      </xdr:nvSpPr>
      <xdr:spPr bwMode="auto">
        <a:xfrm flipH="1">
          <a:off x="1460500" y="85998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419</xdr:row>
      <xdr:rowOff>114300</xdr:rowOff>
    </xdr:from>
    <xdr:to>
      <xdr:col>2</xdr:col>
      <xdr:colOff>76200</xdr:colOff>
      <xdr:row>419</xdr:row>
      <xdr:rowOff>114300</xdr:rowOff>
    </xdr:to>
    <xdr:sp macro="" textlink="">
      <xdr:nvSpPr>
        <xdr:cNvPr id="313" name="Line 8">
          <a:extLst>
            <a:ext uri="{FF2B5EF4-FFF2-40B4-BE49-F238E27FC236}">
              <a16:creationId xmlns:a16="http://schemas.microsoft.com/office/drawing/2014/main" id="{B93F184C-74F4-4712-9926-3A4C80780BBE}"/>
            </a:ext>
          </a:extLst>
        </xdr:cNvPr>
        <xdr:cNvSpPr>
          <a:spLocks noChangeShapeType="1"/>
        </xdr:cNvSpPr>
      </xdr:nvSpPr>
      <xdr:spPr bwMode="auto">
        <a:xfrm flipH="1">
          <a:off x="1460500" y="68662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524</xdr:row>
      <xdr:rowOff>114300</xdr:rowOff>
    </xdr:from>
    <xdr:to>
      <xdr:col>2</xdr:col>
      <xdr:colOff>76200</xdr:colOff>
      <xdr:row>524</xdr:row>
      <xdr:rowOff>114300</xdr:rowOff>
    </xdr:to>
    <xdr:sp macro="" textlink="">
      <xdr:nvSpPr>
        <xdr:cNvPr id="314" name="Line 8">
          <a:extLst>
            <a:ext uri="{FF2B5EF4-FFF2-40B4-BE49-F238E27FC236}">
              <a16:creationId xmlns:a16="http://schemas.microsoft.com/office/drawing/2014/main" id="{8FBA1CD1-CA5E-4C5E-8361-5542BCA0B893}"/>
            </a:ext>
          </a:extLst>
        </xdr:cNvPr>
        <xdr:cNvSpPr>
          <a:spLocks noChangeShapeType="1"/>
        </xdr:cNvSpPr>
      </xdr:nvSpPr>
      <xdr:spPr bwMode="auto">
        <a:xfrm flipH="1">
          <a:off x="1460500" y="85998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419</xdr:row>
      <xdr:rowOff>114300</xdr:rowOff>
    </xdr:from>
    <xdr:to>
      <xdr:col>2</xdr:col>
      <xdr:colOff>76200</xdr:colOff>
      <xdr:row>419</xdr:row>
      <xdr:rowOff>114300</xdr:rowOff>
    </xdr:to>
    <xdr:sp macro="" textlink="">
      <xdr:nvSpPr>
        <xdr:cNvPr id="315" name="Line 8">
          <a:extLst>
            <a:ext uri="{FF2B5EF4-FFF2-40B4-BE49-F238E27FC236}">
              <a16:creationId xmlns:a16="http://schemas.microsoft.com/office/drawing/2014/main" id="{D0EDAC61-70C1-4A2D-BC0B-1FF3FF469009}"/>
            </a:ext>
          </a:extLst>
        </xdr:cNvPr>
        <xdr:cNvSpPr>
          <a:spLocks noChangeShapeType="1"/>
        </xdr:cNvSpPr>
      </xdr:nvSpPr>
      <xdr:spPr bwMode="auto">
        <a:xfrm flipH="1">
          <a:off x="1460500" y="68662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411</xdr:row>
      <xdr:rowOff>114300</xdr:rowOff>
    </xdr:from>
    <xdr:to>
      <xdr:col>2</xdr:col>
      <xdr:colOff>76200</xdr:colOff>
      <xdr:row>411</xdr:row>
      <xdr:rowOff>114300</xdr:rowOff>
    </xdr:to>
    <xdr:sp macro="" textlink="">
      <xdr:nvSpPr>
        <xdr:cNvPr id="316" name="Line 8">
          <a:extLst>
            <a:ext uri="{FF2B5EF4-FFF2-40B4-BE49-F238E27FC236}">
              <a16:creationId xmlns:a16="http://schemas.microsoft.com/office/drawing/2014/main" id="{24166B9D-1689-4442-8CD4-7EEFD5CD2C15}"/>
            </a:ext>
          </a:extLst>
        </xdr:cNvPr>
        <xdr:cNvSpPr>
          <a:spLocks noChangeShapeType="1"/>
        </xdr:cNvSpPr>
      </xdr:nvSpPr>
      <xdr:spPr bwMode="auto">
        <a:xfrm flipH="1">
          <a:off x="1460500" y="67341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439</xdr:row>
      <xdr:rowOff>95250</xdr:rowOff>
    </xdr:from>
    <xdr:to>
      <xdr:col>2</xdr:col>
      <xdr:colOff>38100</xdr:colOff>
      <xdr:row>439</xdr:row>
      <xdr:rowOff>104775</xdr:rowOff>
    </xdr:to>
    <xdr:sp macro="" textlink="">
      <xdr:nvSpPr>
        <xdr:cNvPr id="317" name="Line 7">
          <a:extLst>
            <a:ext uri="{FF2B5EF4-FFF2-40B4-BE49-F238E27FC236}">
              <a16:creationId xmlns:a16="http://schemas.microsoft.com/office/drawing/2014/main" id="{F2589EBA-9813-4A78-A8B9-9B8A7E96872F}"/>
            </a:ext>
          </a:extLst>
        </xdr:cNvPr>
        <xdr:cNvSpPr>
          <a:spLocks noChangeShapeType="1"/>
        </xdr:cNvSpPr>
      </xdr:nvSpPr>
      <xdr:spPr bwMode="auto">
        <a:xfrm flipH="1" flipV="1">
          <a:off x="1384300" y="71945500"/>
          <a:ext cx="3810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440</xdr:row>
      <xdr:rowOff>114300</xdr:rowOff>
    </xdr:from>
    <xdr:to>
      <xdr:col>2</xdr:col>
      <xdr:colOff>0</xdr:colOff>
      <xdr:row>440</xdr:row>
      <xdr:rowOff>114300</xdr:rowOff>
    </xdr:to>
    <xdr:sp macro="" textlink="">
      <xdr:nvSpPr>
        <xdr:cNvPr id="318" name="Line 8">
          <a:extLst>
            <a:ext uri="{FF2B5EF4-FFF2-40B4-BE49-F238E27FC236}">
              <a16:creationId xmlns:a16="http://schemas.microsoft.com/office/drawing/2014/main" id="{93E06A04-110A-45D4-948E-C55D9A3A0A42}"/>
            </a:ext>
          </a:extLst>
        </xdr:cNvPr>
        <xdr:cNvSpPr>
          <a:spLocks noChangeShapeType="1"/>
        </xdr:cNvSpPr>
      </xdr:nvSpPr>
      <xdr:spPr bwMode="auto">
        <a:xfrm flipH="1">
          <a:off x="1384300" y="7212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438</xdr:row>
      <xdr:rowOff>114300</xdr:rowOff>
    </xdr:from>
    <xdr:to>
      <xdr:col>2</xdr:col>
      <xdr:colOff>85725</xdr:colOff>
      <xdr:row>438</xdr:row>
      <xdr:rowOff>114300</xdr:rowOff>
    </xdr:to>
    <xdr:sp macro="" textlink="">
      <xdr:nvSpPr>
        <xdr:cNvPr id="319" name="Line 8">
          <a:extLst>
            <a:ext uri="{FF2B5EF4-FFF2-40B4-BE49-F238E27FC236}">
              <a16:creationId xmlns:a16="http://schemas.microsoft.com/office/drawing/2014/main" id="{4CA4EB9E-6C0B-4C2A-BC4E-53ABB1B0E321}"/>
            </a:ext>
          </a:extLst>
        </xdr:cNvPr>
        <xdr:cNvSpPr>
          <a:spLocks noChangeShapeType="1"/>
        </xdr:cNvSpPr>
      </xdr:nvSpPr>
      <xdr:spPr bwMode="auto">
        <a:xfrm flipH="1">
          <a:off x="1927225" y="71799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465</xdr:row>
      <xdr:rowOff>95250</xdr:rowOff>
    </xdr:from>
    <xdr:to>
      <xdr:col>2</xdr:col>
      <xdr:colOff>38100</xdr:colOff>
      <xdr:row>465</xdr:row>
      <xdr:rowOff>104775</xdr:rowOff>
    </xdr:to>
    <xdr:sp macro="" textlink="">
      <xdr:nvSpPr>
        <xdr:cNvPr id="320" name="Line 7">
          <a:extLst>
            <a:ext uri="{FF2B5EF4-FFF2-40B4-BE49-F238E27FC236}">
              <a16:creationId xmlns:a16="http://schemas.microsoft.com/office/drawing/2014/main" id="{FDA7D93F-652E-4CE9-A404-871779FD8AAB}"/>
            </a:ext>
          </a:extLst>
        </xdr:cNvPr>
        <xdr:cNvSpPr>
          <a:spLocks noChangeShapeType="1"/>
        </xdr:cNvSpPr>
      </xdr:nvSpPr>
      <xdr:spPr bwMode="auto">
        <a:xfrm flipH="1" flipV="1">
          <a:off x="1384300" y="76238100"/>
          <a:ext cx="3810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466</xdr:row>
      <xdr:rowOff>114300</xdr:rowOff>
    </xdr:from>
    <xdr:to>
      <xdr:col>2</xdr:col>
      <xdr:colOff>0</xdr:colOff>
      <xdr:row>466</xdr:row>
      <xdr:rowOff>114300</xdr:rowOff>
    </xdr:to>
    <xdr:sp macro="" textlink="">
      <xdr:nvSpPr>
        <xdr:cNvPr id="321" name="Line 8">
          <a:extLst>
            <a:ext uri="{FF2B5EF4-FFF2-40B4-BE49-F238E27FC236}">
              <a16:creationId xmlns:a16="http://schemas.microsoft.com/office/drawing/2014/main" id="{C8D47FA5-F719-40C5-BB00-25E4454E4133}"/>
            </a:ext>
          </a:extLst>
        </xdr:cNvPr>
        <xdr:cNvSpPr>
          <a:spLocks noChangeShapeType="1"/>
        </xdr:cNvSpPr>
      </xdr:nvSpPr>
      <xdr:spPr bwMode="auto">
        <a:xfrm flipH="1">
          <a:off x="1384300" y="76422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466725</xdr:colOff>
      <xdr:row>204</xdr:row>
      <xdr:rowOff>95250</xdr:rowOff>
    </xdr:from>
    <xdr:to>
      <xdr:col>3</xdr:col>
      <xdr:colOff>38100</xdr:colOff>
      <xdr:row>204</xdr:row>
      <xdr:rowOff>104775</xdr:rowOff>
    </xdr:to>
    <xdr:sp macro="" textlink="">
      <xdr:nvSpPr>
        <xdr:cNvPr id="322" name="Line 7">
          <a:extLst>
            <a:ext uri="{FF2B5EF4-FFF2-40B4-BE49-F238E27FC236}">
              <a16:creationId xmlns:a16="http://schemas.microsoft.com/office/drawing/2014/main" id="{F156D807-C3C2-4C26-9C27-CB6BF3FECF69}"/>
            </a:ext>
          </a:extLst>
        </xdr:cNvPr>
        <xdr:cNvSpPr>
          <a:spLocks noChangeShapeType="1"/>
        </xdr:cNvSpPr>
      </xdr:nvSpPr>
      <xdr:spPr bwMode="auto">
        <a:xfrm flipH="1" flipV="1">
          <a:off x="1851025" y="31959550"/>
          <a:ext cx="263525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205</xdr:row>
      <xdr:rowOff>114300</xdr:rowOff>
    </xdr:from>
    <xdr:to>
      <xdr:col>3</xdr:col>
      <xdr:colOff>0</xdr:colOff>
      <xdr:row>205</xdr:row>
      <xdr:rowOff>114300</xdr:rowOff>
    </xdr:to>
    <xdr:sp macro="" textlink="">
      <xdr:nvSpPr>
        <xdr:cNvPr id="323" name="Line 8">
          <a:extLst>
            <a:ext uri="{FF2B5EF4-FFF2-40B4-BE49-F238E27FC236}">
              <a16:creationId xmlns:a16="http://schemas.microsoft.com/office/drawing/2014/main" id="{5B5BDBAA-AED8-4822-BCB1-C29679969029}"/>
            </a:ext>
          </a:extLst>
        </xdr:cNvPr>
        <xdr:cNvSpPr>
          <a:spLocks noChangeShapeType="1"/>
        </xdr:cNvSpPr>
      </xdr:nvSpPr>
      <xdr:spPr bwMode="auto">
        <a:xfrm flipH="1">
          <a:off x="1927225" y="32156400"/>
          <a:ext cx="149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383</xdr:row>
      <xdr:rowOff>114300</xdr:rowOff>
    </xdr:from>
    <xdr:to>
      <xdr:col>2</xdr:col>
      <xdr:colOff>85725</xdr:colOff>
      <xdr:row>383</xdr:row>
      <xdr:rowOff>114300</xdr:rowOff>
    </xdr:to>
    <xdr:sp macro="" textlink="">
      <xdr:nvSpPr>
        <xdr:cNvPr id="324" name="Line 8">
          <a:extLst>
            <a:ext uri="{FF2B5EF4-FFF2-40B4-BE49-F238E27FC236}">
              <a16:creationId xmlns:a16="http://schemas.microsoft.com/office/drawing/2014/main" id="{7419808C-B49F-4E28-8893-6A077591869D}"/>
            </a:ext>
          </a:extLst>
        </xdr:cNvPr>
        <xdr:cNvSpPr>
          <a:spLocks noChangeShapeType="1"/>
        </xdr:cNvSpPr>
      </xdr:nvSpPr>
      <xdr:spPr bwMode="auto">
        <a:xfrm flipH="1">
          <a:off x="1927225" y="62547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409</xdr:row>
      <xdr:rowOff>95250</xdr:rowOff>
    </xdr:from>
    <xdr:to>
      <xdr:col>2</xdr:col>
      <xdr:colOff>38100</xdr:colOff>
      <xdr:row>409</xdr:row>
      <xdr:rowOff>104775</xdr:rowOff>
    </xdr:to>
    <xdr:sp macro="" textlink="">
      <xdr:nvSpPr>
        <xdr:cNvPr id="325" name="Line 7">
          <a:extLst>
            <a:ext uri="{FF2B5EF4-FFF2-40B4-BE49-F238E27FC236}">
              <a16:creationId xmlns:a16="http://schemas.microsoft.com/office/drawing/2014/main" id="{9FAE8841-1A26-4E32-A02B-3C8F3408F090}"/>
            </a:ext>
          </a:extLst>
        </xdr:cNvPr>
        <xdr:cNvSpPr>
          <a:spLocks noChangeShapeType="1"/>
        </xdr:cNvSpPr>
      </xdr:nvSpPr>
      <xdr:spPr bwMode="auto">
        <a:xfrm flipH="1" flipV="1">
          <a:off x="1384300" y="66992500"/>
          <a:ext cx="3810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410</xdr:row>
      <xdr:rowOff>114300</xdr:rowOff>
    </xdr:from>
    <xdr:to>
      <xdr:col>2</xdr:col>
      <xdr:colOff>0</xdr:colOff>
      <xdr:row>410</xdr:row>
      <xdr:rowOff>114300</xdr:rowOff>
    </xdr:to>
    <xdr:sp macro="" textlink="">
      <xdr:nvSpPr>
        <xdr:cNvPr id="326" name="Line 8">
          <a:extLst>
            <a:ext uri="{FF2B5EF4-FFF2-40B4-BE49-F238E27FC236}">
              <a16:creationId xmlns:a16="http://schemas.microsoft.com/office/drawing/2014/main" id="{8FED073D-76AD-45B3-BC81-E7EA5CA30D7D}"/>
            </a:ext>
          </a:extLst>
        </xdr:cNvPr>
        <xdr:cNvSpPr>
          <a:spLocks noChangeShapeType="1"/>
        </xdr:cNvSpPr>
      </xdr:nvSpPr>
      <xdr:spPr bwMode="auto">
        <a:xfrm flipH="1">
          <a:off x="1384300" y="67176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466725</xdr:colOff>
      <xdr:row>173</xdr:row>
      <xdr:rowOff>95250</xdr:rowOff>
    </xdr:from>
    <xdr:to>
      <xdr:col>3</xdr:col>
      <xdr:colOff>38100</xdr:colOff>
      <xdr:row>173</xdr:row>
      <xdr:rowOff>104775</xdr:rowOff>
    </xdr:to>
    <xdr:sp macro="" textlink="">
      <xdr:nvSpPr>
        <xdr:cNvPr id="327" name="Line 7">
          <a:extLst>
            <a:ext uri="{FF2B5EF4-FFF2-40B4-BE49-F238E27FC236}">
              <a16:creationId xmlns:a16="http://schemas.microsoft.com/office/drawing/2014/main" id="{1AE69ABF-DA0A-48BE-BCE2-76A7FB0042F2}"/>
            </a:ext>
          </a:extLst>
        </xdr:cNvPr>
        <xdr:cNvSpPr>
          <a:spLocks noChangeShapeType="1"/>
        </xdr:cNvSpPr>
      </xdr:nvSpPr>
      <xdr:spPr bwMode="auto">
        <a:xfrm flipH="1" flipV="1">
          <a:off x="1851025" y="26447750"/>
          <a:ext cx="263525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174</xdr:row>
      <xdr:rowOff>114300</xdr:rowOff>
    </xdr:from>
    <xdr:to>
      <xdr:col>3</xdr:col>
      <xdr:colOff>0</xdr:colOff>
      <xdr:row>174</xdr:row>
      <xdr:rowOff>114300</xdr:rowOff>
    </xdr:to>
    <xdr:sp macro="" textlink="">
      <xdr:nvSpPr>
        <xdr:cNvPr id="328" name="Line 8">
          <a:extLst>
            <a:ext uri="{FF2B5EF4-FFF2-40B4-BE49-F238E27FC236}">
              <a16:creationId xmlns:a16="http://schemas.microsoft.com/office/drawing/2014/main" id="{1F8ED128-8098-4440-8731-8367BC2A1F55}"/>
            </a:ext>
          </a:extLst>
        </xdr:cNvPr>
        <xdr:cNvSpPr>
          <a:spLocks noChangeShapeType="1"/>
        </xdr:cNvSpPr>
      </xdr:nvSpPr>
      <xdr:spPr bwMode="auto">
        <a:xfrm flipH="1">
          <a:off x="1927225" y="26644600"/>
          <a:ext cx="149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434</xdr:row>
      <xdr:rowOff>114300</xdr:rowOff>
    </xdr:from>
    <xdr:to>
      <xdr:col>2</xdr:col>
      <xdr:colOff>76200</xdr:colOff>
      <xdr:row>434</xdr:row>
      <xdr:rowOff>114300</xdr:rowOff>
    </xdr:to>
    <xdr:sp macro="" textlink="">
      <xdr:nvSpPr>
        <xdr:cNvPr id="329" name="Line 8">
          <a:extLst>
            <a:ext uri="{FF2B5EF4-FFF2-40B4-BE49-F238E27FC236}">
              <a16:creationId xmlns:a16="http://schemas.microsoft.com/office/drawing/2014/main" id="{E93D07C7-49DE-493C-93AF-BD792D6C9ED2}"/>
            </a:ext>
          </a:extLst>
        </xdr:cNvPr>
        <xdr:cNvSpPr>
          <a:spLocks noChangeShapeType="1"/>
        </xdr:cNvSpPr>
      </xdr:nvSpPr>
      <xdr:spPr bwMode="auto">
        <a:xfrm flipH="1">
          <a:off x="1460500" y="71139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361</xdr:row>
      <xdr:rowOff>114300</xdr:rowOff>
    </xdr:from>
    <xdr:to>
      <xdr:col>2</xdr:col>
      <xdr:colOff>76200</xdr:colOff>
      <xdr:row>361</xdr:row>
      <xdr:rowOff>114300</xdr:rowOff>
    </xdr:to>
    <xdr:sp macro="" textlink="">
      <xdr:nvSpPr>
        <xdr:cNvPr id="330" name="Line 8">
          <a:extLst>
            <a:ext uri="{FF2B5EF4-FFF2-40B4-BE49-F238E27FC236}">
              <a16:creationId xmlns:a16="http://schemas.microsoft.com/office/drawing/2014/main" id="{0C4C57C9-DA09-45F0-B92F-701E56F6924B}"/>
            </a:ext>
          </a:extLst>
        </xdr:cNvPr>
        <xdr:cNvSpPr>
          <a:spLocks noChangeShapeType="1"/>
        </xdr:cNvSpPr>
      </xdr:nvSpPr>
      <xdr:spPr bwMode="auto">
        <a:xfrm flipH="1">
          <a:off x="1460500" y="58616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434</xdr:row>
      <xdr:rowOff>114300</xdr:rowOff>
    </xdr:from>
    <xdr:to>
      <xdr:col>2</xdr:col>
      <xdr:colOff>76200</xdr:colOff>
      <xdr:row>434</xdr:row>
      <xdr:rowOff>114300</xdr:rowOff>
    </xdr:to>
    <xdr:sp macro="" textlink="">
      <xdr:nvSpPr>
        <xdr:cNvPr id="331" name="Line 8">
          <a:extLst>
            <a:ext uri="{FF2B5EF4-FFF2-40B4-BE49-F238E27FC236}">
              <a16:creationId xmlns:a16="http://schemas.microsoft.com/office/drawing/2014/main" id="{06D10D3C-DC6C-4CD0-A077-C8B41A82D55A}"/>
            </a:ext>
          </a:extLst>
        </xdr:cNvPr>
        <xdr:cNvSpPr>
          <a:spLocks noChangeShapeType="1"/>
        </xdr:cNvSpPr>
      </xdr:nvSpPr>
      <xdr:spPr bwMode="auto">
        <a:xfrm flipH="1">
          <a:off x="1460500" y="71139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361</xdr:row>
      <xdr:rowOff>114300</xdr:rowOff>
    </xdr:from>
    <xdr:to>
      <xdr:col>2</xdr:col>
      <xdr:colOff>76200</xdr:colOff>
      <xdr:row>361</xdr:row>
      <xdr:rowOff>114300</xdr:rowOff>
    </xdr:to>
    <xdr:sp macro="" textlink="">
      <xdr:nvSpPr>
        <xdr:cNvPr id="332" name="Line 8">
          <a:extLst>
            <a:ext uri="{FF2B5EF4-FFF2-40B4-BE49-F238E27FC236}">
              <a16:creationId xmlns:a16="http://schemas.microsoft.com/office/drawing/2014/main" id="{4CE636DA-50CB-41BE-8B41-7721D66A8D50}"/>
            </a:ext>
          </a:extLst>
        </xdr:cNvPr>
        <xdr:cNvSpPr>
          <a:spLocks noChangeShapeType="1"/>
        </xdr:cNvSpPr>
      </xdr:nvSpPr>
      <xdr:spPr bwMode="auto">
        <a:xfrm flipH="1">
          <a:off x="1460500" y="58616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353</xdr:row>
      <xdr:rowOff>114300</xdr:rowOff>
    </xdr:from>
    <xdr:to>
      <xdr:col>2</xdr:col>
      <xdr:colOff>76200</xdr:colOff>
      <xdr:row>353</xdr:row>
      <xdr:rowOff>114300</xdr:rowOff>
    </xdr:to>
    <xdr:sp macro="" textlink="">
      <xdr:nvSpPr>
        <xdr:cNvPr id="333" name="Line 8">
          <a:extLst>
            <a:ext uri="{FF2B5EF4-FFF2-40B4-BE49-F238E27FC236}">
              <a16:creationId xmlns:a16="http://schemas.microsoft.com/office/drawing/2014/main" id="{6DEBE1BB-F059-4CBD-AA1A-CB2353243371}"/>
            </a:ext>
          </a:extLst>
        </xdr:cNvPr>
        <xdr:cNvSpPr>
          <a:spLocks noChangeShapeType="1"/>
        </xdr:cNvSpPr>
      </xdr:nvSpPr>
      <xdr:spPr bwMode="auto">
        <a:xfrm flipH="1">
          <a:off x="1460500" y="57194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384</xdr:row>
      <xdr:rowOff>95250</xdr:rowOff>
    </xdr:from>
    <xdr:to>
      <xdr:col>2</xdr:col>
      <xdr:colOff>38100</xdr:colOff>
      <xdr:row>384</xdr:row>
      <xdr:rowOff>104775</xdr:rowOff>
    </xdr:to>
    <xdr:sp macro="" textlink="">
      <xdr:nvSpPr>
        <xdr:cNvPr id="334" name="Line 7">
          <a:extLst>
            <a:ext uri="{FF2B5EF4-FFF2-40B4-BE49-F238E27FC236}">
              <a16:creationId xmlns:a16="http://schemas.microsoft.com/office/drawing/2014/main" id="{749F1A96-DD18-4475-BD59-09C7653B2D31}"/>
            </a:ext>
          </a:extLst>
        </xdr:cNvPr>
        <xdr:cNvSpPr>
          <a:spLocks noChangeShapeType="1"/>
        </xdr:cNvSpPr>
      </xdr:nvSpPr>
      <xdr:spPr bwMode="auto">
        <a:xfrm flipH="1" flipV="1">
          <a:off x="1384300" y="62763400"/>
          <a:ext cx="3810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385</xdr:row>
      <xdr:rowOff>114300</xdr:rowOff>
    </xdr:from>
    <xdr:to>
      <xdr:col>2</xdr:col>
      <xdr:colOff>0</xdr:colOff>
      <xdr:row>385</xdr:row>
      <xdr:rowOff>114300</xdr:rowOff>
    </xdr:to>
    <xdr:sp macro="" textlink="">
      <xdr:nvSpPr>
        <xdr:cNvPr id="335" name="Line 8">
          <a:extLst>
            <a:ext uri="{FF2B5EF4-FFF2-40B4-BE49-F238E27FC236}">
              <a16:creationId xmlns:a16="http://schemas.microsoft.com/office/drawing/2014/main" id="{F03B3500-F36F-4685-BC56-CA9B3B408875}"/>
            </a:ext>
          </a:extLst>
        </xdr:cNvPr>
        <xdr:cNvSpPr>
          <a:spLocks noChangeShapeType="1"/>
        </xdr:cNvSpPr>
      </xdr:nvSpPr>
      <xdr:spPr bwMode="auto">
        <a:xfrm flipH="1">
          <a:off x="1384300" y="62947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383</xdr:row>
      <xdr:rowOff>114300</xdr:rowOff>
    </xdr:from>
    <xdr:to>
      <xdr:col>2</xdr:col>
      <xdr:colOff>85725</xdr:colOff>
      <xdr:row>383</xdr:row>
      <xdr:rowOff>114300</xdr:rowOff>
    </xdr:to>
    <xdr:sp macro="" textlink="">
      <xdr:nvSpPr>
        <xdr:cNvPr id="336" name="Line 8">
          <a:extLst>
            <a:ext uri="{FF2B5EF4-FFF2-40B4-BE49-F238E27FC236}">
              <a16:creationId xmlns:a16="http://schemas.microsoft.com/office/drawing/2014/main" id="{1EA4F7E9-F6C0-40C5-B6F2-6CF1091B84F3}"/>
            </a:ext>
          </a:extLst>
        </xdr:cNvPr>
        <xdr:cNvSpPr>
          <a:spLocks noChangeShapeType="1"/>
        </xdr:cNvSpPr>
      </xdr:nvSpPr>
      <xdr:spPr bwMode="auto">
        <a:xfrm flipH="1">
          <a:off x="1927225" y="62547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409</xdr:row>
      <xdr:rowOff>95250</xdr:rowOff>
    </xdr:from>
    <xdr:to>
      <xdr:col>2</xdr:col>
      <xdr:colOff>38100</xdr:colOff>
      <xdr:row>409</xdr:row>
      <xdr:rowOff>104775</xdr:rowOff>
    </xdr:to>
    <xdr:sp macro="" textlink="">
      <xdr:nvSpPr>
        <xdr:cNvPr id="337" name="Line 7">
          <a:extLst>
            <a:ext uri="{FF2B5EF4-FFF2-40B4-BE49-F238E27FC236}">
              <a16:creationId xmlns:a16="http://schemas.microsoft.com/office/drawing/2014/main" id="{E000B8D9-7344-4DE8-9DAA-AFE470F57F4C}"/>
            </a:ext>
          </a:extLst>
        </xdr:cNvPr>
        <xdr:cNvSpPr>
          <a:spLocks noChangeShapeType="1"/>
        </xdr:cNvSpPr>
      </xdr:nvSpPr>
      <xdr:spPr bwMode="auto">
        <a:xfrm flipH="1" flipV="1">
          <a:off x="1384300" y="66992500"/>
          <a:ext cx="3810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410</xdr:row>
      <xdr:rowOff>114300</xdr:rowOff>
    </xdr:from>
    <xdr:to>
      <xdr:col>2</xdr:col>
      <xdr:colOff>0</xdr:colOff>
      <xdr:row>410</xdr:row>
      <xdr:rowOff>114300</xdr:rowOff>
    </xdr:to>
    <xdr:sp macro="" textlink="">
      <xdr:nvSpPr>
        <xdr:cNvPr id="338" name="Line 8">
          <a:extLst>
            <a:ext uri="{FF2B5EF4-FFF2-40B4-BE49-F238E27FC236}">
              <a16:creationId xmlns:a16="http://schemas.microsoft.com/office/drawing/2014/main" id="{601CD6B2-5809-4E53-A6F0-D0A02BAB8179}"/>
            </a:ext>
          </a:extLst>
        </xdr:cNvPr>
        <xdr:cNvSpPr>
          <a:spLocks noChangeShapeType="1"/>
        </xdr:cNvSpPr>
      </xdr:nvSpPr>
      <xdr:spPr bwMode="auto">
        <a:xfrm flipH="1">
          <a:off x="1384300" y="67176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174</xdr:row>
      <xdr:rowOff>114300</xdr:rowOff>
    </xdr:from>
    <xdr:to>
      <xdr:col>3</xdr:col>
      <xdr:colOff>0</xdr:colOff>
      <xdr:row>174</xdr:row>
      <xdr:rowOff>114300</xdr:rowOff>
    </xdr:to>
    <xdr:sp macro="" textlink="">
      <xdr:nvSpPr>
        <xdr:cNvPr id="339" name="Line 8">
          <a:extLst>
            <a:ext uri="{FF2B5EF4-FFF2-40B4-BE49-F238E27FC236}">
              <a16:creationId xmlns:a16="http://schemas.microsoft.com/office/drawing/2014/main" id="{D5B36983-AC58-49C3-86B9-BB1E2FBA33A0}"/>
            </a:ext>
          </a:extLst>
        </xdr:cNvPr>
        <xdr:cNvSpPr>
          <a:spLocks noChangeShapeType="1"/>
        </xdr:cNvSpPr>
      </xdr:nvSpPr>
      <xdr:spPr bwMode="auto">
        <a:xfrm flipH="1">
          <a:off x="1927225" y="26644600"/>
          <a:ext cx="149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355</xdr:row>
      <xdr:rowOff>114300</xdr:rowOff>
    </xdr:from>
    <xdr:to>
      <xdr:col>2</xdr:col>
      <xdr:colOff>85725</xdr:colOff>
      <xdr:row>355</xdr:row>
      <xdr:rowOff>114300</xdr:rowOff>
    </xdr:to>
    <xdr:sp macro="" textlink="">
      <xdr:nvSpPr>
        <xdr:cNvPr id="340" name="Line 8">
          <a:extLst>
            <a:ext uri="{FF2B5EF4-FFF2-40B4-BE49-F238E27FC236}">
              <a16:creationId xmlns:a16="http://schemas.microsoft.com/office/drawing/2014/main" id="{9F5414B1-D633-48B2-BE6A-C87497F68CED}"/>
            </a:ext>
          </a:extLst>
        </xdr:cNvPr>
        <xdr:cNvSpPr>
          <a:spLocks noChangeShapeType="1"/>
        </xdr:cNvSpPr>
      </xdr:nvSpPr>
      <xdr:spPr bwMode="auto">
        <a:xfrm flipH="1">
          <a:off x="1927225" y="57550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371</xdr:row>
      <xdr:rowOff>95250</xdr:rowOff>
    </xdr:from>
    <xdr:to>
      <xdr:col>2</xdr:col>
      <xdr:colOff>38100</xdr:colOff>
      <xdr:row>371</xdr:row>
      <xdr:rowOff>104775</xdr:rowOff>
    </xdr:to>
    <xdr:sp macro="" textlink="">
      <xdr:nvSpPr>
        <xdr:cNvPr id="341" name="Line 7">
          <a:extLst>
            <a:ext uri="{FF2B5EF4-FFF2-40B4-BE49-F238E27FC236}">
              <a16:creationId xmlns:a16="http://schemas.microsoft.com/office/drawing/2014/main" id="{65C83E56-F517-480C-8223-4433C5CE9973}"/>
            </a:ext>
          </a:extLst>
        </xdr:cNvPr>
        <xdr:cNvSpPr>
          <a:spLocks noChangeShapeType="1"/>
        </xdr:cNvSpPr>
      </xdr:nvSpPr>
      <xdr:spPr bwMode="auto">
        <a:xfrm flipH="1" flipV="1">
          <a:off x="1384300" y="60325000"/>
          <a:ext cx="3810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372</xdr:row>
      <xdr:rowOff>114300</xdr:rowOff>
    </xdr:from>
    <xdr:to>
      <xdr:col>2</xdr:col>
      <xdr:colOff>0</xdr:colOff>
      <xdr:row>372</xdr:row>
      <xdr:rowOff>114300</xdr:rowOff>
    </xdr:to>
    <xdr:sp macro="" textlink="">
      <xdr:nvSpPr>
        <xdr:cNvPr id="342" name="Line 8">
          <a:extLst>
            <a:ext uri="{FF2B5EF4-FFF2-40B4-BE49-F238E27FC236}">
              <a16:creationId xmlns:a16="http://schemas.microsoft.com/office/drawing/2014/main" id="{D5CB626A-18FD-4FC9-9220-A640084D2DF6}"/>
            </a:ext>
          </a:extLst>
        </xdr:cNvPr>
        <xdr:cNvSpPr>
          <a:spLocks noChangeShapeType="1"/>
        </xdr:cNvSpPr>
      </xdr:nvSpPr>
      <xdr:spPr bwMode="auto">
        <a:xfrm flipH="1">
          <a:off x="1384300" y="6050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466725</xdr:colOff>
      <xdr:row>149</xdr:row>
      <xdr:rowOff>95250</xdr:rowOff>
    </xdr:from>
    <xdr:to>
      <xdr:col>3</xdr:col>
      <xdr:colOff>38100</xdr:colOff>
      <xdr:row>149</xdr:row>
      <xdr:rowOff>104775</xdr:rowOff>
    </xdr:to>
    <xdr:sp macro="" textlink="">
      <xdr:nvSpPr>
        <xdr:cNvPr id="343" name="Line 7">
          <a:extLst>
            <a:ext uri="{FF2B5EF4-FFF2-40B4-BE49-F238E27FC236}">
              <a16:creationId xmlns:a16="http://schemas.microsoft.com/office/drawing/2014/main" id="{28F1019A-C5DB-489D-8D6D-2D0065D5E38C}"/>
            </a:ext>
          </a:extLst>
        </xdr:cNvPr>
        <xdr:cNvSpPr>
          <a:spLocks noChangeShapeType="1"/>
        </xdr:cNvSpPr>
      </xdr:nvSpPr>
      <xdr:spPr bwMode="auto">
        <a:xfrm flipH="1" flipV="1">
          <a:off x="1851025" y="24714200"/>
          <a:ext cx="263525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150</xdr:row>
      <xdr:rowOff>114300</xdr:rowOff>
    </xdr:from>
    <xdr:to>
      <xdr:col>3</xdr:col>
      <xdr:colOff>0</xdr:colOff>
      <xdr:row>150</xdr:row>
      <xdr:rowOff>114300</xdr:rowOff>
    </xdr:to>
    <xdr:sp macro="" textlink="">
      <xdr:nvSpPr>
        <xdr:cNvPr id="344" name="Line 8">
          <a:extLst>
            <a:ext uri="{FF2B5EF4-FFF2-40B4-BE49-F238E27FC236}">
              <a16:creationId xmlns:a16="http://schemas.microsoft.com/office/drawing/2014/main" id="{0BB39733-5259-47EC-9F78-92B57B09E729}"/>
            </a:ext>
          </a:extLst>
        </xdr:cNvPr>
        <xdr:cNvSpPr>
          <a:spLocks noChangeShapeType="1"/>
        </xdr:cNvSpPr>
      </xdr:nvSpPr>
      <xdr:spPr bwMode="auto">
        <a:xfrm flipH="1">
          <a:off x="1927225" y="24898350"/>
          <a:ext cx="149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398</xdr:row>
      <xdr:rowOff>114300</xdr:rowOff>
    </xdr:from>
    <xdr:to>
      <xdr:col>2</xdr:col>
      <xdr:colOff>76200</xdr:colOff>
      <xdr:row>398</xdr:row>
      <xdr:rowOff>114300</xdr:rowOff>
    </xdr:to>
    <xdr:sp macro="" textlink="">
      <xdr:nvSpPr>
        <xdr:cNvPr id="345" name="Line 8">
          <a:extLst>
            <a:ext uri="{FF2B5EF4-FFF2-40B4-BE49-F238E27FC236}">
              <a16:creationId xmlns:a16="http://schemas.microsoft.com/office/drawing/2014/main" id="{905C3EDF-2FDC-4F23-93C8-5D01DF8B0B19}"/>
            </a:ext>
          </a:extLst>
        </xdr:cNvPr>
        <xdr:cNvSpPr>
          <a:spLocks noChangeShapeType="1"/>
        </xdr:cNvSpPr>
      </xdr:nvSpPr>
      <xdr:spPr bwMode="auto">
        <a:xfrm flipH="1">
          <a:off x="1460500" y="6515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336</xdr:row>
      <xdr:rowOff>114300</xdr:rowOff>
    </xdr:from>
    <xdr:to>
      <xdr:col>2</xdr:col>
      <xdr:colOff>76200</xdr:colOff>
      <xdr:row>336</xdr:row>
      <xdr:rowOff>114300</xdr:rowOff>
    </xdr:to>
    <xdr:sp macro="" textlink="">
      <xdr:nvSpPr>
        <xdr:cNvPr id="346" name="Line 8">
          <a:extLst>
            <a:ext uri="{FF2B5EF4-FFF2-40B4-BE49-F238E27FC236}">
              <a16:creationId xmlns:a16="http://schemas.microsoft.com/office/drawing/2014/main" id="{7E0048A1-8AE1-4205-8EA2-092F0FBE912F}"/>
            </a:ext>
          </a:extLst>
        </xdr:cNvPr>
        <xdr:cNvSpPr>
          <a:spLocks noChangeShapeType="1"/>
        </xdr:cNvSpPr>
      </xdr:nvSpPr>
      <xdr:spPr bwMode="auto">
        <a:xfrm flipH="1">
          <a:off x="1460500" y="54229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398</xdr:row>
      <xdr:rowOff>114300</xdr:rowOff>
    </xdr:from>
    <xdr:to>
      <xdr:col>2</xdr:col>
      <xdr:colOff>76200</xdr:colOff>
      <xdr:row>398</xdr:row>
      <xdr:rowOff>114300</xdr:rowOff>
    </xdr:to>
    <xdr:sp macro="" textlink="">
      <xdr:nvSpPr>
        <xdr:cNvPr id="347" name="Line 8">
          <a:extLst>
            <a:ext uri="{FF2B5EF4-FFF2-40B4-BE49-F238E27FC236}">
              <a16:creationId xmlns:a16="http://schemas.microsoft.com/office/drawing/2014/main" id="{89F4528D-3B44-453E-86FB-E799CB3BBF03}"/>
            </a:ext>
          </a:extLst>
        </xdr:cNvPr>
        <xdr:cNvSpPr>
          <a:spLocks noChangeShapeType="1"/>
        </xdr:cNvSpPr>
      </xdr:nvSpPr>
      <xdr:spPr bwMode="auto">
        <a:xfrm flipH="1">
          <a:off x="1460500" y="6515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336</xdr:row>
      <xdr:rowOff>114300</xdr:rowOff>
    </xdr:from>
    <xdr:to>
      <xdr:col>2</xdr:col>
      <xdr:colOff>76200</xdr:colOff>
      <xdr:row>336</xdr:row>
      <xdr:rowOff>114300</xdr:rowOff>
    </xdr:to>
    <xdr:sp macro="" textlink="">
      <xdr:nvSpPr>
        <xdr:cNvPr id="348" name="Line 8">
          <a:extLst>
            <a:ext uri="{FF2B5EF4-FFF2-40B4-BE49-F238E27FC236}">
              <a16:creationId xmlns:a16="http://schemas.microsoft.com/office/drawing/2014/main" id="{E56D9B98-CAAE-40E4-8FA4-6B0991EA579E}"/>
            </a:ext>
          </a:extLst>
        </xdr:cNvPr>
        <xdr:cNvSpPr>
          <a:spLocks noChangeShapeType="1"/>
        </xdr:cNvSpPr>
      </xdr:nvSpPr>
      <xdr:spPr bwMode="auto">
        <a:xfrm flipH="1">
          <a:off x="1460500" y="54229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328</xdr:row>
      <xdr:rowOff>114300</xdr:rowOff>
    </xdr:from>
    <xdr:to>
      <xdr:col>2</xdr:col>
      <xdr:colOff>76200</xdr:colOff>
      <xdr:row>328</xdr:row>
      <xdr:rowOff>114300</xdr:rowOff>
    </xdr:to>
    <xdr:sp macro="" textlink="">
      <xdr:nvSpPr>
        <xdr:cNvPr id="349" name="Line 8">
          <a:extLst>
            <a:ext uri="{FF2B5EF4-FFF2-40B4-BE49-F238E27FC236}">
              <a16:creationId xmlns:a16="http://schemas.microsoft.com/office/drawing/2014/main" id="{62E1F288-20CA-45BA-A943-1E197FC35B46}"/>
            </a:ext>
          </a:extLst>
        </xdr:cNvPr>
        <xdr:cNvSpPr>
          <a:spLocks noChangeShapeType="1"/>
        </xdr:cNvSpPr>
      </xdr:nvSpPr>
      <xdr:spPr bwMode="auto">
        <a:xfrm flipH="1">
          <a:off x="1460500" y="52819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356</xdr:row>
      <xdr:rowOff>95250</xdr:rowOff>
    </xdr:from>
    <xdr:to>
      <xdr:col>2</xdr:col>
      <xdr:colOff>38100</xdr:colOff>
      <xdr:row>356</xdr:row>
      <xdr:rowOff>104775</xdr:rowOff>
    </xdr:to>
    <xdr:sp macro="" textlink="">
      <xdr:nvSpPr>
        <xdr:cNvPr id="350" name="Line 7">
          <a:extLst>
            <a:ext uri="{FF2B5EF4-FFF2-40B4-BE49-F238E27FC236}">
              <a16:creationId xmlns:a16="http://schemas.microsoft.com/office/drawing/2014/main" id="{9189310B-0D63-4A83-BC58-D8A2F5B7AFE4}"/>
            </a:ext>
          </a:extLst>
        </xdr:cNvPr>
        <xdr:cNvSpPr>
          <a:spLocks noChangeShapeType="1"/>
        </xdr:cNvSpPr>
      </xdr:nvSpPr>
      <xdr:spPr bwMode="auto">
        <a:xfrm flipH="1" flipV="1">
          <a:off x="1384300" y="57708800"/>
          <a:ext cx="3810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357</xdr:row>
      <xdr:rowOff>114300</xdr:rowOff>
    </xdr:from>
    <xdr:to>
      <xdr:col>2</xdr:col>
      <xdr:colOff>0</xdr:colOff>
      <xdr:row>357</xdr:row>
      <xdr:rowOff>114300</xdr:rowOff>
    </xdr:to>
    <xdr:sp macro="" textlink="">
      <xdr:nvSpPr>
        <xdr:cNvPr id="351" name="Line 8">
          <a:extLst>
            <a:ext uri="{FF2B5EF4-FFF2-40B4-BE49-F238E27FC236}">
              <a16:creationId xmlns:a16="http://schemas.microsoft.com/office/drawing/2014/main" id="{D47D7341-562C-4EE6-8154-E07F2C520B51}"/>
            </a:ext>
          </a:extLst>
        </xdr:cNvPr>
        <xdr:cNvSpPr>
          <a:spLocks noChangeShapeType="1"/>
        </xdr:cNvSpPr>
      </xdr:nvSpPr>
      <xdr:spPr bwMode="auto">
        <a:xfrm flipH="1">
          <a:off x="1384300" y="57905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355</xdr:row>
      <xdr:rowOff>114300</xdr:rowOff>
    </xdr:from>
    <xdr:to>
      <xdr:col>2</xdr:col>
      <xdr:colOff>85725</xdr:colOff>
      <xdr:row>355</xdr:row>
      <xdr:rowOff>114300</xdr:rowOff>
    </xdr:to>
    <xdr:sp macro="" textlink="">
      <xdr:nvSpPr>
        <xdr:cNvPr id="352" name="Line 8">
          <a:extLst>
            <a:ext uri="{FF2B5EF4-FFF2-40B4-BE49-F238E27FC236}">
              <a16:creationId xmlns:a16="http://schemas.microsoft.com/office/drawing/2014/main" id="{A36A5C6A-FA6C-4A9E-8670-CBB9FB214D9B}"/>
            </a:ext>
          </a:extLst>
        </xdr:cNvPr>
        <xdr:cNvSpPr>
          <a:spLocks noChangeShapeType="1"/>
        </xdr:cNvSpPr>
      </xdr:nvSpPr>
      <xdr:spPr bwMode="auto">
        <a:xfrm flipH="1">
          <a:off x="1927225" y="57550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371</xdr:row>
      <xdr:rowOff>95250</xdr:rowOff>
    </xdr:from>
    <xdr:to>
      <xdr:col>2</xdr:col>
      <xdr:colOff>38100</xdr:colOff>
      <xdr:row>371</xdr:row>
      <xdr:rowOff>104775</xdr:rowOff>
    </xdr:to>
    <xdr:sp macro="" textlink="">
      <xdr:nvSpPr>
        <xdr:cNvPr id="353" name="Line 7">
          <a:extLst>
            <a:ext uri="{FF2B5EF4-FFF2-40B4-BE49-F238E27FC236}">
              <a16:creationId xmlns:a16="http://schemas.microsoft.com/office/drawing/2014/main" id="{CBAC8B12-14BC-4D8D-9D37-6A8C3C636C41}"/>
            </a:ext>
          </a:extLst>
        </xdr:cNvPr>
        <xdr:cNvSpPr>
          <a:spLocks noChangeShapeType="1"/>
        </xdr:cNvSpPr>
      </xdr:nvSpPr>
      <xdr:spPr bwMode="auto">
        <a:xfrm flipH="1" flipV="1">
          <a:off x="1384300" y="60325000"/>
          <a:ext cx="3810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372</xdr:row>
      <xdr:rowOff>114300</xdr:rowOff>
    </xdr:from>
    <xdr:to>
      <xdr:col>2</xdr:col>
      <xdr:colOff>0</xdr:colOff>
      <xdr:row>372</xdr:row>
      <xdr:rowOff>114300</xdr:rowOff>
    </xdr:to>
    <xdr:sp macro="" textlink="">
      <xdr:nvSpPr>
        <xdr:cNvPr id="354" name="Line 8">
          <a:extLst>
            <a:ext uri="{FF2B5EF4-FFF2-40B4-BE49-F238E27FC236}">
              <a16:creationId xmlns:a16="http://schemas.microsoft.com/office/drawing/2014/main" id="{19029F12-D43E-4919-8639-ACB7F772D023}"/>
            </a:ext>
          </a:extLst>
        </xdr:cNvPr>
        <xdr:cNvSpPr>
          <a:spLocks noChangeShapeType="1"/>
        </xdr:cNvSpPr>
      </xdr:nvSpPr>
      <xdr:spPr bwMode="auto">
        <a:xfrm flipH="1">
          <a:off x="1384300" y="6050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150</xdr:row>
      <xdr:rowOff>114300</xdr:rowOff>
    </xdr:from>
    <xdr:to>
      <xdr:col>3</xdr:col>
      <xdr:colOff>0</xdr:colOff>
      <xdr:row>150</xdr:row>
      <xdr:rowOff>114300</xdr:rowOff>
    </xdr:to>
    <xdr:sp macro="" textlink="">
      <xdr:nvSpPr>
        <xdr:cNvPr id="355" name="Line 8">
          <a:extLst>
            <a:ext uri="{FF2B5EF4-FFF2-40B4-BE49-F238E27FC236}">
              <a16:creationId xmlns:a16="http://schemas.microsoft.com/office/drawing/2014/main" id="{B0496BBB-AFB1-4946-A580-D56F98163794}"/>
            </a:ext>
          </a:extLst>
        </xdr:cNvPr>
        <xdr:cNvSpPr>
          <a:spLocks noChangeShapeType="1"/>
        </xdr:cNvSpPr>
      </xdr:nvSpPr>
      <xdr:spPr bwMode="auto">
        <a:xfrm flipH="1">
          <a:off x="1927225" y="24898350"/>
          <a:ext cx="149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438</xdr:row>
      <xdr:rowOff>114300</xdr:rowOff>
    </xdr:from>
    <xdr:to>
      <xdr:col>2</xdr:col>
      <xdr:colOff>85725</xdr:colOff>
      <xdr:row>438</xdr:row>
      <xdr:rowOff>114300</xdr:rowOff>
    </xdr:to>
    <xdr:sp macro="" textlink="">
      <xdr:nvSpPr>
        <xdr:cNvPr id="356" name="Line 8">
          <a:extLst>
            <a:ext uri="{FF2B5EF4-FFF2-40B4-BE49-F238E27FC236}">
              <a16:creationId xmlns:a16="http://schemas.microsoft.com/office/drawing/2014/main" id="{7CA51D7E-7A62-487F-8C07-C976F96FFED0}"/>
            </a:ext>
          </a:extLst>
        </xdr:cNvPr>
        <xdr:cNvSpPr>
          <a:spLocks noChangeShapeType="1"/>
        </xdr:cNvSpPr>
      </xdr:nvSpPr>
      <xdr:spPr bwMode="auto">
        <a:xfrm flipH="1">
          <a:off x="1927225" y="71799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465</xdr:row>
      <xdr:rowOff>95250</xdr:rowOff>
    </xdr:from>
    <xdr:to>
      <xdr:col>2</xdr:col>
      <xdr:colOff>38100</xdr:colOff>
      <xdr:row>465</xdr:row>
      <xdr:rowOff>104775</xdr:rowOff>
    </xdr:to>
    <xdr:sp macro="" textlink="">
      <xdr:nvSpPr>
        <xdr:cNvPr id="357" name="Line 7">
          <a:extLst>
            <a:ext uri="{FF2B5EF4-FFF2-40B4-BE49-F238E27FC236}">
              <a16:creationId xmlns:a16="http://schemas.microsoft.com/office/drawing/2014/main" id="{A93EA3D3-0872-4565-811B-8109AE48A896}"/>
            </a:ext>
          </a:extLst>
        </xdr:cNvPr>
        <xdr:cNvSpPr>
          <a:spLocks noChangeShapeType="1"/>
        </xdr:cNvSpPr>
      </xdr:nvSpPr>
      <xdr:spPr bwMode="auto">
        <a:xfrm flipH="1" flipV="1">
          <a:off x="1384300" y="76238100"/>
          <a:ext cx="3810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466</xdr:row>
      <xdr:rowOff>114300</xdr:rowOff>
    </xdr:from>
    <xdr:to>
      <xdr:col>2</xdr:col>
      <xdr:colOff>0</xdr:colOff>
      <xdr:row>466</xdr:row>
      <xdr:rowOff>114300</xdr:rowOff>
    </xdr:to>
    <xdr:sp macro="" textlink="">
      <xdr:nvSpPr>
        <xdr:cNvPr id="358" name="Line 8">
          <a:extLst>
            <a:ext uri="{FF2B5EF4-FFF2-40B4-BE49-F238E27FC236}">
              <a16:creationId xmlns:a16="http://schemas.microsoft.com/office/drawing/2014/main" id="{F03DC742-4FF2-4DE1-9622-25A68B77DA52}"/>
            </a:ext>
          </a:extLst>
        </xdr:cNvPr>
        <xdr:cNvSpPr>
          <a:spLocks noChangeShapeType="1"/>
        </xdr:cNvSpPr>
      </xdr:nvSpPr>
      <xdr:spPr bwMode="auto">
        <a:xfrm flipH="1">
          <a:off x="1384300" y="76422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466725</xdr:colOff>
      <xdr:row>204</xdr:row>
      <xdr:rowOff>95250</xdr:rowOff>
    </xdr:from>
    <xdr:to>
      <xdr:col>3</xdr:col>
      <xdr:colOff>38100</xdr:colOff>
      <xdr:row>204</xdr:row>
      <xdr:rowOff>104775</xdr:rowOff>
    </xdr:to>
    <xdr:sp macro="" textlink="">
      <xdr:nvSpPr>
        <xdr:cNvPr id="359" name="Line 7">
          <a:extLst>
            <a:ext uri="{FF2B5EF4-FFF2-40B4-BE49-F238E27FC236}">
              <a16:creationId xmlns:a16="http://schemas.microsoft.com/office/drawing/2014/main" id="{038308C2-4503-414E-BDC7-470674919ED9}"/>
            </a:ext>
          </a:extLst>
        </xdr:cNvPr>
        <xdr:cNvSpPr>
          <a:spLocks noChangeShapeType="1"/>
        </xdr:cNvSpPr>
      </xdr:nvSpPr>
      <xdr:spPr bwMode="auto">
        <a:xfrm flipH="1" flipV="1">
          <a:off x="1851025" y="31959550"/>
          <a:ext cx="263525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205</xdr:row>
      <xdr:rowOff>114300</xdr:rowOff>
    </xdr:from>
    <xdr:to>
      <xdr:col>3</xdr:col>
      <xdr:colOff>0</xdr:colOff>
      <xdr:row>205</xdr:row>
      <xdr:rowOff>114300</xdr:rowOff>
    </xdr:to>
    <xdr:sp macro="" textlink="">
      <xdr:nvSpPr>
        <xdr:cNvPr id="360" name="Line 8">
          <a:extLst>
            <a:ext uri="{FF2B5EF4-FFF2-40B4-BE49-F238E27FC236}">
              <a16:creationId xmlns:a16="http://schemas.microsoft.com/office/drawing/2014/main" id="{76652F7E-3CB7-45E7-A6BA-512C8A797945}"/>
            </a:ext>
          </a:extLst>
        </xdr:cNvPr>
        <xdr:cNvSpPr>
          <a:spLocks noChangeShapeType="1"/>
        </xdr:cNvSpPr>
      </xdr:nvSpPr>
      <xdr:spPr bwMode="auto">
        <a:xfrm flipH="1">
          <a:off x="1927225" y="32156400"/>
          <a:ext cx="149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524</xdr:row>
      <xdr:rowOff>114300</xdr:rowOff>
    </xdr:from>
    <xdr:to>
      <xdr:col>2</xdr:col>
      <xdr:colOff>76200</xdr:colOff>
      <xdr:row>524</xdr:row>
      <xdr:rowOff>114300</xdr:rowOff>
    </xdr:to>
    <xdr:sp macro="" textlink="">
      <xdr:nvSpPr>
        <xdr:cNvPr id="361" name="Line 8">
          <a:extLst>
            <a:ext uri="{FF2B5EF4-FFF2-40B4-BE49-F238E27FC236}">
              <a16:creationId xmlns:a16="http://schemas.microsoft.com/office/drawing/2014/main" id="{6F7F83F6-054B-4E12-9653-079D1F106024}"/>
            </a:ext>
          </a:extLst>
        </xdr:cNvPr>
        <xdr:cNvSpPr>
          <a:spLocks noChangeShapeType="1"/>
        </xdr:cNvSpPr>
      </xdr:nvSpPr>
      <xdr:spPr bwMode="auto">
        <a:xfrm flipH="1">
          <a:off x="1460500" y="85998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419</xdr:row>
      <xdr:rowOff>114300</xdr:rowOff>
    </xdr:from>
    <xdr:to>
      <xdr:col>2</xdr:col>
      <xdr:colOff>76200</xdr:colOff>
      <xdr:row>419</xdr:row>
      <xdr:rowOff>114300</xdr:rowOff>
    </xdr:to>
    <xdr:sp macro="" textlink="">
      <xdr:nvSpPr>
        <xdr:cNvPr id="362" name="Line 8">
          <a:extLst>
            <a:ext uri="{FF2B5EF4-FFF2-40B4-BE49-F238E27FC236}">
              <a16:creationId xmlns:a16="http://schemas.microsoft.com/office/drawing/2014/main" id="{A1705C75-25A2-4EF6-9F97-A636FE0201E6}"/>
            </a:ext>
          </a:extLst>
        </xdr:cNvPr>
        <xdr:cNvSpPr>
          <a:spLocks noChangeShapeType="1"/>
        </xdr:cNvSpPr>
      </xdr:nvSpPr>
      <xdr:spPr bwMode="auto">
        <a:xfrm flipH="1">
          <a:off x="1460500" y="68662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524</xdr:row>
      <xdr:rowOff>114300</xdr:rowOff>
    </xdr:from>
    <xdr:to>
      <xdr:col>2</xdr:col>
      <xdr:colOff>76200</xdr:colOff>
      <xdr:row>524</xdr:row>
      <xdr:rowOff>114300</xdr:rowOff>
    </xdr:to>
    <xdr:sp macro="" textlink="">
      <xdr:nvSpPr>
        <xdr:cNvPr id="363" name="Line 8">
          <a:extLst>
            <a:ext uri="{FF2B5EF4-FFF2-40B4-BE49-F238E27FC236}">
              <a16:creationId xmlns:a16="http://schemas.microsoft.com/office/drawing/2014/main" id="{023CD70B-BD7A-4052-93D0-D674EC1169D9}"/>
            </a:ext>
          </a:extLst>
        </xdr:cNvPr>
        <xdr:cNvSpPr>
          <a:spLocks noChangeShapeType="1"/>
        </xdr:cNvSpPr>
      </xdr:nvSpPr>
      <xdr:spPr bwMode="auto">
        <a:xfrm flipH="1">
          <a:off x="1460500" y="85998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419</xdr:row>
      <xdr:rowOff>114300</xdr:rowOff>
    </xdr:from>
    <xdr:to>
      <xdr:col>2</xdr:col>
      <xdr:colOff>76200</xdr:colOff>
      <xdr:row>419</xdr:row>
      <xdr:rowOff>114300</xdr:rowOff>
    </xdr:to>
    <xdr:sp macro="" textlink="">
      <xdr:nvSpPr>
        <xdr:cNvPr id="364" name="Line 8">
          <a:extLst>
            <a:ext uri="{FF2B5EF4-FFF2-40B4-BE49-F238E27FC236}">
              <a16:creationId xmlns:a16="http://schemas.microsoft.com/office/drawing/2014/main" id="{E0736B08-8205-49A3-89B4-E0B1F650AC72}"/>
            </a:ext>
          </a:extLst>
        </xdr:cNvPr>
        <xdr:cNvSpPr>
          <a:spLocks noChangeShapeType="1"/>
        </xdr:cNvSpPr>
      </xdr:nvSpPr>
      <xdr:spPr bwMode="auto">
        <a:xfrm flipH="1">
          <a:off x="1460500" y="68662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411</xdr:row>
      <xdr:rowOff>114300</xdr:rowOff>
    </xdr:from>
    <xdr:to>
      <xdr:col>2</xdr:col>
      <xdr:colOff>76200</xdr:colOff>
      <xdr:row>411</xdr:row>
      <xdr:rowOff>114300</xdr:rowOff>
    </xdr:to>
    <xdr:sp macro="" textlink="">
      <xdr:nvSpPr>
        <xdr:cNvPr id="365" name="Line 8">
          <a:extLst>
            <a:ext uri="{FF2B5EF4-FFF2-40B4-BE49-F238E27FC236}">
              <a16:creationId xmlns:a16="http://schemas.microsoft.com/office/drawing/2014/main" id="{21772AE0-0CDF-461D-9D74-7ABFBA03095D}"/>
            </a:ext>
          </a:extLst>
        </xdr:cNvPr>
        <xdr:cNvSpPr>
          <a:spLocks noChangeShapeType="1"/>
        </xdr:cNvSpPr>
      </xdr:nvSpPr>
      <xdr:spPr bwMode="auto">
        <a:xfrm flipH="1">
          <a:off x="1460500" y="67341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439</xdr:row>
      <xdr:rowOff>95250</xdr:rowOff>
    </xdr:from>
    <xdr:to>
      <xdr:col>2</xdr:col>
      <xdr:colOff>38100</xdr:colOff>
      <xdr:row>439</xdr:row>
      <xdr:rowOff>104775</xdr:rowOff>
    </xdr:to>
    <xdr:sp macro="" textlink="">
      <xdr:nvSpPr>
        <xdr:cNvPr id="366" name="Line 7">
          <a:extLst>
            <a:ext uri="{FF2B5EF4-FFF2-40B4-BE49-F238E27FC236}">
              <a16:creationId xmlns:a16="http://schemas.microsoft.com/office/drawing/2014/main" id="{F7556525-8269-406F-B208-ADEAFC86695D}"/>
            </a:ext>
          </a:extLst>
        </xdr:cNvPr>
        <xdr:cNvSpPr>
          <a:spLocks noChangeShapeType="1"/>
        </xdr:cNvSpPr>
      </xdr:nvSpPr>
      <xdr:spPr bwMode="auto">
        <a:xfrm flipH="1" flipV="1">
          <a:off x="1384300" y="71945500"/>
          <a:ext cx="3810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440</xdr:row>
      <xdr:rowOff>114300</xdr:rowOff>
    </xdr:from>
    <xdr:to>
      <xdr:col>2</xdr:col>
      <xdr:colOff>0</xdr:colOff>
      <xdr:row>440</xdr:row>
      <xdr:rowOff>114300</xdr:rowOff>
    </xdr:to>
    <xdr:sp macro="" textlink="">
      <xdr:nvSpPr>
        <xdr:cNvPr id="367" name="Line 8">
          <a:extLst>
            <a:ext uri="{FF2B5EF4-FFF2-40B4-BE49-F238E27FC236}">
              <a16:creationId xmlns:a16="http://schemas.microsoft.com/office/drawing/2014/main" id="{2824D2AE-7D8F-4BEB-A9D7-D0BBD092E116}"/>
            </a:ext>
          </a:extLst>
        </xdr:cNvPr>
        <xdr:cNvSpPr>
          <a:spLocks noChangeShapeType="1"/>
        </xdr:cNvSpPr>
      </xdr:nvSpPr>
      <xdr:spPr bwMode="auto">
        <a:xfrm flipH="1">
          <a:off x="1384300" y="7212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438</xdr:row>
      <xdr:rowOff>114300</xdr:rowOff>
    </xdr:from>
    <xdr:to>
      <xdr:col>2</xdr:col>
      <xdr:colOff>85725</xdr:colOff>
      <xdr:row>438</xdr:row>
      <xdr:rowOff>114300</xdr:rowOff>
    </xdr:to>
    <xdr:sp macro="" textlink="">
      <xdr:nvSpPr>
        <xdr:cNvPr id="368" name="Line 8">
          <a:extLst>
            <a:ext uri="{FF2B5EF4-FFF2-40B4-BE49-F238E27FC236}">
              <a16:creationId xmlns:a16="http://schemas.microsoft.com/office/drawing/2014/main" id="{C14E36BB-6ED7-4A53-AB1A-945A113CF755}"/>
            </a:ext>
          </a:extLst>
        </xdr:cNvPr>
        <xdr:cNvSpPr>
          <a:spLocks noChangeShapeType="1"/>
        </xdr:cNvSpPr>
      </xdr:nvSpPr>
      <xdr:spPr bwMode="auto">
        <a:xfrm flipH="1">
          <a:off x="1927225" y="71799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465</xdr:row>
      <xdr:rowOff>95250</xdr:rowOff>
    </xdr:from>
    <xdr:to>
      <xdr:col>2</xdr:col>
      <xdr:colOff>38100</xdr:colOff>
      <xdr:row>465</xdr:row>
      <xdr:rowOff>104775</xdr:rowOff>
    </xdr:to>
    <xdr:sp macro="" textlink="">
      <xdr:nvSpPr>
        <xdr:cNvPr id="369" name="Line 7">
          <a:extLst>
            <a:ext uri="{FF2B5EF4-FFF2-40B4-BE49-F238E27FC236}">
              <a16:creationId xmlns:a16="http://schemas.microsoft.com/office/drawing/2014/main" id="{2C55B918-8361-4C75-B3AD-B02713E6D7C8}"/>
            </a:ext>
          </a:extLst>
        </xdr:cNvPr>
        <xdr:cNvSpPr>
          <a:spLocks noChangeShapeType="1"/>
        </xdr:cNvSpPr>
      </xdr:nvSpPr>
      <xdr:spPr bwMode="auto">
        <a:xfrm flipH="1" flipV="1">
          <a:off x="1384300" y="76238100"/>
          <a:ext cx="3810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466</xdr:row>
      <xdr:rowOff>114300</xdr:rowOff>
    </xdr:from>
    <xdr:to>
      <xdr:col>2</xdr:col>
      <xdr:colOff>0</xdr:colOff>
      <xdr:row>466</xdr:row>
      <xdr:rowOff>114300</xdr:rowOff>
    </xdr:to>
    <xdr:sp macro="" textlink="">
      <xdr:nvSpPr>
        <xdr:cNvPr id="370" name="Line 8">
          <a:extLst>
            <a:ext uri="{FF2B5EF4-FFF2-40B4-BE49-F238E27FC236}">
              <a16:creationId xmlns:a16="http://schemas.microsoft.com/office/drawing/2014/main" id="{19110378-0381-4DC7-AE97-62909D8E72AE}"/>
            </a:ext>
          </a:extLst>
        </xdr:cNvPr>
        <xdr:cNvSpPr>
          <a:spLocks noChangeShapeType="1"/>
        </xdr:cNvSpPr>
      </xdr:nvSpPr>
      <xdr:spPr bwMode="auto">
        <a:xfrm flipH="1">
          <a:off x="1384300" y="76422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466725</xdr:colOff>
      <xdr:row>204</xdr:row>
      <xdr:rowOff>95250</xdr:rowOff>
    </xdr:from>
    <xdr:to>
      <xdr:col>3</xdr:col>
      <xdr:colOff>38100</xdr:colOff>
      <xdr:row>204</xdr:row>
      <xdr:rowOff>104775</xdr:rowOff>
    </xdr:to>
    <xdr:sp macro="" textlink="">
      <xdr:nvSpPr>
        <xdr:cNvPr id="371" name="Line 7">
          <a:extLst>
            <a:ext uri="{FF2B5EF4-FFF2-40B4-BE49-F238E27FC236}">
              <a16:creationId xmlns:a16="http://schemas.microsoft.com/office/drawing/2014/main" id="{8323CE5A-5759-4D92-811E-7371337A98E3}"/>
            </a:ext>
          </a:extLst>
        </xdr:cNvPr>
        <xdr:cNvSpPr>
          <a:spLocks noChangeShapeType="1"/>
        </xdr:cNvSpPr>
      </xdr:nvSpPr>
      <xdr:spPr bwMode="auto">
        <a:xfrm flipH="1" flipV="1">
          <a:off x="1851025" y="31959550"/>
          <a:ext cx="263525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205</xdr:row>
      <xdr:rowOff>114300</xdr:rowOff>
    </xdr:from>
    <xdr:to>
      <xdr:col>3</xdr:col>
      <xdr:colOff>0</xdr:colOff>
      <xdr:row>205</xdr:row>
      <xdr:rowOff>114300</xdr:rowOff>
    </xdr:to>
    <xdr:sp macro="" textlink="">
      <xdr:nvSpPr>
        <xdr:cNvPr id="372" name="Line 8">
          <a:extLst>
            <a:ext uri="{FF2B5EF4-FFF2-40B4-BE49-F238E27FC236}">
              <a16:creationId xmlns:a16="http://schemas.microsoft.com/office/drawing/2014/main" id="{1FB9020A-DD1E-4737-9BA7-AAC507C2721E}"/>
            </a:ext>
          </a:extLst>
        </xdr:cNvPr>
        <xdr:cNvSpPr>
          <a:spLocks noChangeShapeType="1"/>
        </xdr:cNvSpPr>
      </xdr:nvSpPr>
      <xdr:spPr bwMode="auto">
        <a:xfrm flipH="1">
          <a:off x="1927225" y="32156400"/>
          <a:ext cx="149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85725</xdr:colOff>
      <xdr:row>520</xdr:row>
      <xdr:rowOff>114300</xdr:rowOff>
    </xdr:from>
    <xdr:to>
      <xdr:col>2</xdr:col>
      <xdr:colOff>57150</xdr:colOff>
      <xdr:row>520</xdr:row>
      <xdr:rowOff>114300</xdr:rowOff>
    </xdr:to>
    <xdr:sp macro="" textlink="">
      <xdr:nvSpPr>
        <xdr:cNvPr id="373" name="Line 8">
          <a:extLst>
            <a:ext uri="{FF2B5EF4-FFF2-40B4-BE49-F238E27FC236}">
              <a16:creationId xmlns:a16="http://schemas.microsoft.com/office/drawing/2014/main" id="{AA22902B-68FB-4444-B757-303FDB059ED0}"/>
            </a:ext>
          </a:extLst>
        </xdr:cNvPr>
        <xdr:cNvSpPr>
          <a:spLocks noChangeShapeType="1"/>
        </xdr:cNvSpPr>
      </xdr:nvSpPr>
      <xdr:spPr bwMode="auto">
        <a:xfrm flipH="1">
          <a:off x="1470025" y="85337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85725</xdr:colOff>
      <xdr:row>417</xdr:row>
      <xdr:rowOff>114300</xdr:rowOff>
    </xdr:from>
    <xdr:to>
      <xdr:col>2</xdr:col>
      <xdr:colOff>57150</xdr:colOff>
      <xdr:row>417</xdr:row>
      <xdr:rowOff>114300</xdr:rowOff>
    </xdr:to>
    <xdr:sp macro="" textlink="">
      <xdr:nvSpPr>
        <xdr:cNvPr id="374" name="Line 8">
          <a:extLst>
            <a:ext uri="{FF2B5EF4-FFF2-40B4-BE49-F238E27FC236}">
              <a16:creationId xmlns:a16="http://schemas.microsoft.com/office/drawing/2014/main" id="{DBCC1127-064B-400B-93DC-9A53585A5C37}"/>
            </a:ext>
          </a:extLst>
        </xdr:cNvPr>
        <xdr:cNvSpPr>
          <a:spLocks noChangeShapeType="1"/>
        </xdr:cNvSpPr>
      </xdr:nvSpPr>
      <xdr:spPr bwMode="auto">
        <a:xfrm flipH="1">
          <a:off x="1470025" y="6833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85725</xdr:colOff>
      <xdr:row>591</xdr:row>
      <xdr:rowOff>114300</xdr:rowOff>
    </xdr:from>
    <xdr:to>
      <xdr:col>2</xdr:col>
      <xdr:colOff>57150</xdr:colOff>
      <xdr:row>591</xdr:row>
      <xdr:rowOff>114300</xdr:rowOff>
    </xdr:to>
    <xdr:sp macro="" textlink="">
      <xdr:nvSpPr>
        <xdr:cNvPr id="375" name="Line 8">
          <a:extLst>
            <a:ext uri="{FF2B5EF4-FFF2-40B4-BE49-F238E27FC236}">
              <a16:creationId xmlns:a16="http://schemas.microsoft.com/office/drawing/2014/main" id="{A3666D59-02D1-44E9-865A-96CF4308B664}"/>
            </a:ext>
          </a:extLst>
        </xdr:cNvPr>
        <xdr:cNvSpPr>
          <a:spLocks noChangeShapeType="1"/>
        </xdr:cNvSpPr>
      </xdr:nvSpPr>
      <xdr:spPr bwMode="auto">
        <a:xfrm flipH="1">
          <a:off x="1470025" y="97059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85725</xdr:colOff>
      <xdr:row>456</xdr:row>
      <xdr:rowOff>114300</xdr:rowOff>
    </xdr:from>
    <xdr:to>
      <xdr:col>2</xdr:col>
      <xdr:colOff>57150</xdr:colOff>
      <xdr:row>456</xdr:row>
      <xdr:rowOff>114300</xdr:rowOff>
    </xdr:to>
    <xdr:sp macro="" textlink="">
      <xdr:nvSpPr>
        <xdr:cNvPr id="376" name="Line 8">
          <a:extLst>
            <a:ext uri="{FF2B5EF4-FFF2-40B4-BE49-F238E27FC236}">
              <a16:creationId xmlns:a16="http://schemas.microsoft.com/office/drawing/2014/main" id="{F251DF31-8030-4310-8AA4-89A822DA5232}"/>
            </a:ext>
          </a:extLst>
        </xdr:cNvPr>
        <xdr:cNvSpPr>
          <a:spLocks noChangeShapeType="1"/>
        </xdr:cNvSpPr>
      </xdr:nvSpPr>
      <xdr:spPr bwMode="auto">
        <a:xfrm flipH="1">
          <a:off x="1470025" y="74771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85725</xdr:colOff>
      <xdr:row>561</xdr:row>
      <xdr:rowOff>114300</xdr:rowOff>
    </xdr:from>
    <xdr:to>
      <xdr:col>2</xdr:col>
      <xdr:colOff>57150</xdr:colOff>
      <xdr:row>561</xdr:row>
      <xdr:rowOff>114300</xdr:rowOff>
    </xdr:to>
    <xdr:sp macro="" textlink="">
      <xdr:nvSpPr>
        <xdr:cNvPr id="377" name="Line 8">
          <a:extLst>
            <a:ext uri="{FF2B5EF4-FFF2-40B4-BE49-F238E27FC236}">
              <a16:creationId xmlns:a16="http://schemas.microsoft.com/office/drawing/2014/main" id="{2031D8A5-84DF-451A-A73C-B6B80483B63F}"/>
            </a:ext>
          </a:extLst>
        </xdr:cNvPr>
        <xdr:cNvSpPr>
          <a:spLocks noChangeShapeType="1"/>
        </xdr:cNvSpPr>
      </xdr:nvSpPr>
      <xdr:spPr bwMode="auto">
        <a:xfrm flipH="1">
          <a:off x="1470025" y="9210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85725</xdr:colOff>
      <xdr:row>448</xdr:row>
      <xdr:rowOff>114300</xdr:rowOff>
    </xdr:from>
    <xdr:to>
      <xdr:col>2</xdr:col>
      <xdr:colOff>57150</xdr:colOff>
      <xdr:row>448</xdr:row>
      <xdr:rowOff>114300</xdr:rowOff>
    </xdr:to>
    <xdr:sp macro="" textlink="">
      <xdr:nvSpPr>
        <xdr:cNvPr id="378" name="Line 8">
          <a:extLst>
            <a:ext uri="{FF2B5EF4-FFF2-40B4-BE49-F238E27FC236}">
              <a16:creationId xmlns:a16="http://schemas.microsoft.com/office/drawing/2014/main" id="{9C2C124A-8B9E-4FF1-98E2-EFC502F9F033}"/>
            </a:ext>
          </a:extLst>
        </xdr:cNvPr>
        <xdr:cNvSpPr>
          <a:spLocks noChangeShapeType="1"/>
        </xdr:cNvSpPr>
      </xdr:nvSpPr>
      <xdr:spPr bwMode="auto">
        <a:xfrm flipH="1">
          <a:off x="1470025" y="73450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449</xdr:row>
      <xdr:rowOff>114300</xdr:rowOff>
    </xdr:from>
    <xdr:to>
      <xdr:col>2</xdr:col>
      <xdr:colOff>57150</xdr:colOff>
      <xdr:row>449</xdr:row>
      <xdr:rowOff>114300</xdr:rowOff>
    </xdr:to>
    <xdr:sp macro="" textlink="">
      <xdr:nvSpPr>
        <xdr:cNvPr id="379" name="Line 8">
          <a:extLst>
            <a:ext uri="{FF2B5EF4-FFF2-40B4-BE49-F238E27FC236}">
              <a16:creationId xmlns:a16="http://schemas.microsoft.com/office/drawing/2014/main" id="{1628EE04-0A5B-469E-85CC-D1F9F970A674}"/>
            </a:ext>
          </a:extLst>
        </xdr:cNvPr>
        <xdr:cNvSpPr>
          <a:spLocks noChangeShapeType="1"/>
        </xdr:cNvSpPr>
      </xdr:nvSpPr>
      <xdr:spPr bwMode="auto">
        <a:xfrm flipH="1">
          <a:off x="1927225" y="73615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477</xdr:row>
      <xdr:rowOff>95250</xdr:rowOff>
    </xdr:from>
    <xdr:to>
      <xdr:col>2</xdr:col>
      <xdr:colOff>38100</xdr:colOff>
      <xdr:row>477</xdr:row>
      <xdr:rowOff>104775</xdr:rowOff>
    </xdr:to>
    <xdr:sp macro="" textlink="">
      <xdr:nvSpPr>
        <xdr:cNvPr id="380" name="Line 7">
          <a:extLst>
            <a:ext uri="{FF2B5EF4-FFF2-40B4-BE49-F238E27FC236}">
              <a16:creationId xmlns:a16="http://schemas.microsoft.com/office/drawing/2014/main" id="{20769752-FE38-460F-ABD0-F08D08F3A125}"/>
            </a:ext>
          </a:extLst>
        </xdr:cNvPr>
        <xdr:cNvSpPr>
          <a:spLocks noChangeShapeType="1"/>
        </xdr:cNvSpPr>
      </xdr:nvSpPr>
      <xdr:spPr bwMode="auto">
        <a:xfrm flipH="1" flipV="1">
          <a:off x="1384300" y="78219300"/>
          <a:ext cx="3810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478</xdr:row>
      <xdr:rowOff>114300</xdr:rowOff>
    </xdr:from>
    <xdr:to>
      <xdr:col>2</xdr:col>
      <xdr:colOff>0</xdr:colOff>
      <xdr:row>478</xdr:row>
      <xdr:rowOff>114300</xdr:rowOff>
    </xdr:to>
    <xdr:sp macro="" textlink="">
      <xdr:nvSpPr>
        <xdr:cNvPr id="381" name="Line 8">
          <a:extLst>
            <a:ext uri="{FF2B5EF4-FFF2-40B4-BE49-F238E27FC236}">
              <a16:creationId xmlns:a16="http://schemas.microsoft.com/office/drawing/2014/main" id="{421B80DB-57C5-4251-B105-C8B975A0A496}"/>
            </a:ext>
          </a:extLst>
        </xdr:cNvPr>
        <xdr:cNvSpPr>
          <a:spLocks noChangeShapeType="1"/>
        </xdr:cNvSpPr>
      </xdr:nvSpPr>
      <xdr:spPr bwMode="auto">
        <a:xfrm flipH="1">
          <a:off x="1384300" y="78403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466725</xdr:colOff>
      <xdr:row>218</xdr:row>
      <xdr:rowOff>95250</xdr:rowOff>
    </xdr:from>
    <xdr:to>
      <xdr:col>3</xdr:col>
      <xdr:colOff>38100</xdr:colOff>
      <xdr:row>218</xdr:row>
      <xdr:rowOff>104775</xdr:rowOff>
    </xdr:to>
    <xdr:sp macro="" textlink="">
      <xdr:nvSpPr>
        <xdr:cNvPr id="382" name="Line 7">
          <a:extLst>
            <a:ext uri="{FF2B5EF4-FFF2-40B4-BE49-F238E27FC236}">
              <a16:creationId xmlns:a16="http://schemas.microsoft.com/office/drawing/2014/main" id="{C71B6F4E-EE2A-4810-B273-5392EAC81BF2}"/>
            </a:ext>
          </a:extLst>
        </xdr:cNvPr>
        <xdr:cNvSpPr>
          <a:spLocks noChangeShapeType="1"/>
        </xdr:cNvSpPr>
      </xdr:nvSpPr>
      <xdr:spPr bwMode="auto">
        <a:xfrm flipH="1" flipV="1">
          <a:off x="1851025" y="34397950"/>
          <a:ext cx="263525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219</xdr:row>
      <xdr:rowOff>114300</xdr:rowOff>
    </xdr:from>
    <xdr:to>
      <xdr:col>3</xdr:col>
      <xdr:colOff>0</xdr:colOff>
      <xdr:row>219</xdr:row>
      <xdr:rowOff>114300</xdr:rowOff>
    </xdr:to>
    <xdr:sp macro="" textlink="">
      <xdr:nvSpPr>
        <xdr:cNvPr id="383" name="Line 8">
          <a:extLst>
            <a:ext uri="{FF2B5EF4-FFF2-40B4-BE49-F238E27FC236}">
              <a16:creationId xmlns:a16="http://schemas.microsoft.com/office/drawing/2014/main" id="{F03D3F32-E6DD-4ED9-91E0-24D618CDDA52}"/>
            </a:ext>
          </a:extLst>
        </xdr:cNvPr>
        <xdr:cNvSpPr>
          <a:spLocks noChangeShapeType="1"/>
        </xdr:cNvSpPr>
      </xdr:nvSpPr>
      <xdr:spPr bwMode="auto">
        <a:xfrm flipH="1">
          <a:off x="1927225" y="34582100"/>
          <a:ext cx="149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556</xdr:row>
      <xdr:rowOff>114300</xdr:rowOff>
    </xdr:from>
    <xdr:to>
      <xdr:col>2</xdr:col>
      <xdr:colOff>57150</xdr:colOff>
      <xdr:row>556</xdr:row>
      <xdr:rowOff>114300</xdr:rowOff>
    </xdr:to>
    <xdr:sp macro="" textlink="">
      <xdr:nvSpPr>
        <xdr:cNvPr id="384" name="Line 8">
          <a:extLst>
            <a:ext uri="{FF2B5EF4-FFF2-40B4-BE49-F238E27FC236}">
              <a16:creationId xmlns:a16="http://schemas.microsoft.com/office/drawing/2014/main" id="{09042621-FD5F-4BF6-A511-01184CC4E617}"/>
            </a:ext>
          </a:extLst>
        </xdr:cNvPr>
        <xdr:cNvSpPr>
          <a:spLocks noChangeShapeType="1"/>
        </xdr:cNvSpPr>
      </xdr:nvSpPr>
      <xdr:spPr bwMode="auto">
        <a:xfrm flipH="1">
          <a:off x="1927225" y="91281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443</xdr:row>
      <xdr:rowOff>114300</xdr:rowOff>
    </xdr:from>
    <xdr:to>
      <xdr:col>2</xdr:col>
      <xdr:colOff>57150</xdr:colOff>
      <xdr:row>443</xdr:row>
      <xdr:rowOff>114300</xdr:rowOff>
    </xdr:to>
    <xdr:sp macro="" textlink="">
      <xdr:nvSpPr>
        <xdr:cNvPr id="385" name="Line 8">
          <a:extLst>
            <a:ext uri="{FF2B5EF4-FFF2-40B4-BE49-F238E27FC236}">
              <a16:creationId xmlns:a16="http://schemas.microsoft.com/office/drawing/2014/main" id="{1395852F-C175-44D2-8A5E-774F0FC9F33D}"/>
            </a:ext>
          </a:extLst>
        </xdr:cNvPr>
        <xdr:cNvSpPr>
          <a:spLocks noChangeShapeType="1"/>
        </xdr:cNvSpPr>
      </xdr:nvSpPr>
      <xdr:spPr bwMode="auto">
        <a:xfrm flipH="1">
          <a:off x="1927225" y="72624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450</xdr:row>
      <xdr:rowOff>114300</xdr:rowOff>
    </xdr:from>
    <xdr:to>
      <xdr:col>2</xdr:col>
      <xdr:colOff>57150</xdr:colOff>
      <xdr:row>450</xdr:row>
      <xdr:rowOff>114300</xdr:rowOff>
    </xdr:to>
    <xdr:sp macro="" textlink="">
      <xdr:nvSpPr>
        <xdr:cNvPr id="386" name="Line 8">
          <a:extLst>
            <a:ext uri="{FF2B5EF4-FFF2-40B4-BE49-F238E27FC236}">
              <a16:creationId xmlns:a16="http://schemas.microsoft.com/office/drawing/2014/main" id="{C0CE32B6-1563-42B4-A58C-6D1F7A61EA78}"/>
            </a:ext>
          </a:extLst>
        </xdr:cNvPr>
        <xdr:cNvSpPr>
          <a:spLocks noChangeShapeType="1"/>
        </xdr:cNvSpPr>
      </xdr:nvSpPr>
      <xdr:spPr bwMode="auto">
        <a:xfrm flipH="1">
          <a:off x="1927225" y="73780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478</xdr:row>
      <xdr:rowOff>95250</xdr:rowOff>
    </xdr:from>
    <xdr:to>
      <xdr:col>2</xdr:col>
      <xdr:colOff>38100</xdr:colOff>
      <xdr:row>478</xdr:row>
      <xdr:rowOff>104775</xdr:rowOff>
    </xdr:to>
    <xdr:sp macro="" textlink="">
      <xdr:nvSpPr>
        <xdr:cNvPr id="387" name="Line 7">
          <a:extLst>
            <a:ext uri="{FF2B5EF4-FFF2-40B4-BE49-F238E27FC236}">
              <a16:creationId xmlns:a16="http://schemas.microsoft.com/office/drawing/2014/main" id="{8CE020E9-292E-432F-98EF-08CA3671BE03}"/>
            </a:ext>
          </a:extLst>
        </xdr:cNvPr>
        <xdr:cNvSpPr>
          <a:spLocks noChangeShapeType="1"/>
        </xdr:cNvSpPr>
      </xdr:nvSpPr>
      <xdr:spPr bwMode="auto">
        <a:xfrm flipH="1" flipV="1">
          <a:off x="1384300" y="78384400"/>
          <a:ext cx="3810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479</xdr:row>
      <xdr:rowOff>114300</xdr:rowOff>
    </xdr:from>
    <xdr:to>
      <xdr:col>2</xdr:col>
      <xdr:colOff>0</xdr:colOff>
      <xdr:row>479</xdr:row>
      <xdr:rowOff>114300</xdr:rowOff>
    </xdr:to>
    <xdr:sp macro="" textlink="">
      <xdr:nvSpPr>
        <xdr:cNvPr id="388" name="Line 8">
          <a:extLst>
            <a:ext uri="{FF2B5EF4-FFF2-40B4-BE49-F238E27FC236}">
              <a16:creationId xmlns:a16="http://schemas.microsoft.com/office/drawing/2014/main" id="{5854D25B-4F08-44E8-9B6F-BD06CF6C9681}"/>
            </a:ext>
          </a:extLst>
        </xdr:cNvPr>
        <xdr:cNvSpPr>
          <a:spLocks noChangeShapeType="1"/>
        </xdr:cNvSpPr>
      </xdr:nvSpPr>
      <xdr:spPr bwMode="auto">
        <a:xfrm flipH="1">
          <a:off x="1384300" y="78568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466725</xdr:colOff>
      <xdr:row>218</xdr:row>
      <xdr:rowOff>95250</xdr:rowOff>
    </xdr:from>
    <xdr:to>
      <xdr:col>3</xdr:col>
      <xdr:colOff>38100</xdr:colOff>
      <xdr:row>218</xdr:row>
      <xdr:rowOff>104775</xdr:rowOff>
    </xdr:to>
    <xdr:sp macro="" textlink="">
      <xdr:nvSpPr>
        <xdr:cNvPr id="389" name="Line 7">
          <a:extLst>
            <a:ext uri="{FF2B5EF4-FFF2-40B4-BE49-F238E27FC236}">
              <a16:creationId xmlns:a16="http://schemas.microsoft.com/office/drawing/2014/main" id="{6795D56E-B16C-4548-97ED-E3B506953AFE}"/>
            </a:ext>
          </a:extLst>
        </xdr:cNvPr>
        <xdr:cNvSpPr>
          <a:spLocks noChangeShapeType="1"/>
        </xdr:cNvSpPr>
      </xdr:nvSpPr>
      <xdr:spPr bwMode="auto">
        <a:xfrm flipH="1" flipV="1">
          <a:off x="1851025" y="34397950"/>
          <a:ext cx="263525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219</xdr:row>
      <xdr:rowOff>114300</xdr:rowOff>
    </xdr:from>
    <xdr:to>
      <xdr:col>3</xdr:col>
      <xdr:colOff>0</xdr:colOff>
      <xdr:row>219</xdr:row>
      <xdr:rowOff>114300</xdr:rowOff>
    </xdr:to>
    <xdr:sp macro="" textlink="">
      <xdr:nvSpPr>
        <xdr:cNvPr id="390" name="Line 8">
          <a:extLst>
            <a:ext uri="{FF2B5EF4-FFF2-40B4-BE49-F238E27FC236}">
              <a16:creationId xmlns:a16="http://schemas.microsoft.com/office/drawing/2014/main" id="{CD92A066-06E7-44FE-B887-0DC73B3FE645}"/>
            </a:ext>
          </a:extLst>
        </xdr:cNvPr>
        <xdr:cNvSpPr>
          <a:spLocks noChangeShapeType="1"/>
        </xdr:cNvSpPr>
      </xdr:nvSpPr>
      <xdr:spPr bwMode="auto">
        <a:xfrm flipH="1">
          <a:off x="1927225" y="34582100"/>
          <a:ext cx="149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309</xdr:row>
      <xdr:rowOff>114300</xdr:rowOff>
    </xdr:from>
    <xdr:to>
      <xdr:col>2</xdr:col>
      <xdr:colOff>85725</xdr:colOff>
      <xdr:row>309</xdr:row>
      <xdr:rowOff>114300</xdr:rowOff>
    </xdr:to>
    <xdr:sp macro="" textlink="">
      <xdr:nvSpPr>
        <xdr:cNvPr id="391" name="Line 8">
          <a:extLst>
            <a:ext uri="{FF2B5EF4-FFF2-40B4-BE49-F238E27FC236}">
              <a16:creationId xmlns:a16="http://schemas.microsoft.com/office/drawing/2014/main" id="{080A2031-CFAC-41F8-9636-0AF80872EF29}"/>
            </a:ext>
          </a:extLst>
        </xdr:cNvPr>
        <xdr:cNvSpPr>
          <a:spLocks noChangeShapeType="1"/>
        </xdr:cNvSpPr>
      </xdr:nvSpPr>
      <xdr:spPr bwMode="auto">
        <a:xfrm flipH="1">
          <a:off x="1927225" y="49580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466725</xdr:colOff>
      <xdr:row>149</xdr:row>
      <xdr:rowOff>95250</xdr:rowOff>
    </xdr:from>
    <xdr:to>
      <xdr:col>3</xdr:col>
      <xdr:colOff>28575</xdr:colOff>
      <xdr:row>149</xdr:row>
      <xdr:rowOff>104775</xdr:rowOff>
    </xdr:to>
    <xdr:sp macro="" textlink="">
      <xdr:nvSpPr>
        <xdr:cNvPr id="392" name="Line 7">
          <a:extLst>
            <a:ext uri="{FF2B5EF4-FFF2-40B4-BE49-F238E27FC236}">
              <a16:creationId xmlns:a16="http://schemas.microsoft.com/office/drawing/2014/main" id="{BBEC6C1B-2DAC-4195-B346-666ECEF8C5C8}"/>
            </a:ext>
          </a:extLst>
        </xdr:cNvPr>
        <xdr:cNvSpPr>
          <a:spLocks noChangeShapeType="1"/>
        </xdr:cNvSpPr>
      </xdr:nvSpPr>
      <xdr:spPr bwMode="auto">
        <a:xfrm flipH="1" flipV="1">
          <a:off x="1851025" y="24714200"/>
          <a:ext cx="25400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150</xdr:row>
      <xdr:rowOff>114300</xdr:rowOff>
    </xdr:from>
    <xdr:to>
      <xdr:col>3</xdr:col>
      <xdr:colOff>0</xdr:colOff>
      <xdr:row>150</xdr:row>
      <xdr:rowOff>114300</xdr:rowOff>
    </xdr:to>
    <xdr:sp macro="" textlink="">
      <xdr:nvSpPr>
        <xdr:cNvPr id="393" name="Line 8">
          <a:extLst>
            <a:ext uri="{FF2B5EF4-FFF2-40B4-BE49-F238E27FC236}">
              <a16:creationId xmlns:a16="http://schemas.microsoft.com/office/drawing/2014/main" id="{F1176286-144C-46D3-A095-D5688FA0C954}"/>
            </a:ext>
          </a:extLst>
        </xdr:cNvPr>
        <xdr:cNvSpPr>
          <a:spLocks noChangeShapeType="1"/>
        </xdr:cNvSpPr>
      </xdr:nvSpPr>
      <xdr:spPr bwMode="auto">
        <a:xfrm flipH="1">
          <a:off x="1927225" y="24898350"/>
          <a:ext cx="149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323</xdr:row>
      <xdr:rowOff>114300</xdr:rowOff>
    </xdr:from>
    <xdr:to>
      <xdr:col>2</xdr:col>
      <xdr:colOff>76200</xdr:colOff>
      <xdr:row>323</xdr:row>
      <xdr:rowOff>114300</xdr:rowOff>
    </xdr:to>
    <xdr:sp macro="" textlink="">
      <xdr:nvSpPr>
        <xdr:cNvPr id="394" name="Line 8">
          <a:extLst>
            <a:ext uri="{FF2B5EF4-FFF2-40B4-BE49-F238E27FC236}">
              <a16:creationId xmlns:a16="http://schemas.microsoft.com/office/drawing/2014/main" id="{0B2AFD80-390E-4863-916F-2E486C6509DC}"/>
            </a:ext>
          </a:extLst>
        </xdr:cNvPr>
        <xdr:cNvSpPr>
          <a:spLocks noChangeShapeType="1"/>
        </xdr:cNvSpPr>
      </xdr:nvSpPr>
      <xdr:spPr bwMode="auto">
        <a:xfrm flipH="1">
          <a:off x="1460500" y="51930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323</xdr:row>
      <xdr:rowOff>114300</xdr:rowOff>
    </xdr:from>
    <xdr:to>
      <xdr:col>2</xdr:col>
      <xdr:colOff>76200</xdr:colOff>
      <xdr:row>323</xdr:row>
      <xdr:rowOff>114300</xdr:rowOff>
    </xdr:to>
    <xdr:sp macro="" textlink="">
      <xdr:nvSpPr>
        <xdr:cNvPr id="395" name="Line 8">
          <a:extLst>
            <a:ext uri="{FF2B5EF4-FFF2-40B4-BE49-F238E27FC236}">
              <a16:creationId xmlns:a16="http://schemas.microsoft.com/office/drawing/2014/main" id="{8B5154BE-8431-4C41-B39D-F03E0679A008}"/>
            </a:ext>
          </a:extLst>
        </xdr:cNvPr>
        <xdr:cNvSpPr>
          <a:spLocks noChangeShapeType="1"/>
        </xdr:cNvSpPr>
      </xdr:nvSpPr>
      <xdr:spPr bwMode="auto">
        <a:xfrm flipH="1">
          <a:off x="1460500" y="51930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310</xdr:row>
      <xdr:rowOff>114300</xdr:rowOff>
    </xdr:from>
    <xdr:to>
      <xdr:col>2</xdr:col>
      <xdr:colOff>0</xdr:colOff>
      <xdr:row>310</xdr:row>
      <xdr:rowOff>114300</xdr:rowOff>
    </xdr:to>
    <xdr:sp macro="" textlink="">
      <xdr:nvSpPr>
        <xdr:cNvPr id="396" name="Line 8">
          <a:extLst>
            <a:ext uri="{FF2B5EF4-FFF2-40B4-BE49-F238E27FC236}">
              <a16:creationId xmlns:a16="http://schemas.microsoft.com/office/drawing/2014/main" id="{10856467-A204-4475-B0C4-65BE1497A749}"/>
            </a:ext>
          </a:extLst>
        </xdr:cNvPr>
        <xdr:cNvSpPr>
          <a:spLocks noChangeShapeType="1"/>
        </xdr:cNvSpPr>
      </xdr:nvSpPr>
      <xdr:spPr bwMode="auto">
        <a:xfrm flipH="1">
          <a:off x="1384300" y="49745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309</xdr:row>
      <xdr:rowOff>114300</xdr:rowOff>
    </xdr:from>
    <xdr:to>
      <xdr:col>2</xdr:col>
      <xdr:colOff>85725</xdr:colOff>
      <xdr:row>309</xdr:row>
      <xdr:rowOff>114300</xdr:rowOff>
    </xdr:to>
    <xdr:sp macro="" textlink="">
      <xdr:nvSpPr>
        <xdr:cNvPr id="397" name="Line 8">
          <a:extLst>
            <a:ext uri="{FF2B5EF4-FFF2-40B4-BE49-F238E27FC236}">
              <a16:creationId xmlns:a16="http://schemas.microsoft.com/office/drawing/2014/main" id="{A9E4F0E5-BEEA-48A3-B7E1-EB8C4F88676B}"/>
            </a:ext>
          </a:extLst>
        </xdr:cNvPr>
        <xdr:cNvSpPr>
          <a:spLocks noChangeShapeType="1"/>
        </xdr:cNvSpPr>
      </xdr:nvSpPr>
      <xdr:spPr bwMode="auto">
        <a:xfrm flipH="1">
          <a:off x="1927225" y="49580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150</xdr:row>
      <xdr:rowOff>114300</xdr:rowOff>
    </xdr:from>
    <xdr:to>
      <xdr:col>3</xdr:col>
      <xdr:colOff>0</xdr:colOff>
      <xdr:row>150</xdr:row>
      <xdr:rowOff>114300</xdr:rowOff>
    </xdr:to>
    <xdr:sp macro="" textlink="">
      <xdr:nvSpPr>
        <xdr:cNvPr id="398" name="Line 8">
          <a:extLst>
            <a:ext uri="{FF2B5EF4-FFF2-40B4-BE49-F238E27FC236}">
              <a16:creationId xmlns:a16="http://schemas.microsoft.com/office/drawing/2014/main" id="{C332494A-A2DE-41EB-BBDC-9CA2FC0C3591}"/>
            </a:ext>
          </a:extLst>
        </xdr:cNvPr>
        <xdr:cNvSpPr>
          <a:spLocks noChangeShapeType="1"/>
        </xdr:cNvSpPr>
      </xdr:nvSpPr>
      <xdr:spPr bwMode="auto">
        <a:xfrm flipH="1">
          <a:off x="1927225" y="24898350"/>
          <a:ext cx="149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85725</xdr:colOff>
      <xdr:row>520</xdr:row>
      <xdr:rowOff>114300</xdr:rowOff>
    </xdr:from>
    <xdr:to>
      <xdr:col>2</xdr:col>
      <xdr:colOff>57150</xdr:colOff>
      <xdr:row>520</xdr:row>
      <xdr:rowOff>114300</xdr:rowOff>
    </xdr:to>
    <xdr:sp macro="" textlink="">
      <xdr:nvSpPr>
        <xdr:cNvPr id="399" name="Line 8">
          <a:extLst>
            <a:ext uri="{FF2B5EF4-FFF2-40B4-BE49-F238E27FC236}">
              <a16:creationId xmlns:a16="http://schemas.microsoft.com/office/drawing/2014/main" id="{71CA0149-5C40-474F-95AE-872328D0273B}"/>
            </a:ext>
          </a:extLst>
        </xdr:cNvPr>
        <xdr:cNvSpPr>
          <a:spLocks noChangeShapeType="1"/>
        </xdr:cNvSpPr>
      </xdr:nvSpPr>
      <xdr:spPr bwMode="auto">
        <a:xfrm flipH="1">
          <a:off x="1470025" y="85337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85725</xdr:colOff>
      <xdr:row>417</xdr:row>
      <xdr:rowOff>114300</xdr:rowOff>
    </xdr:from>
    <xdr:to>
      <xdr:col>2</xdr:col>
      <xdr:colOff>57150</xdr:colOff>
      <xdr:row>417</xdr:row>
      <xdr:rowOff>114300</xdr:rowOff>
    </xdr:to>
    <xdr:sp macro="" textlink="">
      <xdr:nvSpPr>
        <xdr:cNvPr id="400" name="Line 8">
          <a:extLst>
            <a:ext uri="{FF2B5EF4-FFF2-40B4-BE49-F238E27FC236}">
              <a16:creationId xmlns:a16="http://schemas.microsoft.com/office/drawing/2014/main" id="{B54775F8-230C-4D24-96C2-787FF6203DAB}"/>
            </a:ext>
          </a:extLst>
        </xdr:cNvPr>
        <xdr:cNvSpPr>
          <a:spLocks noChangeShapeType="1"/>
        </xdr:cNvSpPr>
      </xdr:nvSpPr>
      <xdr:spPr bwMode="auto">
        <a:xfrm flipH="1">
          <a:off x="1470025" y="6833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85725</xdr:colOff>
      <xdr:row>591</xdr:row>
      <xdr:rowOff>114300</xdr:rowOff>
    </xdr:from>
    <xdr:to>
      <xdr:col>2</xdr:col>
      <xdr:colOff>57150</xdr:colOff>
      <xdr:row>591</xdr:row>
      <xdr:rowOff>114300</xdr:rowOff>
    </xdr:to>
    <xdr:sp macro="" textlink="">
      <xdr:nvSpPr>
        <xdr:cNvPr id="401" name="Line 8">
          <a:extLst>
            <a:ext uri="{FF2B5EF4-FFF2-40B4-BE49-F238E27FC236}">
              <a16:creationId xmlns:a16="http://schemas.microsoft.com/office/drawing/2014/main" id="{02E9BC0F-23B0-4E35-BC48-2A5C6372991D}"/>
            </a:ext>
          </a:extLst>
        </xdr:cNvPr>
        <xdr:cNvSpPr>
          <a:spLocks noChangeShapeType="1"/>
        </xdr:cNvSpPr>
      </xdr:nvSpPr>
      <xdr:spPr bwMode="auto">
        <a:xfrm flipH="1">
          <a:off x="1470025" y="97059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85725</xdr:colOff>
      <xdr:row>456</xdr:row>
      <xdr:rowOff>114300</xdr:rowOff>
    </xdr:from>
    <xdr:to>
      <xdr:col>2</xdr:col>
      <xdr:colOff>57150</xdr:colOff>
      <xdr:row>456</xdr:row>
      <xdr:rowOff>114300</xdr:rowOff>
    </xdr:to>
    <xdr:sp macro="" textlink="">
      <xdr:nvSpPr>
        <xdr:cNvPr id="402" name="Line 8">
          <a:extLst>
            <a:ext uri="{FF2B5EF4-FFF2-40B4-BE49-F238E27FC236}">
              <a16:creationId xmlns:a16="http://schemas.microsoft.com/office/drawing/2014/main" id="{2660684F-499A-4937-9EC0-D8D983A40A2F}"/>
            </a:ext>
          </a:extLst>
        </xdr:cNvPr>
        <xdr:cNvSpPr>
          <a:spLocks noChangeShapeType="1"/>
        </xdr:cNvSpPr>
      </xdr:nvSpPr>
      <xdr:spPr bwMode="auto">
        <a:xfrm flipH="1">
          <a:off x="1470025" y="74771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85725</xdr:colOff>
      <xdr:row>561</xdr:row>
      <xdr:rowOff>114300</xdr:rowOff>
    </xdr:from>
    <xdr:to>
      <xdr:col>2</xdr:col>
      <xdr:colOff>57150</xdr:colOff>
      <xdr:row>561</xdr:row>
      <xdr:rowOff>114300</xdr:rowOff>
    </xdr:to>
    <xdr:sp macro="" textlink="">
      <xdr:nvSpPr>
        <xdr:cNvPr id="403" name="Line 8">
          <a:extLst>
            <a:ext uri="{FF2B5EF4-FFF2-40B4-BE49-F238E27FC236}">
              <a16:creationId xmlns:a16="http://schemas.microsoft.com/office/drawing/2014/main" id="{FEAD861A-B1B6-4103-AD10-C14700953D81}"/>
            </a:ext>
          </a:extLst>
        </xdr:cNvPr>
        <xdr:cNvSpPr>
          <a:spLocks noChangeShapeType="1"/>
        </xdr:cNvSpPr>
      </xdr:nvSpPr>
      <xdr:spPr bwMode="auto">
        <a:xfrm flipH="1">
          <a:off x="1470025" y="9210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85725</xdr:colOff>
      <xdr:row>448</xdr:row>
      <xdr:rowOff>114300</xdr:rowOff>
    </xdr:from>
    <xdr:to>
      <xdr:col>2</xdr:col>
      <xdr:colOff>57150</xdr:colOff>
      <xdr:row>448</xdr:row>
      <xdr:rowOff>114300</xdr:rowOff>
    </xdr:to>
    <xdr:sp macro="" textlink="">
      <xdr:nvSpPr>
        <xdr:cNvPr id="404" name="Line 8">
          <a:extLst>
            <a:ext uri="{FF2B5EF4-FFF2-40B4-BE49-F238E27FC236}">
              <a16:creationId xmlns:a16="http://schemas.microsoft.com/office/drawing/2014/main" id="{FB016B65-7F75-4FF7-8E7C-0309E99E505E}"/>
            </a:ext>
          </a:extLst>
        </xdr:cNvPr>
        <xdr:cNvSpPr>
          <a:spLocks noChangeShapeType="1"/>
        </xdr:cNvSpPr>
      </xdr:nvSpPr>
      <xdr:spPr bwMode="auto">
        <a:xfrm flipH="1">
          <a:off x="1470025" y="73450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449</xdr:row>
      <xdr:rowOff>114300</xdr:rowOff>
    </xdr:from>
    <xdr:to>
      <xdr:col>2</xdr:col>
      <xdr:colOff>57150</xdr:colOff>
      <xdr:row>449</xdr:row>
      <xdr:rowOff>114300</xdr:rowOff>
    </xdr:to>
    <xdr:sp macro="" textlink="">
      <xdr:nvSpPr>
        <xdr:cNvPr id="405" name="Line 8">
          <a:extLst>
            <a:ext uri="{FF2B5EF4-FFF2-40B4-BE49-F238E27FC236}">
              <a16:creationId xmlns:a16="http://schemas.microsoft.com/office/drawing/2014/main" id="{5C435E17-2310-41BF-8389-D72B8DA5F2DB}"/>
            </a:ext>
          </a:extLst>
        </xdr:cNvPr>
        <xdr:cNvSpPr>
          <a:spLocks noChangeShapeType="1"/>
        </xdr:cNvSpPr>
      </xdr:nvSpPr>
      <xdr:spPr bwMode="auto">
        <a:xfrm flipH="1">
          <a:off x="1927225" y="73615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477</xdr:row>
      <xdr:rowOff>95250</xdr:rowOff>
    </xdr:from>
    <xdr:to>
      <xdr:col>2</xdr:col>
      <xdr:colOff>38100</xdr:colOff>
      <xdr:row>477</xdr:row>
      <xdr:rowOff>104775</xdr:rowOff>
    </xdr:to>
    <xdr:sp macro="" textlink="">
      <xdr:nvSpPr>
        <xdr:cNvPr id="406" name="Line 7">
          <a:extLst>
            <a:ext uri="{FF2B5EF4-FFF2-40B4-BE49-F238E27FC236}">
              <a16:creationId xmlns:a16="http://schemas.microsoft.com/office/drawing/2014/main" id="{B7CB2FE4-DCCA-49C3-BBC7-380F756E13CC}"/>
            </a:ext>
          </a:extLst>
        </xdr:cNvPr>
        <xdr:cNvSpPr>
          <a:spLocks noChangeShapeType="1"/>
        </xdr:cNvSpPr>
      </xdr:nvSpPr>
      <xdr:spPr bwMode="auto">
        <a:xfrm flipH="1" flipV="1">
          <a:off x="1384300" y="78219300"/>
          <a:ext cx="3810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478</xdr:row>
      <xdr:rowOff>114300</xdr:rowOff>
    </xdr:from>
    <xdr:to>
      <xdr:col>2</xdr:col>
      <xdr:colOff>0</xdr:colOff>
      <xdr:row>478</xdr:row>
      <xdr:rowOff>114300</xdr:rowOff>
    </xdr:to>
    <xdr:sp macro="" textlink="">
      <xdr:nvSpPr>
        <xdr:cNvPr id="407" name="Line 8">
          <a:extLst>
            <a:ext uri="{FF2B5EF4-FFF2-40B4-BE49-F238E27FC236}">
              <a16:creationId xmlns:a16="http://schemas.microsoft.com/office/drawing/2014/main" id="{22B8726F-E104-4381-8945-E2AEFA82E0E9}"/>
            </a:ext>
          </a:extLst>
        </xdr:cNvPr>
        <xdr:cNvSpPr>
          <a:spLocks noChangeShapeType="1"/>
        </xdr:cNvSpPr>
      </xdr:nvSpPr>
      <xdr:spPr bwMode="auto">
        <a:xfrm flipH="1">
          <a:off x="1384300" y="78403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466725</xdr:colOff>
      <xdr:row>218</xdr:row>
      <xdr:rowOff>95250</xdr:rowOff>
    </xdr:from>
    <xdr:to>
      <xdr:col>3</xdr:col>
      <xdr:colOff>38100</xdr:colOff>
      <xdr:row>218</xdr:row>
      <xdr:rowOff>104775</xdr:rowOff>
    </xdr:to>
    <xdr:sp macro="" textlink="">
      <xdr:nvSpPr>
        <xdr:cNvPr id="408" name="Line 7">
          <a:extLst>
            <a:ext uri="{FF2B5EF4-FFF2-40B4-BE49-F238E27FC236}">
              <a16:creationId xmlns:a16="http://schemas.microsoft.com/office/drawing/2014/main" id="{FC6690EA-8D53-42FA-88C3-6ED6BB7E18E9}"/>
            </a:ext>
          </a:extLst>
        </xdr:cNvPr>
        <xdr:cNvSpPr>
          <a:spLocks noChangeShapeType="1"/>
        </xdr:cNvSpPr>
      </xdr:nvSpPr>
      <xdr:spPr bwMode="auto">
        <a:xfrm flipH="1" flipV="1">
          <a:off x="1851025" y="34397950"/>
          <a:ext cx="263525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219</xdr:row>
      <xdr:rowOff>114300</xdr:rowOff>
    </xdr:from>
    <xdr:to>
      <xdr:col>3</xdr:col>
      <xdr:colOff>0</xdr:colOff>
      <xdr:row>219</xdr:row>
      <xdr:rowOff>114300</xdr:rowOff>
    </xdr:to>
    <xdr:sp macro="" textlink="">
      <xdr:nvSpPr>
        <xdr:cNvPr id="409" name="Line 8">
          <a:extLst>
            <a:ext uri="{FF2B5EF4-FFF2-40B4-BE49-F238E27FC236}">
              <a16:creationId xmlns:a16="http://schemas.microsoft.com/office/drawing/2014/main" id="{8E33953E-4779-451B-8A93-AE59CBD3658C}"/>
            </a:ext>
          </a:extLst>
        </xdr:cNvPr>
        <xdr:cNvSpPr>
          <a:spLocks noChangeShapeType="1"/>
        </xdr:cNvSpPr>
      </xdr:nvSpPr>
      <xdr:spPr bwMode="auto">
        <a:xfrm flipH="1">
          <a:off x="1927225" y="34582100"/>
          <a:ext cx="149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556</xdr:row>
      <xdr:rowOff>114300</xdr:rowOff>
    </xdr:from>
    <xdr:to>
      <xdr:col>2</xdr:col>
      <xdr:colOff>57150</xdr:colOff>
      <xdr:row>556</xdr:row>
      <xdr:rowOff>114300</xdr:rowOff>
    </xdr:to>
    <xdr:sp macro="" textlink="">
      <xdr:nvSpPr>
        <xdr:cNvPr id="410" name="Line 8">
          <a:extLst>
            <a:ext uri="{FF2B5EF4-FFF2-40B4-BE49-F238E27FC236}">
              <a16:creationId xmlns:a16="http://schemas.microsoft.com/office/drawing/2014/main" id="{7CC43042-6109-48F9-A432-38F1EFEB32F7}"/>
            </a:ext>
          </a:extLst>
        </xdr:cNvPr>
        <xdr:cNvSpPr>
          <a:spLocks noChangeShapeType="1"/>
        </xdr:cNvSpPr>
      </xdr:nvSpPr>
      <xdr:spPr bwMode="auto">
        <a:xfrm flipH="1">
          <a:off x="1927225" y="91281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443</xdr:row>
      <xdr:rowOff>114300</xdr:rowOff>
    </xdr:from>
    <xdr:to>
      <xdr:col>2</xdr:col>
      <xdr:colOff>57150</xdr:colOff>
      <xdr:row>443</xdr:row>
      <xdr:rowOff>114300</xdr:rowOff>
    </xdr:to>
    <xdr:sp macro="" textlink="">
      <xdr:nvSpPr>
        <xdr:cNvPr id="411" name="Line 8">
          <a:extLst>
            <a:ext uri="{FF2B5EF4-FFF2-40B4-BE49-F238E27FC236}">
              <a16:creationId xmlns:a16="http://schemas.microsoft.com/office/drawing/2014/main" id="{61D3E12B-F8AD-4753-A9C0-1C212D986D10}"/>
            </a:ext>
          </a:extLst>
        </xdr:cNvPr>
        <xdr:cNvSpPr>
          <a:spLocks noChangeShapeType="1"/>
        </xdr:cNvSpPr>
      </xdr:nvSpPr>
      <xdr:spPr bwMode="auto">
        <a:xfrm flipH="1">
          <a:off x="1927225" y="72624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450</xdr:row>
      <xdr:rowOff>114300</xdr:rowOff>
    </xdr:from>
    <xdr:to>
      <xdr:col>2</xdr:col>
      <xdr:colOff>57150</xdr:colOff>
      <xdr:row>450</xdr:row>
      <xdr:rowOff>114300</xdr:rowOff>
    </xdr:to>
    <xdr:sp macro="" textlink="">
      <xdr:nvSpPr>
        <xdr:cNvPr id="412" name="Line 8">
          <a:extLst>
            <a:ext uri="{FF2B5EF4-FFF2-40B4-BE49-F238E27FC236}">
              <a16:creationId xmlns:a16="http://schemas.microsoft.com/office/drawing/2014/main" id="{075ABE80-39D3-4B2C-997E-E0CB35A315EE}"/>
            </a:ext>
          </a:extLst>
        </xdr:cNvPr>
        <xdr:cNvSpPr>
          <a:spLocks noChangeShapeType="1"/>
        </xdr:cNvSpPr>
      </xdr:nvSpPr>
      <xdr:spPr bwMode="auto">
        <a:xfrm flipH="1">
          <a:off x="1927225" y="73780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478</xdr:row>
      <xdr:rowOff>95250</xdr:rowOff>
    </xdr:from>
    <xdr:to>
      <xdr:col>2</xdr:col>
      <xdr:colOff>38100</xdr:colOff>
      <xdr:row>478</xdr:row>
      <xdr:rowOff>104775</xdr:rowOff>
    </xdr:to>
    <xdr:sp macro="" textlink="">
      <xdr:nvSpPr>
        <xdr:cNvPr id="413" name="Line 7">
          <a:extLst>
            <a:ext uri="{FF2B5EF4-FFF2-40B4-BE49-F238E27FC236}">
              <a16:creationId xmlns:a16="http://schemas.microsoft.com/office/drawing/2014/main" id="{DAA2DE3E-7D50-4CBD-BE93-1E3CFC7AD05F}"/>
            </a:ext>
          </a:extLst>
        </xdr:cNvPr>
        <xdr:cNvSpPr>
          <a:spLocks noChangeShapeType="1"/>
        </xdr:cNvSpPr>
      </xdr:nvSpPr>
      <xdr:spPr bwMode="auto">
        <a:xfrm flipH="1" flipV="1">
          <a:off x="1384300" y="78384400"/>
          <a:ext cx="3810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479</xdr:row>
      <xdr:rowOff>114300</xdr:rowOff>
    </xdr:from>
    <xdr:to>
      <xdr:col>2</xdr:col>
      <xdr:colOff>0</xdr:colOff>
      <xdr:row>479</xdr:row>
      <xdr:rowOff>114300</xdr:rowOff>
    </xdr:to>
    <xdr:sp macro="" textlink="">
      <xdr:nvSpPr>
        <xdr:cNvPr id="414" name="Line 8">
          <a:extLst>
            <a:ext uri="{FF2B5EF4-FFF2-40B4-BE49-F238E27FC236}">
              <a16:creationId xmlns:a16="http://schemas.microsoft.com/office/drawing/2014/main" id="{38097FE4-9C23-4E6D-98FC-B24C22E78E78}"/>
            </a:ext>
          </a:extLst>
        </xdr:cNvPr>
        <xdr:cNvSpPr>
          <a:spLocks noChangeShapeType="1"/>
        </xdr:cNvSpPr>
      </xdr:nvSpPr>
      <xdr:spPr bwMode="auto">
        <a:xfrm flipH="1">
          <a:off x="1384300" y="78568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466725</xdr:colOff>
      <xdr:row>218</xdr:row>
      <xdr:rowOff>95250</xdr:rowOff>
    </xdr:from>
    <xdr:to>
      <xdr:col>3</xdr:col>
      <xdr:colOff>38100</xdr:colOff>
      <xdr:row>218</xdr:row>
      <xdr:rowOff>104775</xdr:rowOff>
    </xdr:to>
    <xdr:sp macro="" textlink="">
      <xdr:nvSpPr>
        <xdr:cNvPr id="415" name="Line 7">
          <a:extLst>
            <a:ext uri="{FF2B5EF4-FFF2-40B4-BE49-F238E27FC236}">
              <a16:creationId xmlns:a16="http://schemas.microsoft.com/office/drawing/2014/main" id="{3A0CFDDA-CFFC-4191-A3F3-15DB71319842}"/>
            </a:ext>
          </a:extLst>
        </xdr:cNvPr>
        <xdr:cNvSpPr>
          <a:spLocks noChangeShapeType="1"/>
        </xdr:cNvSpPr>
      </xdr:nvSpPr>
      <xdr:spPr bwMode="auto">
        <a:xfrm flipH="1" flipV="1">
          <a:off x="1851025" y="34397950"/>
          <a:ext cx="263525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219</xdr:row>
      <xdr:rowOff>114300</xdr:rowOff>
    </xdr:from>
    <xdr:to>
      <xdr:col>3</xdr:col>
      <xdr:colOff>0</xdr:colOff>
      <xdr:row>219</xdr:row>
      <xdr:rowOff>114300</xdr:rowOff>
    </xdr:to>
    <xdr:sp macro="" textlink="">
      <xdr:nvSpPr>
        <xdr:cNvPr id="416" name="Line 8">
          <a:extLst>
            <a:ext uri="{FF2B5EF4-FFF2-40B4-BE49-F238E27FC236}">
              <a16:creationId xmlns:a16="http://schemas.microsoft.com/office/drawing/2014/main" id="{38E049B8-67A4-47DB-B23A-D8DA92EF4A51}"/>
            </a:ext>
          </a:extLst>
        </xdr:cNvPr>
        <xdr:cNvSpPr>
          <a:spLocks noChangeShapeType="1"/>
        </xdr:cNvSpPr>
      </xdr:nvSpPr>
      <xdr:spPr bwMode="auto">
        <a:xfrm flipH="1">
          <a:off x="1927225" y="34582100"/>
          <a:ext cx="149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309</xdr:row>
      <xdr:rowOff>114300</xdr:rowOff>
    </xdr:from>
    <xdr:to>
      <xdr:col>2</xdr:col>
      <xdr:colOff>85725</xdr:colOff>
      <xdr:row>309</xdr:row>
      <xdr:rowOff>114300</xdr:rowOff>
    </xdr:to>
    <xdr:sp macro="" textlink="">
      <xdr:nvSpPr>
        <xdr:cNvPr id="417" name="Line 8">
          <a:extLst>
            <a:ext uri="{FF2B5EF4-FFF2-40B4-BE49-F238E27FC236}">
              <a16:creationId xmlns:a16="http://schemas.microsoft.com/office/drawing/2014/main" id="{9CFFF383-A2C4-49D2-B3FB-35ECD2241804}"/>
            </a:ext>
          </a:extLst>
        </xdr:cNvPr>
        <xdr:cNvSpPr>
          <a:spLocks noChangeShapeType="1"/>
        </xdr:cNvSpPr>
      </xdr:nvSpPr>
      <xdr:spPr bwMode="auto">
        <a:xfrm flipH="1">
          <a:off x="1927225" y="49580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466725</xdr:colOff>
      <xdr:row>149</xdr:row>
      <xdr:rowOff>95250</xdr:rowOff>
    </xdr:from>
    <xdr:to>
      <xdr:col>3</xdr:col>
      <xdr:colOff>28575</xdr:colOff>
      <xdr:row>149</xdr:row>
      <xdr:rowOff>104775</xdr:rowOff>
    </xdr:to>
    <xdr:sp macro="" textlink="">
      <xdr:nvSpPr>
        <xdr:cNvPr id="418" name="Line 7">
          <a:extLst>
            <a:ext uri="{FF2B5EF4-FFF2-40B4-BE49-F238E27FC236}">
              <a16:creationId xmlns:a16="http://schemas.microsoft.com/office/drawing/2014/main" id="{F362C118-B7AD-47AA-85B7-B7796000684C}"/>
            </a:ext>
          </a:extLst>
        </xdr:cNvPr>
        <xdr:cNvSpPr>
          <a:spLocks noChangeShapeType="1"/>
        </xdr:cNvSpPr>
      </xdr:nvSpPr>
      <xdr:spPr bwMode="auto">
        <a:xfrm flipH="1" flipV="1">
          <a:off x="1851025" y="24714200"/>
          <a:ext cx="25400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150</xdr:row>
      <xdr:rowOff>114300</xdr:rowOff>
    </xdr:from>
    <xdr:to>
      <xdr:col>3</xdr:col>
      <xdr:colOff>0</xdr:colOff>
      <xdr:row>150</xdr:row>
      <xdr:rowOff>114300</xdr:rowOff>
    </xdr:to>
    <xdr:sp macro="" textlink="">
      <xdr:nvSpPr>
        <xdr:cNvPr id="419" name="Line 8">
          <a:extLst>
            <a:ext uri="{FF2B5EF4-FFF2-40B4-BE49-F238E27FC236}">
              <a16:creationId xmlns:a16="http://schemas.microsoft.com/office/drawing/2014/main" id="{9AC4D827-E1AD-4991-8D0B-69980F1F81F7}"/>
            </a:ext>
          </a:extLst>
        </xdr:cNvPr>
        <xdr:cNvSpPr>
          <a:spLocks noChangeShapeType="1"/>
        </xdr:cNvSpPr>
      </xdr:nvSpPr>
      <xdr:spPr bwMode="auto">
        <a:xfrm flipH="1">
          <a:off x="1927225" y="24898350"/>
          <a:ext cx="149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323</xdr:row>
      <xdr:rowOff>114300</xdr:rowOff>
    </xdr:from>
    <xdr:to>
      <xdr:col>2</xdr:col>
      <xdr:colOff>76200</xdr:colOff>
      <xdr:row>323</xdr:row>
      <xdr:rowOff>114300</xdr:rowOff>
    </xdr:to>
    <xdr:sp macro="" textlink="">
      <xdr:nvSpPr>
        <xdr:cNvPr id="420" name="Line 8">
          <a:extLst>
            <a:ext uri="{FF2B5EF4-FFF2-40B4-BE49-F238E27FC236}">
              <a16:creationId xmlns:a16="http://schemas.microsoft.com/office/drawing/2014/main" id="{D8515FC7-454C-4AA0-96A2-C3C3CF710203}"/>
            </a:ext>
          </a:extLst>
        </xdr:cNvPr>
        <xdr:cNvSpPr>
          <a:spLocks noChangeShapeType="1"/>
        </xdr:cNvSpPr>
      </xdr:nvSpPr>
      <xdr:spPr bwMode="auto">
        <a:xfrm flipH="1">
          <a:off x="1460500" y="51930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323</xdr:row>
      <xdr:rowOff>114300</xdr:rowOff>
    </xdr:from>
    <xdr:to>
      <xdr:col>2</xdr:col>
      <xdr:colOff>76200</xdr:colOff>
      <xdr:row>323</xdr:row>
      <xdr:rowOff>114300</xdr:rowOff>
    </xdr:to>
    <xdr:sp macro="" textlink="">
      <xdr:nvSpPr>
        <xdr:cNvPr id="421" name="Line 8">
          <a:extLst>
            <a:ext uri="{FF2B5EF4-FFF2-40B4-BE49-F238E27FC236}">
              <a16:creationId xmlns:a16="http://schemas.microsoft.com/office/drawing/2014/main" id="{9D30A305-0A81-400C-83A2-0B49D1B7F1F2}"/>
            </a:ext>
          </a:extLst>
        </xdr:cNvPr>
        <xdr:cNvSpPr>
          <a:spLocks noChangeShapeType="1"/>
        </xdr:cNvSpPr>
      </xdr:nvSpPr>
      <xdr:spPr bwMode="auto">
        <a:xfrm flipH="1">
          <a:off x="1460500" y="51930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310</xdr:row>
      <xdr:rowOff>114300</xdr:rowOff>
    </xdr:from>
    <xdr:to>
      <xdr:col>2</xdr:col>
      <xdr:colOff>0</xdr:colOff>
      <xdr:row>310</xdr:row>
      <xdr:rowOff>114300</xdr:rowOff>
    </xdr:to>
    <xdr:sp macro="" textlink="">
      <xdr:nvSpPr>
        <xdr:cNvPr id="422" name="Line 8">
          <a:extLst>
            <a:ext uri="{FF2B5EF4-FFF2-40B4-BE49-F238E27FC236}">
              <a16:creationId xmlns:a16="http://schemas.microsoft.com/office/drawing/2014/main" id="{F11E29EF-DCED-486B-BE2F-898BAE0FF06F}"/>
            </a:ext>
          </a:extLst>
        </xdr:cNvPr>
        <xdr:cNvSpPr>
          <a:spLocks noChangeShapeType="1"/>
        </xdr:cNvSpPr>
      </xdr:nvSpPr>
      <xdr:spPr bwMode="auto">
        <a:xfrm flipH="1">
          <a:off x="1384300" y="49745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309</xdr:row>
      <xdr:rowOff>114300</xdr:rowOff>
    </xdr:from>
    <xdr:to>
      <xdr:col>2</xdr:col>
      <xdr:colOff>85725</xdr:colOff>
      <xdr:row>309</xdr:row>
      <xdr:rowOff>114300</xdr:rowOff>
    </xdr:to>
    <xdr:sp macro="" textlink="">
      <xdr:nvSpPr>
        <xdr:cNvPr id="423" name="Line 8">
          <a:extLst>
            <a:ext uri="{FF2B5EF4-FFF2-40B4-BE49-F238E27FC236}">
              <a16:creationId xmlns:a16="http://schemas.microsoft.com/office/drawing/2014/main" id="{64C14A31-D2E5-499D-9F12-AD8D6BFA121D}"/>
            </a:ext>
          </a:extLst>
        </xdr:cNvPr>
        <xdr:cNvSpPr>
          <a:spLocks noChangeShapeType="1"/>
        </xdr:cNvSpPr>
      </xdr:nvSpPr>
      <xdr:spPr bwMode="auto">
        <a:xfrm flipH="1">
          <a:off x="1927225" y="49580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150</xdr:row>
      <xdr:rowOff>114300</xdr:rowOff>
    </xdr:from>
    <xdr:to>
      <xdr:col>3</xdr:col>
      <xdr:colOff>0</xdr:colOff>
      <xdr:row>150</xdr:row>
      <xdr:rowOff>114300</xdr:rowOff>
    </xdr:to>
    <xdr:sp macro="" textlink="">
      <xdr:nvSpPr>
        <xdr:cNvPr id="424" name="Line 8">
          <a:extLst>
            <a:ext uri="{FF2B5EF4-FFF2-40B4-BE49-F238E27FC236}">
              <a16:creationId xmlns:a16="http://schemas.microsoft.com/office/drawing/2014/main" id="{7E9B78F9-59D2-4BA3-BEC2-76C8C5472C73}"/>
            </a:ext>
          </a:extLst>
        </xdr:cNvPr>
        <xdr:cNvSpPr>
          <a:spLocks noChangeShapeType="1"/>
        </xdr:cNvSpPr>
      </xdr:nvSpPr>
      <xdr:spPr bwMode="auto">
        <a:xfrm flipH="1">
          <a:off x="1927225" y="24898350"/>
          <a:ext cx="149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309</xdr:row>
      <xdr:rowOff>114300</xdr:rowOff>
    </xdr:from>
    <xdr:to>
      <xdr:col>2</xdr:col>
      <xdr:colOff>85725</xdr:colOff>
      <xdr:row>309</xdr:row>
      <xdr:rowOff>114300</xdr:rowOff>
    </xdr:to>
    <xdr:sp macro="" textlink="">
      <xdr:nvSpPr>
        <xdr:cNvPr id="425" name="Line 8">
          <a:extLst>
            <a:ext uri="{FF2B5EF4-FFF2-40B4-BE49-F238E27FC236}">
              <a16:creationId xmlns:a16="http://schemas.microsoft.com/office/drawing/2014/main" id="{6D3D5F9B-C1ED-4803-B3AC-C746D0AB438B}"/>
            </a:ext>
          </a:extLst>
        </xdr:cNvPr>
        <xdr:cNvSpPr>
          <a:spLocks noChangeShapeType="1"/>
        </xdr:cNvSpPr>
      </xdr:nvSpPr>
      <xdr:spPr bwMode="auto">
        <a:xfrm flipH="1">
          <a:off x="1927225" y="49580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466725</xdr:colOff>
      <xdr:row>149</xdr:row>
      <xdr:rowOff>95250</xdr:rowOff>
    </xdr:from>
    <xdr:to>
      <xdr:col>3</xdr:col>
      <xdr:colOff>28575</xdr:colOff>
      <xdr:row>149</xdr:row>
      <xdr:rowOff>104775</xdr:rowOff>
    </xdr:to>
    <xdr:sp macro="" textlink="">
      <xdr:nvSpPr>
        <xdr:cNvPr id="426" name="Line 7">
          <a:extLst>
            <a:ext uri="{FF2B5EF4-FFF2-40B4-BE49-F238E27FC236}">
              <a16:creationId xmlns:a16="http://schemas.microsoft.com/office/drawing/2014/main" id="{8941F0B8-BE54-4816-AC6C-0347ED65D69C}"/>
            </a:ext>
          </a:extLst>
        </xdr:cNvPr>
        <xdr:cNvSpPr>
          <a:spLocks noChangeShapeType="1"/>
        </xdr:cNvSpPr>
      </xdr:nvSpPr>
      <xdr:spPr bwMode="auto">
        <a:xfrm flipH="1" flipV="1">
          <a:off x="1851025" y="24714200"/>
          <a:ext cx="25400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150</xdr:row>
      <xdr:rowOff>114300</xdr:rowOff>
    </xdr:from>
    <xdr:to>
      <xdr:col>3</xdr:col>
      <xdr:colOff>0</xdr:colOff>
      <xdr:row>150</xdr:row>
      <xdr:rowOff>114300</xdr:rowOff>
    </xdr:to>
    <xdr:sp macro="" textlink="">
      <xdr:nvSpPr>
        <xdr:cNvPr id="427" name="Line 8">
          <a:extLst>
            <a:ext uri="{FF2B5EF4-FFF2-40B4-BE49-F238E27FC236}">
              <a16:creationId xmlns:a16="http://schemas.microsoft.com/office/drawing/2014/main" id="{F2351729-2821-4385-B983-46EAF33CFE49}"/>
            </a:ext>
          </a:extLst>
        </xdr:cNvPr>
        <xdr:cNvSpPr>
          <a:spLocks noChangeShapeType="1"/>
        </xdr:cNvSpPr>
      </xdr:nvSpPr>
      <xdr:spPr bwMode="auto">
        <a:xfrm flipH="1">
          <a:off x="1927225" y="24898350"/>
          <a:ext cx="149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323</xdr:row>
      <xdr:rowOff>114300</xdr:rowOff>
    </xdr:from>
    <xdr:to>
      <xdr:col>2</xdr:col>
      <xdr:colOff>76200</xdr:colOff>
      <xdr:row>323</xdr:row>
      <xdr:rowOff>114300</xdr:rowOff>
    </xdr:to>
    <xdr:sp macro="" textlink="">
      <xdr:nvSpPr>
        <xdr:cNvPr id="428" name="Line 8">
          <a:extLst>
            <a:ext uri="{FF2B5EF4-FFF2-40B4-BE49-F238E27FC236}">
              <a16:creationId xmlns:a16="http://schemas.microsoft.com/office/drawing/2014/main" id="{B20CA3A0-5D1B-4802-A4F9-34EF522F21DC}"/>
            </a:ext>
          </a:extLst>
        </xdr:cNvPr>
        <xdr:cNvSpPr>
          <a:spLocks noChangeShapeType="1"/>
        </xdr:cNvSpPr>
      </xdr:nvSpPr>
      <xdr:spPr bwMode="auto">
        <a:xfrm flipH="1">
          <a:off x="1460500" y="51930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323</xdr:row>
      <xdr:rowOff>114300</xdr:rowOff>
    </xdr:from>
    <xdr:to>
      <xdr:col>2</xdr:col>
      <xdr:colOff>76200</xdr:colOff>
      <xdr:row>323</xdr:row>
      <xdr:rowOff>114300</xdr:rowOff>
    </xdr:to>
    <xdr:sp macro="" textlink="">
      <xdr:nvSpPr>
        <xdr:cNvPr id="429" name="Line 8">
          <a:extLst>
            <a:ext uri="{FF2B5EF4-FFF2-40B4-BE49-F238E27FC236}">
              <a16:creationId xmlns:a16="http://schemas.microsoft.com/office/drawing/2014/main" id="{E0DC603E-0B30-46FA-9CFE-9CCD51535C93}"/>
            </a:ext>
          </a:extLst>
        </xdr:cNvPr>
        <xdr:cNvSpPr>
          <a:spLocks noChangeShapeType="1"/>
        </xdr:cNvSpPr>
      </xdr:nvSpPr>
      <xdr:spPr bwMode="auto">
        <a:xfrm flipH="1">
          <a:off x="1460500" y="51930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310</xdr:row>
      <xdr:rowOff>114300</xdr:rowOff>
    </xdr:from>
    <xdr:to>
      <xdr:col>2</xdr:col>
      <xdr:colOff>0</xdr:colOff>
      <xdr:row>310</xdr:row>
      <xdr:rowOff>114300</xdr:rowOff>
    </xdr:to>
    <xdr:sp macro="" textlink="">
      <xdr:nvSpPr>
        <xdr:cNvPr id="430" name="Line 8">
          <a:extLst>
            <a:ext uri="{FF2B5EF4-FFF2-40B4-BE49-F238E27FC236}">
              <a16:creationId xmlns:a16="http://schemas.microsoft.com/office/drawing/2014/main" id="{5DFF7F84-87F5-4573-9B07-F2B8AA11797E}"/>
            </a:ext>
          </a:extLst>
        </xdr:cNvPr>
        <xdr:cNvSpPr>
          <a:spLocks noChangeShapeType="1"/>
        </xdr:cNvSpPr>
      </xdr:nvSpPr>
      <xdr:spPr bwMode="auto">
        <a:xfrm flipH="1">
          <a:off x="1384300" y="49745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309</xdr:row>
      <xdr:rowOff>114300</xdr:rowOff>
    </xdr:from>
    <xdr:to>
      <xdr:col>2</xdr:col>
      <xdr:colOff>85725</xdr:colOff>
      <xdr:row>309</xdr:row>
      <xdr:rowOff>114300</xdr:rowOff>
    </xdr:to>
    <xdr:sp macro="" textlink="">
      <xdr:nvSpPr>
        <xdr:cNvPr id="431" name="Line 8">
          <a:extLst>
            <a:ext uri="{FF2B5EF4-FFF2-40B4-BE49-F238E27FC236}">
              <a16:creationId xmlns:a16="http://schemas.microsoft.com/office/drawing/2014/main" id="{0B89AC23-0407-49B1-B05F-B62CAECA1667}"/>
            </a:ext>
          </a:extLst>
        </xdr:cNvPr>
        <xdr:cNvSpPr>
          <a:spLocks noChangeShapeType="1"/>
        </xdr:cNvSpPr>
      </xdr:nvSpPr>
      <xdr:spPr bwMode="auto">
        <a:xfrm flipH="1">
          <a:off x="1927225" y="49580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150</xdr:row>
      <xdr:rowOff>114300</xdr:rowOff>
    </xdr:from>
    <xdr:to>
      <xdr:col>3</xdr:col>
      <xdr:colOff>0</xdr:colOff>
      <xdr:row>150</xdr:row>
      <xdr:rowOff>114300</xdr:rowOff>
    </xdr:to>
    <xdr:sp macro="" textlink="">
      <xdr:nvSpPr>
        <xdr:cNvPr id="432" name="Line 8">
          <a:extLst>
            <a:ext uri="{FF2B5EF4-FFF2-40B4-BE49-F238E27FC236}">
              <a16:creationId xmlns:a16="http://schemas.microsoft.com/office/drawing/2014/main" id="{2735DD7E-EC1E-4830-B5C0-F643222E1421}"/>
            </a:ext>
          </a:extLst>
        </xdr:cNvPr>
        <xdr:cNvSpPr>
          <a:spLocks noChangeShapeType="1"/>
        </xdr:cNvSpPr>
      </xdr:nvSpPr>
      <xdr:spPr bwMode="auto">
        <a:xfrm flipH="1">
          <a:off x="1927225" y="24898350"/>
          <a:ext cx="149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309</xdr:row>
      <xdr:rowOff>114300</xdr:rowOff>
    </xdr:from>
    <xdr:to>
      <xdr:col>2</xdr:col>
      <xdr:colOff>47625</xdr:colOff>
      <xdr:row>309</xdr:row>
      <xdr:rowOff>114300</xdr:rowOff>
    </xdr:to>
    <xdr:sp macro="" textlink="">
      <xdr:nvSpPr>
        <xdr:cNvPr id="433" name="Line 8">
          <a:extLst>
            <a:ext uri="{FF2B5EF4-FFF2-40B4-BE49-F238E27FC236}">
              <a16:creationId xmlns:a16="http://schemas.microsoft.com/office/drawing/2014/main" id="{F485DA31-0320-4335-ACD3-A28AA3E839DE}"/>
            </a:ext>
          </a:extLst>
        </xdr:cNvPr>
        <xdr:cNvSpPr>
          <a:spLocks noChangeShapeType="1"/>
        </xdr:cNvSpPr>
      </xdr:nvSpPr>
      <xdr:spPr bwMode="auto">
        <a:xfrm flipH="1">
          <a:off x="1927225" y="49580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466725</xdr:colOff>
      <xdr:row>149</xdr:row>
      <xdr:rowOff>95250</xdr:rowOff>
    </xdr:from>
    <xdr:to>
      <xdr:col>3</xdr:col>
      <xdr:colOff>28575</xdr:colOff>
      <xdr:row>149</xdr:row>
      <xdr:rowOff>104775</xdr:rowOff>
    </xdr:to>
    <xdr:sp macro="" textlink="">
      <xdr:nvSpPr>
        <xdr:cNvPr id="434" name="Line 7">
          <a:extLst>
            <a:ext uri="{FF2B5EF4-FFF2-40B4-BE49-F238E27FC236}">
              <a16:creationId xmlns:a16="http://schemas.microsoft.com/office/drawing/2014/main" id="{DC02AE64-7833-476E-9041-D864281EA7A2}"/>
            </a:ext>
          </a:extLst>
        </xdr:cNvPr>
        <xdr:cNvSpPr>
          <a:spLocks noChangeShapeType="1"/>
        </xdr:cNvSpPr>
      </xdr:nvSpPr>
      <xdr:spPr bwMode="auto">
        <a:xfrm flipH="1" flipV="1">
          <a:off x="1851025" y="24714200"/>
          <a:ext cx="25400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150</xdr:row>
      <xdr:rowOff>114300</xdr:rowOff>
    </xdr:from>
    <xdr:to>
      <xdr:col>3</xdr:col>
      <xdr:colOff>0</xdr:colOff>
      <xdr:row>150</xdr:row>
      <xdr:rowOff>114300</xdr:rowOff>
    </xdr:to>
    <xdr:sp macro="" textlink="">
      <xdr:nvSpPr>
        <xdr:cNvPr id="435" name="Line 8">
          <a:extLst>
            <a:ext uri="{FF2B5EF4-FFF2-40B4-BE49-F238E27FC236}">
              <a16:creationId xmlns:a16="http://schemas.microsoft.com/office/drawing/2014/main" id="{0082DA35-3E03-43E0-891D-CBEC3659BC2B}"/>
            </a:ext>
          </a:extLst>
        </xdr:cNvPr>
        <xdr:cNvSpPr>
          <a:spLocks noChangeShapeType="1"/>
        </xdr:cNvSpPr>
      </xdr:nvSpPr>
      <xdr:spPr bwMode="auto">
        <a:xfrm flipH="1">
          <a:off x="1927225" y="24898350"/>
          <a:ext cx="149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323</xdr:row>
      <xdr:rowOff>114300</xdr:rowOff>
    </xdr:from>
    <xdr:to>
      <xdr:col>2</xdr:col>
      <xdr:colOff>47625</xdr:colOff>
      <xdr:row>323</xdr:row>
      <xdr:rowOff>114300</xdr:rowOff>
    </xdr:to>
    <xdr:sp macro="" textlink="">
      <xdr:nvSpPr>
        <xdr:cNvPr id="436" name="Line 8">
          <a:extLst>
            <a:ext uri="{FF2B5EF4-FFF2-40B4-BE49-F238E27FC236}">
              <a16:creationId xmlns:a16="http://schemas.microsoft.com/office/drawing/2014/main" id="{4867544B-4607-4ADA-9838-1E9F037FEF3A}"/>
            </a:ext>
          </a:extLst>
        </xdr:cNvPr>
        <xdr:cNvSpPr>
          <a:spLocks noChangeShapeType="1"/>
        </xdr:cNvSpPr>
      </xdr:nvSpPr>
      <xdr:spPr bwMode="auto">
        <a:xfrm flipH="1">
          <a:off x="1460500" y="51930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323</xdr:row>
      <xdr:rowOff>114300</xdr:rowOff>
    </xdr:from>
    <xdr:to>
      <xdr:col>2</xdr:col>
      <xdr:colOff>47625</xdr:colOff>
      <xdr:row>323</xdr:row>
      <xdr:rowOff>114300</xdr:rowOff>
    </xdr:to>
    <xdr:sp macro="" textlink="">
      <xdr:nvSpPr>
        <xdr:cNvPr id="437" name="Line 8">
          <a:extLst>
            <a:ext uri="{FF2B5EF4-FFF2-40B4-BE49-F238E27FC236}">
              <a16:creationId xmlns:a16="http://schemas.microsoft.com/office/drawing/2014/main" id="{2D1C2AE4-C62A-462C-815B-69CBE43056F7}"/>
            </a:ext>
          </a:extLst>
        </xdr:cNvPr>
        <xdr:cNvSpPr>
          <a:spLocks noChangeShapeType="1"/>
        </xdr:cNvSpPr>
      </xdr:nvSpPr>
      <xdr:spPr bwMode="auto">
        <a:xfrm flipH="1">
          <a:off x="1460500" y="51930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310</xdr:row>
      <xdr:rowOff>114300</xdr:rowOff>
    </xdr:from>
    <xdr:to>
      <xdr:col>2</xdr:col>
      <xdr:colOff>0</xdr:colOff>
      <xdr:row>310</xdr:row>
      <xdr:rowOff>114300</xdr:rowOff>
    </xdr:to>
    <xdr:sp macro="" textlink="">
      <xdr:nvSpPr>
        <xdr:cNvPr id="438" name="Line 8">
          <a:extLst>
            <a:ext uri="{FF2B5EF4-FFF2-40B4-BE49-F238E27FC236}">
              <a16:creationId xmlns:a16="http://schemas.microsoft.com/office/drawing/2014/main" id="{FFDCB066-BD31-4F39-879E-03A34209B510}"/>
            </a:ext>
          </a:extLst>
        </xdr:cNvPr>
        <xdr:cNvSpPr>
          <a:spLocks noChangeShapeType="1"/>
        </xdr:cNvSpPr>
      </xdr:nvSpPr>
      <xdr:spPr bwMode="auto">
        <a:xfrm flipH="1">
          <a:off x="1384300" y="49745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309</xdr:row>
      <xdr:rowOff>114300</xdr:rowOff>
    </xdr:from>
    <xdr:to>
      <xdr:col>2</xdr:col>
      <xdr:colOff>47625</xdr:colOff>
      <xdr:row>309</xdr:row>
      <xdr:rowOff>114300</xdr:rowOff>
    </xdr:to>
    <xdr:sp macro="" textlink="">
      <xdr:nvSpPr>
        <xdr:cNvPr id="439" name="Line 8">
          <a:extLst>
            <a:ext uri="{FF2B5EF4-FFF2-40B4-BE49-F238E27FC236}">
              <a16:creationId xmlns:a16="http://schemas.microsoft.com/office/drawing/2014/main" id="{4DD33448-8625-4D25-9CB2-7AAD4FA98786}"/>
            </a:ext>
          </a:extLst>
        </xdr:cNvPr>
        <xdr:cNvSpPr>
          <a:spLocks noChangeShapeType="1"/>
        </xdr:cNvSpPr>
      </xdr:nvSpPr>
      <xdr:spPr bwMode="auto">
        <a:xfrm flipH="1">
          <a:off x="1927225" y="49580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150</xdr:row>
      <xdr:rowOff>114300</xdr:rowOff>
    </xdr:from>
    <xdr:to>
      <xdr:col>3</xdr:col>
      <xdr:colOff>0</xdr:colOff>
      <xdr:row>150</xdr:row>
      <xdr:rowOff>114300</xdr:rowOff>
    </xdr:to>
    <xdr:sp macro="" textlink="">
      <xdr:nvSpPr>
        <xdr:cNvPr id="440" name="Line 8">
          <a:extLst>
            <a:ext uri="{FF2B5EF4-FFF2-40B4-BE49-F238E27FC236}">
              <a16:creationId xmlns:a16="http://schemas.microsoft.com/office/drawing/2014/main" id="{1EC91272-74D0-440A-A2EC-3BC21851F391}"/>
            </a:ext>
          </a:extLst>
        </xdr:cNvPr>
        <xdr:cNvSpPr>
          <a:spLocks noChangeShapeType="1"/>
        </xdr:cNvSpPr>
      </xdr:nvSpPr>
      <xdr:spPr bwMode="auto">
        <a:xfrm flipH="1">
          <a:off x="1927225" y="24898350"/>
          <a:ext cx="149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309</xdr:row>
      <xdr:rowOff>114300</xdr:rowOff>
    </xdr:from>
    <xdr:to>
      <xdr:col>2</xdr:col>
      <xdr:colOff>85725</xdr:colOff>
      <xdr:row>309</xdr:row>
      <xdr:rowOff>114300</xdr:rowOff>
    </xdr:to>
    <xdr:sp macro="" textlink="">
      <xdr:nvSpPr>
        <xdr:cNvPr id="441" name="Line 8">
          <a:extLst>
            <a:ext uri="{FF2B5EF4-FFF2-40B4-BE49-F238E27FC236}">
              <a16:creationId xmlns:a16="http://schemas.microsoft.com/office/drawing/2014/main" id="{190D27D8-9158-42D0-8BD4-59D01C1B62E7}"/>
            </a:ext>
          </a:extLst>
        </xdr:cNvPr>
        <xdr:cNvSpPr>
          <a:spLocks noChangeShapeType="1"/>
        </xdr:cNvSpPr>
      </xdr:nvSpPr>
      <xdr:spPr bwMode="auto">
        <a:xfrm flipH="1">
          <a:off x="1927225" y="49580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466725</xdr:colOff>
      <xdr:row>149</xdr:row>
      <xdr:rowOff>95250</xdr:rowOff>
    </xdr:from>
    <xdr:to>
      <xdr:col>3</xdr:col>
      <xdr:colOff>28575</xdr:colOff>
      <xdr:row>149</xdr:row>
      <xdr:rowOff>104775</xdr:rowOff>
    </xdr:to>
    <xdr:sp macro="" textlink="">
      <xdr:nvSpPr>
        <xdr:cNvPr id="442" name="Line 7">
          <a:extLst>
            <a:ext uri="{FF2B5EF4-FFF2-40B4-BE49-F238E27FC236}">
              <a16:creationId xmlns:a16="http://schemas.microsoft.com/office/drawing/2014/main" id="{9B0CF042-F69D-48AA-8AED-9B949AB7FC81}"/>
            </a:ext>
          </a:extLst>
        </xdr:cNvPr>
        <xdr:cNvSpPr>
          <a:spLocks noChangeShapeType="1"/>
        </xdr:cNvSpPr>
      </xdr:nvSpPr>
      <xdr:spPr bwMode="auto">
        <a:xfrm flipH="1" flipV="1">
          <a:off x="1851025" y="24714200"/>
          <a:ext cx="25400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150</xdr:row>
      <xdr:rowOff>114300</xdr:rowOff>
    </xdr:from>
    <xdr:to>
      <xdr:col>3</xdr:col>
      <xdr:colOff>0</xdr:colOff>
      <xdr:row>150</xdr:row>
      <xdr:rowOff>114300</xdr:rowOff>
    </xdr:to>
    <xdr:sp macro="" textlink="">
      <xdr:nvSpPr>
        <xdr:cNvPr id="443" name="Line 8">
          <a:extLst>
            <a:ext uri="{FF2B5EF4-FFF2-40B4-BE49-F238E27FC236}">
              <a16:creationId xmlns:a16="http://schemas.microsoft.com/office/drawing/2014/main" id="{2A6B9791-D160-4B09-B48E-6A047C578BE1}"/>
            </a:ext>
          </a:extLst>
        </xdr:cNvPr>
        <xdr:cNvSpPr>
          <a:spLocks noChangeShapeType="1"/>
        </xdr:cNvSpPr>
      </xdr:nvSpPr>
      <xdr:spPr bwMode="auto">
        <a:xfrm flipH="1">
          <a:off x="1927225" y="24898350"/>
          <a:ext cx="149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323</xdr:row>
      <xdr:rowOff>114300</xdr:rowOff>
    </xdr:from>
    <xdr:to>
      <xdr:col>2</xdr:col>
      <xdr:colOff>76200</xdr:colOff>
      <xdr:row>323</xdr:row>
      <xdr:rowOff>114300</xdr:rowOff>
    </xdr:to>
    <xdr:sp macro="" textlink="">
      <xdr:nvSpPr>
        <xdr:cNvPr id="444" name="Line 8">
          <a:extLst>
            <a:ext uri="{FF2B5EF4-FFF2-40B4-BE49-F238E27FC236}">
              <a16:creationId xmlns:a16="http://schemas.microsoft.com/office/drawing/2014/main" id="{517B9518-0689-4B62-9CA1-43C54298D2A0}"/>
            </a:ext>
          </a:extLst>
        </xdr:cNvPr>
        <xdr:cNvSpPr>
          <a:spLocks noChangeShapeType="1"/>
        </xdr:cNvSpPr>
      </xdr:nvSpPr>
      <xdr:spPr bwMode="auto">
        <a:xfrm flipH="1">
          <a:off x="1460500" y="51930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323</xdr:row>
      <xdr:rowOff>114300</xdr:rowOff>
    </xdr:from>
    <xdr:to>
      <xdr:col>2</xdr:col>
      <xdr:colOff>76200</xdr:colOff>
      <xdr:row>323</xdr:row>
      <xdr:rowOff>114300</xdr:rowOff>
    </xdr:to>
    <xdr:sp macro="" textlink="">
      <xdr:nvSpPr>
        <xdr:cNvPr id="445" name="Line 8">
          <a:extLst>
            <a:ext uri="{FF2B5EF4-FFF2-40B4-BE49-F238E27FC236}">
              <a16:creationId xmlns:a16="http://schemas.microsoft.com/office/drawing/2014/main" id="{5515E432-7E34-4B5B-AE42-9C019E5F6912}"/>
            </a:ext>
          </a:extLst>
        </xdr:cNvPr>
        <xdr:cNvSpPr>
          <a:spLocks noChangeShapeType="1"/>
        </xdr:cNvSpPr>
      </xdr:nvSpPr>
      <xdr:spPr bwMode="auto">
        <a:xfrm flipH="1">
          <a:off x="1460500" y="51930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310</xdr:row>
      <xdr:rowOff>114300</xdr:rowOff>
    </xdr:from>
    <xdr:to>
      <xdr:col>2</xdr:col>
      <xdr:colOff>0</xdr:colOff>
      <xdr:row>310</xdr:row>
      <xdr:rowOff>114300</xdr:rowOff>
    </xdr:to>
    <xdr:sp macro="" textlink="">
      <xdr:nvSpPr>
        <xdr:cNvPr id="446" name="Line 8">
          <a:extLst>
            <a:ext uri="{FF2B5EF4-FFF2-40B4-BE49-F238E27FC236}">
              <a16:creationId xmlns:a16="http://schemas.microsoft.com/office/drawing/2014/main" id="{3A5155FA-87AA-4266-9D9D-33FE43E7987A}"/>
            </a:ext>
          </a:extLst>
        </xdr:cNvPr>
        <xdr:cNvSpPr>
          <a:spLocks noChangeShapeType="1"/>
        </xdr:cNvSpPr>
      </xdr:nvSpPr>
      <xdr:spPr bwMode="auto">
        <a:xfrm flipH="1">
          <a:off x="1384300" y="49745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309</xdr:row>
      <xdr:rowOff>114300</xdr:rowOff>
    </xdr:from>
    <xdr:to>
      <xdr:col>2</xdr:col>
      <xdr:colOff>85725</xdr:colOff>
      <xdr:row>309</xdr:row>
      <xdr:rowOff>114300</xdr:rowOff>
    </xdr:to>
    <xdr:sp macro="" textlink="">
      <xdr:nvSpPr>
        <xdr:cNvPr id="447" name="Line 8">
          <a:extLst>
            <a:ext uri="{FF2B5EF4-FFF2-40B4-BE49-F238E27FC236}">
              <a16:creationId xmlns:a16="http://schemas.microsoft.com/office/drawing/2014/main" id="{9B7E41FF-1B55-47CE-88CF-02E4642F385D}"/>
            </a:ext>
          </a:extLst>
        </xdr:cNvPr>
        <xdr:cNvSpPr>
          <a:spLocks noChangeShapeType="1"/>
        </xdr:cNvSpPr>
      </xdr:nvSpPr>
      <xdr:spPr bwMode="auto">
        <a:xfrm flipH="1">
          <a:off x="1927225" y="49580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150</xdr:row>
      <xdr:rowOff>114300</xdr:rowOff>
    </xdr:from>
    <xdr:to>
      <xdr:col>3</xdr:col>
      <xdr:colOff>0</xdr:colOff>
      <xdr:row>150</xdr:row>
      <xdr:rowOff>114300</xdr:rowOff>
    </xdr:to>
    <xdr:sp macro="" textlink="">
      <xdr:nvSpPr>
        <xdr:cNvPr id="448" name="Line 8">
          <a:extLst>
            <a:ext uri="{FF2B5EF4-FFF2-40B4-BE49-F238E27FC236}">
              <a16:creationId xmlns:a16="http://schemas.microsoft.com/office/drawing/2014/main" id="{5D03EA67-3C88-4065-A61A-1FEA088E7749}"/>
            </a:ext>
          </a:extLst>
        </xdr:cNvPr>
        <xdr:cNvSpPr>
          <a:spLocks noChangeShapeType="1"/>
        </xdr:cNvSpPr>
      </xdr:nvSpPr>
      <xdr:spPr bwMode="auto">
        <a:xfrm flipH="1">
          <a:off x="1927225" y="24898350"/>
          <a:ext cx="149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304</xdr:row>
      <xdr:rowOff>114300</xdr:rowOff>
    </xdr:from>
    <xdr:to>
      <xdr:col>2</xdr:col>
      <xdr:colOff>85725</xdr:colOff>
      <xdr:row>304</xdr:row>
      <xdr:rowOff>114300</xdr:rowOff>
    </xdr:to>
    <xdr:sp macro="" textlink="">
      <xdr:nvSpPr>
        <xdr:cNvPr id="449" name="Line 8">
          <a:extLst>
            <a:ext uri="{FF2B5EF4-FFF2-40B4-BE49-F238E27FC236}">
              <a16:creationId xmlns:a16="http://schemas.microsoft.com/office/drawing/2014/main" id="{EC933268-0416-45C3-9EA0-B75BCB1262FA}"/>
            </a:ext>
          </a:extLst>
        </xdr:cNvPr>
        <xdr:cNvSpPr>
          <a:spLocks noChangeShapeType="1"/>
        </xdr:cNvSpPr>
      </xdr:nvSpPr>
      <xdr:spPr bwMode="auto">
        <a:xfrm flipH="1">
          <a:off x="1927225" y="48755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466725</xdr:colOff>
      <xdr:row>151</xdr:row>
      <xdr:rowOff>95250</xdr:rowOff>
    </xdr:from>
    <xdr:to>
      <xdr:col>3</xdr:col>
      <xdr:colOff>28575</xdr:colOff>
      <xdr:row>151</xdr:row>
      <xdr:rowOff>104775</xdr:rowOff>
    </xdr:to>
    <xdr:sp macro="" textlink="">
      <xdr:nvSpPr>
        <xdr:cNvPr id="450" name="Line 7">
          <a:extLst>
            <a:ext uri="{FF2B5EF4-FFF2-40B4-BE49-F238E27FC236}">
              <a16:creationId xmlns:a16="http://schemas.microsoft.com/office/drawing/2014/main" id="{4E21526D-D26C-436D-8C74-0D2EE4E9D3B3}"/>
            </a:ext>
          </a:extLst>
        </xdr:cNvPr>
        <xdr:cNvSpPr>
          <a:spLocks noChangeShapeType="1"/>
        </xdr:cNvSpPr>
      </xdr:nvSpPr>
      <xdr:spPr bwMode="auto">
        <a:xfrm flipH="1" flipV="1">
          <a:off x="1851025" y="25044400"/>
          <a:ext cx="25400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152</xdr:row>
      <xdr:rowOff>114300</xdr:rowOff>
    </xdr:from>
    <xdr:to>
      <xdr:col>3</xdr:col>
      <xdr:colOff>0</xdr:colOff>
      <xdr:row>152</xdr:row>
      <xdr:rowOff>114300</xdr:rowOff>
    </xdr:to>
    <xdr:sp macro="" textlink="">
      <xdr:nvSpPr>
        <xdr:cNvPr id="451" name="Line 8">
          <a:extLst>
            <a:ext uri="{FF2B5EF4-FFF2-40B4-BE49-F238E27FC236}">
              <a16:creationId xmlns:a16="http://schemas.microsoft.com/office/drawing/2014/main" id="{5C2FC1B9-7B7E-428A-A76A-09548B4CF166}"/>
            </a:ext>
          </a:extLst>
        </xdr:cNvPr>
        <xdr:cNvSpPr>
          <a:spLocks noChangeShapeType="1"/>
        </xdr:cNvSpPr>
      </xdr:nvSpPr>
      <xdr:spPr bwMode="auto">
        <a:xfrm flipH="1">
          <a:off x="1927225" y="25228550"/>
          <a:ext cx="149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318</xdr:row>
      <xdr:rowOff>114300</xdr:rowOff>
    </xdr:from>
    <xdr:to>
      <xdr:col>2</xdr:col>
      <xdr:colOff>76200</xdr:colOff>
      <xdr:row>318</xdr:row>
      <xdr:rowOff>114300</xdr:rowOff>
    </xdr:to>
    <xdr:sp macro="" textlink="">
      <xdr:nvSpPr>
        <xdr:cNvPr id="452" name="Line 8">
          <a:extLst>
            <a:ext uri="{FF2B5EF4-FFF2-40B4-BE49-F238E27FC236}">
              <a16:creationId xmlns:a16="http://schemas.microsoft.com/office/drawing/2014/main" id="{02D757FD-F7B9-4F08-AEB0-2BEA6E176836}"/>
            </a:ext>
          </a:extLst>
        </xdr:cNvPr>
        <xdr:cNvSpPr>
          <a:spLocks noChangeShapeType="1"/>
        </xdr:cNvSpPr>
      </xdr:nvSpPr>
      <xdr:spPr bwMode="auto">
        <a:xfrm flipH="1">
          <a:off x="1460500" y="51066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318</xdr:row>
      <xdr:rowOff>114300</xdr:rowOff>
    </xdr:from>
    <xdr:to>
      <xdr:col>2</xdr:col>
      <xdr:colOff>76200</xdr:colOff>
      <xdr:row>318</xdr:row>
      <xdr:rowOff>114300</xdr:rowOff>
    </xdr:to>
    <xdr:sp macro="" textlink="">
      <xdr:nvSpPr>
        <xdr:cNvPr id="453" name="Line 8">
          <a:extLst>
            <a:ext uri="{FF2B5EF4-FFF2-40B4-BE49-F238E27FC236}">
              <a16:creationId xmlns:a16="http://schemas.microsoft.com/office/drawing/2014/main" id="{F7FDBF81-66F6-454E-B749-2B63448F203D}"/>
            </a:ext>
          </a:extLst>
        </xdr:cNvPr>
        <xdr:cNvSpPr>
          <a:spLocks noChangeShapeType="1"/>
        </xdr:cNvSpPr>
      </xdr:nvSpPr>
      <xdr:spPr bwMode="auto">
        <a:xfrm flipH="1">
          <a:off x="1460500" y="51066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305</xdr:row>
      <xdr:rowOff>95250</xdr:rowOff>
    </xdr:from>
    <xdr:to>
      <xdr:col>2</xdr:col>
      <xdr:colOff>47625</xdr:colOff>
      <xdr:row>305</xdr:row>
      <xdr:rowOff>104775</xdr:rowOff>
    </xdr:to>
    <xdr:sp macro="" textlink="">
      <xdr:nvSpPr>
        <xdr:cNvPr id="454" name="Line 7">
          <a:extLst>
            <a:ext uri="{FF2B5EF4-FFF2-40B4-BE49-F238E27FC236}">
              <a16:creationId xmlns:a16="http://schemas.microsoft.com/office/drawing/2014/main" id="{84375FCE-1E1B-403F-9FCD-EA31F9E215D2}"/>
            </a:ext>
          </a:extLst>
        </xdr:cNvPr>
        <xdr:cNvSpPr>
          <a:spLocks noChangeShapeType="1"/>
        </xdr:cNvSpPr>
      </xdr:nvSpPr>
      <xdr:spPr bwMode="auto">
        <a:xfrm flipH="1" flipV="1">
          <a:off x="1384300" y="48901350"/>
          <a:ext cx="47625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306</xdr:row>
      <xdr:rowOff>114300</xdr:rowOff>
    </xdr:from>
    <xdr:to>
      <xdr:col>2</xdr:col>
      <xdr:colOff>0</xdr:colOff>
      <xdr:row>306</xdr:row>
      <xdr:rowOff>114300</xdr:rowOff>
    </xdr:to>
    <xdr:sp macro="" textlink="">
      <xdr:nvSpPr>
        <xdr:cNvPr id="455" name="Line 8">
          <a:extLst>
            <a:ext uri="{FF2B5EF4-FFF2-40B4-BE49-F238E27FC236}">
              <a16:creationId xmlns:a16="http://schemas.microsoft.com/office/drawing/2014/main" id="{E73F1097-A63B-4201-9DA4-C9C7DF75F011}"/>
            </a:ext>
          </a:extLst>
        </xdr:cNvPr>
        <xdr:cNvSpPr>
          <a:spLocks noChangeShapeType="1"/>
        </xdr:cNvSpPr>
      </xdr:nvSpPr>
      <xdr:spPr bwMode="auto">
        <a:xfrm flipH="1">
          <a:off x="1384300" y="49085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304</xdr:row>
      <xdr:rowOff>114300</xdr:rowOff>
    </xdr:from>
    <xdr:to>
      <xdr:col>2</xdr:col>
      <xdr:colOff>85725</xdr:colOff>
      <xdr:row>304</xdr:row>
      <xdr:rowOff>114300</xdr:rowOff>
    </xdr:to>
    <xdr:sp macro="" textlink="">
      <xdr:nvSpPr>
        <xdr:cNvPr id="456" name="Line 8">
          <a:extLst>
            <a:ext uri="{FF2B5EF4-FFF2-40B4-BE49-F238E27FC236}">
              <a16:creationId xmlns:a16="http://schemas.microsoft.com/office/drawing/2014/main" id="{D6617CE9-605E-4C18-8898-09396BAF3C65}"/>
            </a:ext>
          </a:extLst>
        </xdr:cNvPr>
        <xdr:cNvSpPr>
          <a:spLocks noChangeShapeType="1"/>
        </xdr:cNvSpPr>
      </xdr:nvSpPr>
      <xdr:spPr bwMode="auto">
        <a:xfrm flipH="1">
          <a:off x="1927225" y="48755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152</xdr:row>
      <xdr:rowOff>114300</xdr:rowOff>
    </xdr:from>
    <xdr:to>
      <xdr:col>3</xdr:col>
      <xdr:colOff>0</xdr:colOff>
      <xdr:row>152</xdr:row>
      <xdr:rowOff>114300</xdr:rowOff>
    </xdr:to>
    <xdr:sp macro="" textlink="">
      <xdr:nvSpPr>
        <xdr:cNvPr id="457" name="Line 8">
          <a:extLst>
            <a:ext uri="{FF2B5EF4-FFF2-40B4-BE49-F238E27FC236}">
              <a16:creationId xmlns:a16="http://schemas.microsoft.com/office/drawing/2014/main" id="{D56E2FD1-658A-4801-9408-A2FCA650FCA1}"/>
            </a:ext>
          </a:extLst>
        </xdr:cNvPr>
        <xdr:cNvSpPr>
          <a:spLocks noChangeShapeType="1"/>
        </xdr:cNvSpPr>
      </xdr:nvSpPr>
      <xdr:spPr bwMode="auto">
        <a:xfrm flipH="1">
          <a:off x="1927225" y="25228550"/>
          <a:ext cx="149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466725</xdr:colOff>
      <xdr:row>309</xdr:row>
      <xdr:rowOff>161925</xdr:rowOff>
    </xdr:from>
    <xdr:to>
      <xdr:col>1</xdr:col>
      <xdr:colOff>28575</xdr:colOff>
      <xdr:row>310</xdr:row>
      <xdr:rowOff>0</xdr:rowOff>
    </xdr:to>
    <xdr:sp macro="" textlink="">
      <xdr:nvSpPr>
        <xdr:cNvPr id="458" name="Line 4">
          <a:extLst>
            <a:ext uri="{FF2B5EF4-FFF2-40B4-BE49-F238E27FC236}">
              <a16:creationId xmlns:a16="http://schemas.microsoft.com/office/drawing/2014/main" id="{2A992FF1-2343-4625-AC46-B17D76712E09}"/>
            </a:ext>
          </a:extLst>
        </xdr:cNvPr>
        <xdr:cNvSpPr>
          <a:spLocks noChangeShapeType="1"/>
        </xdr:cNvSpPr>
      </xdr:nvSpPr>
      <xdr:spPr bwMode="auto">
        <a:xfrm>
          <a:off x="466725" y="49628425"/>
          <a:ext cx="254000" cy="3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466725</xdr:colOff>
      <xdr:row>301</xdr:row>
      <xdr:rowOff>95250</xdr:rowOff>
    </xdr:from>
    <xdr:to>
      <xdr:col>3</xdr:col>
      <xdr:colOff>38100</xdr:colOff>
      <xdr:row>301</xdr:row>
      <xdr:rowOff>104775</xdr:rowOff>
    </xdr:to>
    <xdr:sp macro="" textlink="">
      <xdr:nvSpPr>
        <xdr:cNvPr id="459" name="Line 7">
          <a:extLst>
            <a:ext uri="{FF2B5EF4-FFF2-40B4-BE49-F238E27FC236}">
              <a16:creationId xmlns:a16="http://schemas.microsoft.com/office/drawing/2014/main" id="{FEE58CC7-847C-480A-BF9A-6C9EE0E132C3}"/>
            </a:ext>
          </a:extLst>
        </xdr:cNvPr>
        <xdr:cNvSpPr>
          <a:spLocks noChangeShapeType="1"/>
        </xdr:cNvSpPr>
      </xdr:nvSpPr>
      <xdr:spPr bwMode="auto">
        <a:xfrm flipH="1" flipV="1">
          <a:off x="1851025" y="48240950"/>
          <a:ext cx="263525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302</xdr:row>
      <xdr:rowOff>114300</xdr:rowOff>
    </xdr:from>
    <xdr:to>
      <xdr:col>2</xdr:col>
      <xdr:colOff>676275</xdr:colOff>
      <xdr:row>302</xdr:row>
      <xdr:rowOff>114300</xdr:rowOff>
    </xdr:to>
    <xdr:sp macro="" textlink="">
      <xdr:nvSpPr>
        <xdr:cNvPr id="460" name="Line 8">
          <a:extLst>
            <a:ext uri="{FF2B5EF4-FFF2-40B4-BE49-F238E27FC236}">
              <a16:creationId xmlns:a16="http://schemas.microsoft.com/office/drawing/2014/main" id="{81E3081F-DCF8-45E5-8DE8-F060A3241CAD}"/>
            </a:ext>
          </a:extLst>
        </xdr:cNvPr>
        <xdr:cNvSpPr>
          <a:spLocks noChangeShapeType="1"/>
        </xdr:cNvSpPr>
      </xdr:nvSpPr>
      <xdr:spPr bwMode="auto">
        <a:xfrm flipH="1">
          <a:off x="1927225" y="48425100"/>
          <a:ext cx="133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419100</xdr:colOff>
      <xdr:row>71</xdr:row>
      <xdr:rowOff>91440</xdr:rowOff>
    </xdr:from>
    <xdr:to>
      <xdr:col>3</xdr:col>
      <xdr:colOff>38100</xdr:colOff>
      <xdr:row>71</xdr:row>
      <xdr:rowOff>99060</xdr:rowOff>
    </xdr:to>
    <xdr:sp macro="" textlink="">
      <xdr:nvSpPr>
        <xdr:cNvPr id="461" name="Line 7">
          <a:extLst>
            <a:ext uri="{FF2B5EF4-FFF2-40B4-BE49-F238E27FC236}">
              <a16:creationId xmlns:a16="http://schemas.microsoft.com/office/drawing/2014/main" id="{43AF1D4C-DB81-421E-8702-42A144417F12}"/>
            </a:ext>
          </a:extLst>
        </xdr:cNvPr>
        <xdr:cNvSpPr>
          <a:spLocks noChangeShapeType="1"/>
        </xdr:cNvSpPr>
      </xdr:nvSpPr>
      <xdr:spPr bwMode="auto">
        <a:xfrm flipH="1" flipV="1">
          <a:off x="1803400" y="11813540"/>
          <a:ext cx="311150" cy="762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487680</xdr:colOff>
      <xdr:row>72</xdr:row>
      <xdr:rowOff>114300</xdr:rowOff>
    </xdr:from>
    <xdr:to>
      <xdr:col>2</xdr:col>
      <xdr:colOff>609600</xdr:colOff>
      <xdr:row>72</xdr:row>
      <xdr:rowOff>114300</xdr:rowOff>
    </xdr:to>
    <xdr:sp macro="" textlink="">
      <xdr:nvSpPr>
        <xdr:cNvPr id="462" name="Line 8">
          <a:extLst>
            <a:ext uri="{FF2B5EF4-FFF2-40B4-BE49-F238E27FC236}">
              <a16:creationId xmlns:a16="http://schemas.microsoft.com/office/drawing/2014/main" id="{6D75F006-3726-4647-B928-138D4E4EB693}"/>
            </a:ext>
          </a:extLst>
        </xdr:cNvPr>
        <xdr:cNvSpPr>
          <a:spLocks noChangeShapeType="1"/>
        </xdr:cNvSpPr>
      </xdr:nvSpPr>
      <xdr:spPr bwMode="auto">
        <a:xfrm flipH="1">
          <a:off x="1871980" y="12001500"/>
          <a:ext cx="1219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360</xdr:row>
      <xdr:rowOff>114300</xdr:rowOff>
    </xdr:from>
    <xdr:to>
      <xdr:col>2</xdr:col>
      <xdr:colOff>76200</xdr:colOff>
      <xdr:row>360</xdr:row>
      <xdr:rowOff>114300</xdr:rowOff>
    </xdr:to>
    <xdr:sp macro="" textlink="">
      <xdr:nvSpPr>
        <xdr:cNvPr id="463" name="Line 8">
          <a:extLst>
            <a:ext uri="{FF2B5EF4-FFF2-40B4-BE49-F238E27FC236}">
              <a16:creationId xmlns:a16="http://schemas.microsoft.com/office/drawing/2014/main" id="{77D56776-0CBB-4C89-A145-EB967AFBA185}"/>
            </a:ext>
          </a:extLst>
        </xdr:cNvPr>
        <xdr:cNvSpPr>
          <a:spLocks noChangeShapeType="1"/>
        </xdr:cNvSpPr>
      </xdr:nvSpPr>
      <xdr:spPr bwMode="auto">
        <a:xfrm flipH="1">
          <a:off x="1460500" y="58439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364</xdr:row>
      <xdr:rowOff>114300</xdr:rowOff>
    </xdr:from>
    <xdr:to>
      <xdr:col>2</xdr:col>
      <xdr:colOff>85725</xdr:colOff>
      <xdr:row>364</xdr:row>
      <xdr:rowOff>114300</xdr:rowOff>
    </xdr:to>
    <xdr:sp macro="" textlink="">
      <xdr:nvSpPr>
        <xdr:cNvPr id="464" name="Line 8">
          <a:extLst>
            <a:ext uri="{FF2B5EF4-FFF2-40B4-BE49-F238E27FC236}">
              <a16:creationId xmlns:a16="http://schemas.microsoft.com/office/drawing/2014/main" id="{70CBF013-8AA3-48AE-8916-3A3E9CE6F990}"/>
            </a:ext>
          </a:extLst>
        </xdr:cNvPr>
        <xdr:cNvSpPr>
          <a:spLocks noChangeShapeType="1"/>
        </xdr:cNvSpPr>
      </xdr:nvSpPr>
      <xdr:spPr bwMode="auto">
        <a:xfrm flipH="1">
          <a:off x="1927225" y="59150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339</xdr:row>
      <xdr:rowOff>114300</xdr:rowOff>
    </xdr:from>
    <xdr:to>
      <xdr:col>2</xdr:col>
      <xdr:colOff>76200</xdr:colOff>
      <xdr:row>339</xdr:row>
      <xdr:rowOff>114300</xdr:rowOff>
    </xdr:to>
    <xdr:sp macro="" textlink="">
      <xdr:nvSpPr>
        <xdr:cNvPr id="465" name="Line 8">
          <a:extLst>
            <a:ext uri="{FF2B5EF4-FFF2-40B4-BE49-F238E27FC236}">
              <a16:creationId xmlns:a16="http://schemas.microsoft.com/office/drawing/2014/main" id="{0A08FA93-FFB3-4DDB-B2D8-017619B3D3FA}"/>
            </a:ext>
          </a:extLst>
        </xdr:cNvPr>
        <xdr:cNvSpPr>
          <a:spLocks noChangeShapeType="1"/>
        </xdr:cNvSpPr>
      </xdr:nvSpPr>
      <xdr:spPr bwMode="auto">
        <a:xfrm flipH="1">
          <a:off x="1460500" y="54762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339</xdr:row>
      <xdr:rowOff>114300</xdr:rowOff>
    </xdr:from>
    <xdr:to>
      <xdr:col>2</xdr:col>
      <xdr:colOff>76200</xdr:colOff>
      <xdr:row>339</xdr:row>
      <xdr:rowOff>114300</xdr:rowOff>
    </xdr:to>
    <xdr:sp macro="" textlink="">
      <xdr:nvSpPr>
        <xdr:cNvPr id="466" name="Line 8">
          <a:extLst>
            <a:ext uri="{FF2B5EF4-FFF2-40B4-BE49-F238E27FC236}">
              <a16:creationId xmlns:a16="http://schemas.microsoft.com/office/drawing/2014/main" id="{9847E3AE-1D38-4C01-B708-0A8A277F3115}"/>
            </a:ext>
          </a:extLst>
        </xdr:cNvPr>
        <xdr:cNvSpPr>
          <a:spLocks noChangeShapeType="1"/>
        </xdr:cNvSpPr>
      </xdr:nvSpPr>
      <xdr:spPr bwMode="auto">
        <a:xfrm flipH="1">
          <a:off x="1460500" y="54762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332</xdr:row>
      <xdr:rowOff>114300</xdr:rowOff>
    </xdr:from>
    <xdr:to>
      <xdr:col>2</xdr:col>
      <xdr:colOff>76200</xdr:colOff>
      <xdr:row>332</xdr:row>
      <xdr:rowOff>114300</xdr:rowOff>
    </xdr:to>
    <xdr:sp macro="" textlink="">
      <xdr:nvSpPr>
        <xdr:cNvPr id="467" name="Line 8">
          <a:extLst>
            <a:ext uri="{FF2B5EF4-FFF2-40B4-BE49-F238E27FC236}">
              <a16:creationId xmlns:a16="http://schemas.microsoft.com/office/drawing/2014/main" id="{D79ABA24-2C03-4497-92E0-80DAADBE8F5B}"/>
            </a:ext>
          </a:extLst>
        </xdr:cNvPr>
        <xdr:cNvSpPr>
          <a:spLocks noChangeShapeType="1"/>
        </xdr:cNvSpPr>
      </xdr:nvSpPr>
      <xdr:spPr bwMode="auto">
        <a:xfrm flipH="1">
          <a:off x="1460500" y="53517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356</xdr:row>
      <xdr:rowOff>114300</xdr:rowOff>
    </xdr:from>
    <xdr:to>
      <xdr:col>2</xdr:col>
      <xdr:colOff>0</xdr:colOff>
      <xdr:row>356</xdr:row>
      <xdr:rowOff>114300</xdr:rowOff>
    </xdr:to>
    <xdr:sp macro="" textlink="">
      <xdr:nvSpPr>
        <xdr:cNvPr id="468" name="Line 8">
          <a:extLst>
            <a:ext uri="{FF2B5EF4-FFF2-40B4-BE49-F238E27FC236}">
              <a16:creationId xmlns:a16="http://schemas.microsoft.com/office/drawing/2014/main" id="{46D35BA8-7469-4A98-82F5-26544CE1A67B}"/>
            </a:ext>
          </a:extLst>
        </xdr:cNvPr>
        <xdr:cNvSpPr>
          <a:spLocks noChangeShapeType="1"/>
        </xdr:cNvSpPr>
      </xdr:nvSpPr>
      <xdr:spPr bwMode="auto">
        <a:xfrm flipH="1">
          <a:off x="1384300" y="57727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364</xdr:row>
      <xdr:rowOff>114300</xdr:rowOff>
    </xdr:from>
    <xdr:to>
      <xdr:col>2</xdr:col>
      <xdr:colOff>85725</xdr:colOff>
      <xdr:row>364</xdr:row>
      <xdr:rowOff>114300</xdr:rowOff>
    </xdr:to>
    <xdr:sp macro="" textlink="">
      <xdr:nvSpPr>
        <xdr:cNvPr id="469" name="Line 8">
          <a:extLst>
            <a:ext uri="{FF2B5EF4-FFF2-40B4-BE49-F238E27FC236}">
              <a16:creationId xmlns:a16="http://schemas.microsoft.com/office/drawing/2014/main" id="{4763FA9B-8737-4568-A322-9DE7D53C89F4}"/>
            </a:ext>
          </a:extLst>
        </xdr:cNvPr>
        <xdr:cNvSpPr>
          <a:spLocks noChangeShapeType="1"/>
        </xdr:cNvSpPr>
      </xdr:nvSpPr>
      <xdr:spPr bwMode="auto">
        <a:xfrm flipH="1">
          <a:off x="1927225" y="59150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325</xdr:row>
      <xdr:rowOff>114300</xdr:rowOff>
    </xdr:from>
    <xdr:to>
      <xdr:col>2</xdr:col>
      <xdr:colOff>76200</xdr:colOff>
      <xdr:row>325</xdr:row>
      <xdr:rowOff>114300</xdr:rowOff>
    </xdr:to>
    <xdr:sp macro="" textlink="">
      <xdr:nvSpPr>
        <xdr:cNvPr id="470" name="Line 8">
          <a:extLst>
            <a:ext uri="{FF2B5EF4-FFF2-40B4-BE49-F238E27FC236}">
              <a16:creationId xmlns:a16="http://schemas.microsoft.com/office/drawing/2014/main" id="{D0C3CC5C-7A30-4D48-B6D8-BC6E974B5DD1}"/>
            </a:ext>
          </a:extLst>
        </xdr:cNvPr>
        <xdr:cNvSpPr>
          <a:spLocks noChangeShapeType="1"/>
        </xdr:cNvSpPr>
      </xdr:nvSpPr>
      <xdr:spPr bwMode="auto">
        <a:xfrm flipH="1">
          <a:off x="1460500" y="52285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325</xdr:row>
      <xdr:rowOff>114300</xdr:rowOff>
    </xdr:from>
    <xdr:to>
      <xdr:col>2</xdr:col>
      <xdr:colOff>76200</xdr:colOff>
      <xdr:row>325</xdr:row>
      <xdr:rowOff>114300</xdr:rowOff>
    </xdr:to>
    <xdr:sp macro="" textlink="">
      <xdr:nvSpPr>
        <xdr:cNvPr id="471" name="Line 8">
          <a:extLst>
            <a:ext uri="{FF2B5EF4-FFF2-40B4-BE49-F238E27FC236}">
              <a16:creationId xmlns:a16="http://schemas.microsoft.com/office/drawing/2014/main" id="{B04BDD25-9451-4DAD-B0F1-D30EF4BF2F27}"/>
            </a:ext>
          </a:extLst>
        </xdr:cNvPr>
        <xdr:cNvSpPr>
          <a:spLocks noChangeShapeType="1"/>
        </xdr:cNvSpPr>
      </xdr:nvSpPr>
      <xdr:spPr bwMode="auto">
        <a:xfrm flipH="1">
          <a:off x="1460500" y="52285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325</xdr:row>
      <xdr:rowOff>114300</xdr:rowOff>
    </xdr:from>
    <xdr:to>
      <xdr:col>2</xdr:col>
      <xdr:colOff>76200</xdr:colOff>
      <xdr:row>325</xdr:row>
      <xdr:rowOff>114300</xdr:rowOff>
    </xdr:to>
    <xdr:sp macro="" textlink="">
      <xdr:nvSpPr>
        <xdr:cNvPr id="472" name="Line 8">
          <a:extLst>
            <a:ext uri="{FF2B5EF4-FFF2-40B4-BE49-F238E27FC236}">
              <a16:creationId xmlns:a16="http://schemas.microsoft.com/office/drawing/2014/main" id="{242546BD-6996-432E-8D91-42CE91BF5B37}"/>
            </a:ext>
          </a:extLst>
        </xdr:cNvPr>
        <xdr:cNvSpPr>
          <a:spLocks noChangeShapeType="1"/>
        </xdr:cNvSpPr>
      </xdr:nvSpPr>
      <xdr:spPr bwMode="auto">
        <a:xfrm flipH="1">
          <a:off x="1460500" y="52285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325</xdr:row>
      <xdr:rowOff>114300</xdr:rowOff>
    </xdr:from>
    <xdr:to>
      <xdr:col>2</xdr:col>
      <xdr:colOff>76200</xdr:colOff>
      <xdr:row>325</xdr:row>
      <xdr:rowOff>114300</xdr:rowOff>
    </xdr:to>
    <xdr:sp macro="" textlink="">
      <xdr:nvSpPr>
        <xdr:cNvPr id="473" name="Line 8">
          <a:extLst>
            <a:ext uri="{FF2B5EF4-FFF2-40B4-BE49-F238E27FC236}">
              <a16:creationId xmlns:a16="http://schemas.microsoft.com/office/drawing/2014/main" id="{13688E66-D7D4-467A-82B3-08567B8CFF4F}"/>
            </a:ext>
          </a:extLst>
        </xdr:cNvPr>
        <xdr:cNvSpPr>
          <a:spLocks noChangeShapeType="1"/>
        </xdr:cNvSpPr>
      </xdr:nvSpPr>
      <xdr:spPr bwMode="auto">
        <a:xfrm flipH="1">
          <a:off x="1460500" y="52285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325</xdr:row>
      <xdr:rowOff>114300</xdr:rowOff>
    </xdr:from>
    <xdr:to>
      <xdr:col>2</xdr:col>
      <xdr:colOff>76200</xdr:colOff>
      <xdr:row>325</xdr:row>
      <xdr:rowOff>114300</xdr:rowOff>
    </xdr:to>
    <xdr:sp macro="" textlink="">
      <xdr:nvSpPr>
        <xdr:cNvPr id="474" name="Line 8">
          <a:extLst>
            <a:ext uri="{FF2B5EF4-FFF2-40B4-BE49-F238E27FC236}">
              <a16:creationId xmlns:a16="http://schemas.microsoft.com/office/drawing/2014/main" id="{5B2785FF-EA5F-4B45-9BA7-AA559A075B8F}"/>
            </a:ext>
          </a:extLst>
        </xdr:cNvPr>
        <xdr:cNvSpPr>
          <a:spLocks noChangeShapeType="1"/>
        </xdr:cNvSpPr>
      </xdr:nvSpPr>
      <xdr:spPr bwMode="auto">
        <a:xfrm flipH="1">
          <a:off x="1460500" y="52285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325</xdr:row>
      <xdr:rowOff>114300</xdr:rowOff>
    </xdr:from>
    <xdr:to>
      <xdr:col>2</xdr:col>
      <xdr:colOff>76200</xdr:colOff>
      <xdr:row>325</xdr:row>
      <xdr:rowOff>114300</xdr:rowOff>
    </xdr:to>
    <xdr:sp macro="" textlink="">
      <xdr:nvSpPr>
        <xdr:cNvPr id="475" name="Line 8">
          <a:extLst>
            <a:ext uri="{FF2B5EF4-FFF2-40B4-BE49-F238E27FC236}">
              <a16:creationId xmlns:a16="http://schemas.microsoft.com/office/drawing/2014/main" id="{E7403841-734E-4C3E-9212-FCFC2C6F1A9F}"/>
            </a:ext>
          </a:extLst>
        </xdr:cNvPr>
        <xdr:cNvSpPr>
          <a:spLocks noChangeShapeType="1"/>
        </xdr:cNvSpPr>
      </xdr:nvSpPr>
      <xdr:spPr bwMode="auto">
        <a:xfrm flipH="1">
          <a:off x="1460500" y="52285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325</xdr:row>
      <xdr:rowOff>114300</xdr:rowOff>
    </xdr:from>
    <xdr:to>
      <xdr:col>2</xdr:col>
      <xdr:colOff>47625</xdr:colOff>
      <xdr:row>325</xdr:row>
      <xdr:rowOff>114300</xdr:rowOff>
    </xdr:to>
    <xdr:sp macro="" textlink="">
      <xdr:nvSpPr>
        <xdr:cNvPr id="476" name="Line 8">
          <a:extLst>
            <a:ext uri="{FF2B5EF4-FFF2-40B4-BE49-F238E27FC236}">
              <a16:creationId xmlns:a16="http://schemas.microsoft.com/office/drawing/2014/main" id="{78CAA0D9-62EE-4174-8657-45983F38D0FC}"/>
            </a:ext>
          </a:extLst>
        </xdr:cNvPr>
        <xdr:cNvSpPr>
          <a:spLocks noChangeShapeType="1"/>
        </xdr:cNvSpPr>
      </xdr:nvSpPr>
      <xdr:spPr bwMode="auto">
        <a:xfrm flipH="1">
          <a:off x="1460500" y="52285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325</xdr:row>
      <xdr:rowOff>114300</xdr:rowOff>
    </xdr:from>
    <xdr:to>
      <xdr:col>2</xdr:col>
      <xdr:colOff>47625</xdr:colOff>
      <xdr:row>325</xdr:row>
      <xdr:rowOff>114300</xdr:rowOff>
    </xdr:to>
    <xdr:sp macro="" textlink="">
      <xdr:nvSpPr>
        <xdr:cNvPr id="477" name="Line 8">
          <a:extLst>
            <a:ext uri="{FF2B5EF4-FFF2-40B4-BE49-F238E27FC236}">
              <a16:creationId xmlns:a16="http://schemas.microsoft.com/office/drawing/2014/main" id="{3D1FA314-2266-4858-90C8-2CEA27BE166E}"/>
            </a:ext>
          </a:extLst>
        </xdr:cNvPr>
        <xdr:cNvSpPr>
          <a:spLocks noChangeShapeType="1"/>
        </xdr:cNvSpPr>
      </xdr:nvSpPr>
      <xdr:spPr bwMode="auto">
        <a:xfrm flipH="1">
          <a:off x="1460500" y="52285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325</xdr:row>
      <xdr:rowOff>114300</xdr:rowOff>
    </xdr:from>
    <xdr:to>
      <xdr:col>2</xdr:col>
      <xdr:colOff>76200</xdr:colOff>
      <xdr:row>325</xdr:row>
      <xdr:rowOff>114300</xdr:rowOff>
    </xdr:to>
    <xdr:sp macro="" textlink="">
      <xdr:nvSpPr>
        <xdr:cNvPr id="478" name="Line 8">
          <a:extLst>
            <a:ext uri="{FF2B5EF4-FFF2-40B4-BE49-F238E27FC236}">
              <a16:creationId xmlns:a16="http://schemas.microsoft.com/office/drawing/2014/main" id="{F98BFBE6-D5CF-450D-A282-8448F4944650}"/>
            </a:ext>
          </a:extLst>
        </xdr:cNvPr>
        <xdr:cNvSpPr>
          <a:spLocks noChangeShapeType="1"/>
        </xdr:cNvSpPr>
      </xdr:nvSpPr>
      <xdr:spPr bwMode="auto">
        <a:xfrm flipH="1">
          <a:off x="1460500" y="52285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325</xdr:row>
      <xdr:rowOff>114300</xdr:rowOff>
    </xdr:from>
    <xdr:to>
      <xdr:col>2</xdr:col>
      <xdr:colOff>76200</xdr:colOff>
      <xdr:row>325</xdr:row>
      <xdr:rowOff>114300</xdr:rowOff>
    </xdr:to>
    <xdr:sp macro="" textlink="">
      <xdr:nvSpPr>
        <xdr:cNvPr id="479" name="Line 8">
          <a:extLst>
            <a:ext uri="{FF2B5EF4-FFF2-40B4-BE49-F238E27FC236}">
              <a16:creationId xmlns:a16="http://schemas.microsoft.com/office/drawing/2014/main" id="{A349C784-D858-4E1D-9AD9-C3BC11CC8C78}"/>
            </a:ext>
          </a:extLst>
        </xdr:cNvPr>
        <xdr:cNvSpPr>
          <a:spLocks noChangeShapeType="1"/>
        </xdr:cNvSpPr>
      </xdr:nvSpPr>
      <xdr:spPr bwMode="auto">
        <a:xfrm flipH="1">
          <a:off x="1460500" y="52285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365</xdr:row>
      <xdr:rowOff>114300</xdr:rowOff>
    </xdr:from>
    <xdr:to>
      <xdr:col>2</xdr:col>
      <xdr:colOff>85725</xdr:colOff>
      <xdr:row>365</xdr:row>
      <xdr:rowOff>114300</xdr:rowOff>
    </xdr:to>
    <xdr:sp macro="" textlink="">
      <xdr:nvSpPr>
        <xdr:cNvPr id="480" name="Line 8">
          <a:extLst>
            <a:ext uri="{FF2B5EF4-FFF2-40B4-BE49-F238E27FC236}">
              <a16:creationId xmlns:a16="http://schemas.microsoft.com/office/drawing/2014/main" id="{5D67BA03-906D-42A0-9ECA-31AE952E38AE}"/>
            </a:ext>
          </a:extLst>
        </xdr:cNvPr>
        <xdr:cNvSpPr>
          <a:spLocks noChangeShapeType="1"/>
        </xdr:cNvSpPr>
      </xdr:nvSpPr>
      <xdr:spPr bwMode="auto">
        <a:xfrm flipH="1">
          <a:off x="1927225" y="59328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365</xdr:row>
      <xdr:rowOff>114300</xdr:rowOff>
    </xdr:from>
    <xdr:to>
      <xdr:col>2</xdr:col>
      <xdr:colOff>85725</xdr:colOff>
      <xdr:row>365</xdr:row>
      <xdr:rowOff>114300</xdr:rowOff>
    </xdr:to>
    <xdr:sp macro="" textlink="">
      <xdr:nvSpPr>
        <xdr:cNvPr id="481" name="Line 8">
          <a:extLst>
            <a:ext uri="{FF2B5EF4-FFF2-40B4-BE49-F238E27FC236}">
              <a16:creationId xmlns:a16="http://schemas.microsoft.com/office/drawing/2014/main" id="{999B1A3D-52CA-4705-8302-D967649C2B20}"/>
            </a:ext>
          </a:extLst>
        </xdr:cNvPr>
        <xdr:cNvSpPr>
          <a:spLocks noChangeShapeType="1"/>
        </xdr:cNvSpPr>
      </xdr:nvSpPr>
      <xdr:spPr bwMode="auto">
        <a:xfrm flipH="1">
          <a:off x="1927225" y="59328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445</xdr:row>
      <xdr:rowOff>114300</xdr:rowOff>
    </xdr:from>
    <xdr:to>
      <xdr:col>2</xdr:col>
      <xdr:colOff>85725</xdr:colOff>
      <xdr:row>445</xdr:row>
      <xdr:rowOff>114300</xdr:rowOff>
    </xdr:to>
    <xdr:sp macro="" textlink="">
      <xdr:nvSpPr>
        <xdr:cNvPr id="482" name="Line 8">
          <a:extLst>
            <a:ext uri="{FF2B5EF4-FFF2-40B4-BE49-F238E27FC236}">
              <a16:creationId xmlns:a16="http://schemas.microsoft.com/office/drawing/2014/main" id="{840F6561-CCD1-4304-9AA8-CDAB2EAF891D}"/>
            </a:ext>
          </a:extLst>
        </xdr:cNvPr>
        <xdr:cNvSpPr>
          <a:spLocks noChangeShapeType="1"/>
        </xdr:cNvSpPr>
      </xdr:nvSpPr>
      <xdr:spPr bwMode="auto">
        <a:xfrm flipH="1">
          <a:off x="1905000" y="74637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472</xdr:row>
      <xdr:rowOff>95250</xdr:rowOff>
    </xdr:from>
    <xdr:to>
      <xdr:col>2</xdr:col>
      <xdr:colOff>38100</xdr:colOff>
      <xdr:row>472</xdr:row>
      <xdr:rowOff>104775</xdr:rowOff>
    </xdr:to>
    <xdr:sp macro="" textlink="">
      <xdr:nvSpPr>
        <xdr:cNvPr id="483" name="Line 7">
          <a:extLst>
            <a:ext uri="{FF2B5EF4-FFF2-40B4-BE49-F238E27FC236}">
              <a16:creationId xmlns:a16="http://schemas.microsoft.com/office/drawing/2014/main" id="{B02E1BF2-5B38-4A4C-BEE1-8A918D7879E5}"/>
            </a:ext>
          </a:extLst>
        </xdr:cNvPr>
        <xdr:cNvSpPr>
          <a:spLocks noChangeShapeType="1"/>
        </xdr:cNvSpPr>
      </xdr:nvSpPr>
      <xdr:spPr bwMode="auto">
        <a:xfrm flipH="1" flipV="1">
          <a:off x="1905000" y="792480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473</xdr:row>
      <xdr:rowOff>114300</xdr:rowOff>
    </xdr:from>
    <xdr:to>
      <xdr:col>2</xdr:col>
      <xdr:colOff>0</xdr:colOff>
      <xdr:row>473</xdr:row>
      <xdr:rowOff>114300</xdr:rowOff>
    </xdr:to>
    <xdr:sp macro="" textlink="">
      <xdr:nvSpPr>
        <xdr:cNvPr id="484" name="Line 8">
          <a:extLst>
            <a:ext uri="{FF2B5EF4-FFF2-40B4-BE49-F238E27FC236}">
              <a16:creationId xmlns:a16="http://schemas.microsoft.com/office/drawing/2014/main" id="{D284B8F1-23B5-48A7-A5D7-326947171683}"/>
            </a:ext>
          </a:extLst>
        </xdr:cNvPr>
        <xdr:cNvSpPr>
          <a:spLocks noChangeShapeType="1"/>
        </xdr:cNvSpPr>
      </xdr:nvSpPr>
      <xdr:spPr bwMode="auto">
        <a:xfrm flipH="1">
          <a:off x="1905000" y="79438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466725</xdr:colOff>
      <xdr:row>204</xdr:row>
      <xdr:rowOff>95250</xdr:rowOff>
    </xdr:from>
    <xdr:to>
      <xdr:col>3</xdr:col>
      <xdr:colOff>38100</xdr:colOff>
      <xdr:row>204</xdr:row>
      <xdr:rowOff>104775</xdr:rowOff>
    </xdr:to>
    <xdr:sp macro="" textlink="">
      <xdr:nvSpPr>
        <xdr:cNvPr id="485" name="Line 7">
          <a:extLst>
            <a:ext uri="{FF2B5EF4-FFF2-40B4-BE49-F238E27FC236}">
              <a16:creationId xmlns:a16="http://schemas.microsoft.com/office/drawing/2014/main" id="{A055D7F3-921A-450B-923D-EA574D110839}"/>
            </a:ext>
          </a:extLst>
        </xdr:cNvPr>
        <xdr:cNvSpPr>
          <a:spLocks noChangeShapeType="1"/>
        </xdr:cNvSpPr>
      </xdr:nvSpPr>
      <xdr:spPr bwMode="auto">
        <a:xfrm flipH="1" flipV="1">
          <a:off x="1905000" y="338709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205</xdr:row>
      <xdr:rowOff>114300</xdr:rowOff>
    </xdr:from>
    <xdr:to>
      <xdr:col>3</xdr:col>
      <xdr:colOff>0</xdr:colOff>
      <xdr:row>205</xdr:row>
      <xdr:rowOff>114300</xdr:rowOff>
    </xdr:to>
    <xdr:sp macro="" textlink="">
      <xdr:nvSpPr>
        <xdr:cNvPr id="486" name="Line 8">
          <a:extLst>
            <a:ext uri="{FF2B5EF4-FFF2-40B4-BE49-F238E27FC236}">
              <a16:creationId xmlns:a16="http://schemas.microsoft.com/office/drawing/2014/main" id="{5D877077-500D-49E0-B364-652698AA56F0}"/>
            </a:ext>
          </a:extLst>
        </xdr:cNvPr>
        <xdr:cNvSpPr>
          <a:spLocks noChangeShapeType="1"/>
        </xdr:cNvSpPr>
      </xdr:nvSpPr>
      <xdr:spPr bwMode="auto">
        <a:xfrm flipH="1">
          <a:off x="1905000" y="34055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531</xdr:row>
      <xdr:rowOff>114300</xdr:rowOff>
    </xdr:from>
    <xdr:to>
      <xdr:col>2</xdr:col>
      <xdr:colOff>76200</xdr:colOff>
      <xdr:row>531</xdr:row>
      <xdr:rowOff>114300</xdr:rowOff>
    </xdr:to>
    <xdr:sp macro="" textlink="">
      <xdr:nvSpPr>
        <xdr:cNvPr id="487" name="Line 8">
          <a:extLst>
            <a:ext uri="{FF2B5EF4-FFF2-40B4-BE49-F238E27FC236}">
              <a16:creationId xmlns:a16="http://schemas.microsoft.com/office/drawing/2014/main" id="{0ED9328B-FE6D-41E7-A0E5-A340F21B6D72}"/>
            </a:ext>
          </a:extLst>
        </xdr:cNvPr>
        <xdr:cNvSpPr>
          <a:spLocks noChangeShapeType="1"/>
        </xdr:cNvSpPr>
      </xdr:nvSpPr>
      <xdr:spPr bwMode="auto">
        <a:xfrm flipH="1">
          <a:off x="1905000" y="89382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426</xdr:row>
      <xdr:rowOff>114300</xdr:rowOff>
    </xdr:from>
    <xdr:to>
      <xdr:col>2</xdr:col>
      <xdr:colOff>76200</xdr:colOff>
      <xdr:row>426</xdr:row>
      <xdr:rowOff>114300</xdr:rowOff>
    </xdr:to>
    <xdr:sp macro="" textlink="">
      <xdr:nvSpPr>
        <xdr:cNvPr id="488" name="Line 8">
          <a:extLst>
            <a:ext uri="{FF2B5EF4-FFF2-40B4-BE49-F238E27FC236}">
              <a16:creationId xmlns:a16="http://schemas.microsoft.com/office/drawing/2014/main" id="{73F37A95-10DB-43B0-98DD-FD0983D3DDD9}"/>
            </a:ext>
          </a:extLst>
        </xdr:cNvPr>
        <xdr:cNvSpPr>
          <a:spLocks noChangeShapeType="1"/>
        </xdr:cNvSpPr>
      </xdr:nvSpPr>
      <xdr:spPr bwMode="auto">
        <a:xfrm flipH="1">
          <a:off x="1905000" y="71380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531</xdr:row>
      <xdr:rowOff>114300</xdr:rowOff>
    </xdr:from>
    <xdr:to>
      <xdr:col>2</xdr:col>
      <xdr:colOff>76200</xdr:colOff>
      <xdr:row>531</xdr:row>
      <xdr:rowOff>114300</xdr:rowOff>
    </xdr:to>
    <xdr:sp macro="" textlink="">
      <xdr:nvSpPr>
        <xdr:cNvPr id="489" name="Line 8">
          <a:extLst>
            <a:ext uri="{FF2B5EF4-FFF2-40B4-BE49-F238E27FC236}">
              <a16:creationId xmlns:a16="http://schemas.microsoft.com/office/drawing/2014/main" id="{C7C95BBF-795C-4D23-8458-92B0BC0ED228}"/>
            </a:ext>
          </a:extLst>
        </xdr:cNvPr>
        <xdr:cNvSpPr>
          <a:spLocks noChangeShapeType="1"/>
        </xdr:cNvSpPr>
      </xdr:nvSpPr>
      <xdr:spPr bwMode="auto">
        <a:xfrm flipH="1">
          <a:off x="1905000" y="89382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426</xdr:row>
      <xdr:rowOff>114300</xdr:rowOff>
    </xdr:from>
    <xdr:to>
      <xdr:col>2</xdr:col>
      <xdr:colOff>76200</xdr:colOff>
      <xdr:row>426</xdr:row>
      <xdr:rowOff>114300</xdr:rowOff>
    </xdr:to>
    <xdr:sp macro="" textlink="">
      <xdr:nvSpPr>
        <xdr:cNvPr id="490" name="Line 8">
          <a:extLst>
            <a:ext uri="{FF2B5EF4-FFF2-40B4-BE49-F238E27FC236}">
              <a16:creationId xmlns:a16="http://schemas.microsoft.com/office/drawing/2014/main" id="{F0B5C8E9-19CA-4B8E-9AEC-AF2CF11FFD31}"/>
            </a:ext>
          </a:extLst>
        </xdr:cNvPr>
        <xdr:cNvSpPr>
          <a:spLocks noChangeShapeType="1"/>
        </xdr:cNvSpPr>
      </xdr:nvSpPr>
      <xdr:spPr bwMode="auto">
        <a:xfrm flipH="1">
          <a:off x="1905000" y="71380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418</xdr:row>
      <xdr:rowOff>114300</xdr:rowOff>
    </xdr:from>
    <xdr:to>
      <xdr:col>2</xdr:col>
      <xdr:colOff>76200</xdr:colOff>
      <xdr:row>418</xdr:row>
      <xdr:rowOff>114300</xdr:rowOff>
    </xdr:to>
    <xdr:sp macro="" textlink="">
      <xdr:nvSpPr>
        <xdr:cNvPr id="491" name="Line 8">
          <a:extLst>
            <a:ext uri="{FF2B5EF4-FFF2-40B4-BE49-F238E27FC236}">
              <a16:creationId xmlns:a16="http://schemas.microsoft.com/office/drawing/2014/main" id="{8243D7BC-F2A0-4FAC-A1AA-08D9817B1B43}"/>
            </a:ext>
          </a:extLst>
        </xdr:cNvPr>
        <xdr:cNvSpPr>
          <a:spLocks noChangeShapeType="1"/>
        </xdr:cNvSpPr>
      </xdr:nvSpPr>
      <xdr:spPr bwMode="auto">
        <a:xfrm flipH="1">
          <a:off x="1905000" y="7000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446</xdr:row>
      <xdr:rowOff>95250</xdr:rowOff>
    </xdr:from>
    <xdr:to>
      <xdr:col>2</xdr:col>
      <xdr:colOff>38100</xdr:colOff>
      <xdr:row>446</xdr:row>
      <xdr:rowOff>104775</xdr:rowOff>
    </xdr:to>
    <xdr:sp macro="" textlink="">
      <xdr:nvSpPr>
        <xdr:cNvPr id="492" name="Line 7">
          <a:extLst>
            <a:ext uri="{FF2B5EF4-FFF2-40B4-BE49-F238E27FC236}">
              <a16:creationId xmlns:a16="http://schemas.microsoft.com/office/drawing/2014/main" id="{E82E1643-1229-4025-AD48-3291E6597D4D}"/>
            </a:ext>
          </a:extLst>
        </xdr:cNvPr>
        <xdr:cNvSpPr>
          <a:spLocks noChangeShapeType="1"/>
        </xdr:cNvSpPr>
      </xdr:nvSpPr>
      <xdr:spPr bwMode="auto">
        <a:xfrm flipH="1" flipV="1">
          <a:off x="1905000" y="747903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447</xdr:row>
      <xdr:rowOff>114300</xdr:rowOff>
    </xdr:from>
    <xdr:to>
      <xdr:col>2</xdr:col>
      <xdr:colOff>0</xdr:colOff>
      <xdr:row>447</xdr:row>
      <xdr:rowOff>114300</xdr:rowOff>
    </xdr:to>
    <xdr:sp macro="" textlink="">
      <xdr:nvSpPr>
        <xdr:cNvPr id="493" name="Line 8">
          <a:extLst>
            <a:ext uri="{FF2B5EF4-FFF2-40B4-BE49-F238E27FC236}">
              <a16:creationId xmlns:a16="http://schemas.microsoft.com/office/drawing/2014/main" id="{CC1B4768-BCDF-4FEA-B6C2-B0B4F4DE8063}"/>
            </a:ext>
          </a:extLst>
        </xdr:cNvPr>
        <xdr:cNvSpPr>
          <a:spLocks noChangeShapeType="1"/>
        </xdr:cNvSpPr>
      </xdr:nvSpPr>
      <xdr:spPr bwMode="auto">
        <a:xfrm flipH="1">
          <a:off x="1905000" y="74980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195</xdr:row>
      <xdr:rowOff>95250</xdr:rowOff>
    </xdr:from>
    <xdr:to>
      <xdr:col>3</xdr:col>
      <xdr:colOff>38100</xdr:colOff>
      <xdr:row>195</xdr:row>
      <xdr:rowOff>104775</xdr:rowOff>
    </xdr:to>
    <xdr:sp macro="" textlink="">
      <xdr:nvSpPr>
        <xdr:cNvPr id="494" name="Line 7">
          <a:extLst>
            <a:ext uri="{FF2B5EF4-FFF2-40B4-BE49-F238E27FC236}">
              <a16:creationId xmlns:a16="http://schemas.microsoft.com/office/drawing/2014/main" id="{8D2846C3-109F-487E-B88C-0F66A9F9236B}"/>
            </a:ext>
          </a:extLst>
        </xdr:cNvPr>
        <xdr:cNvSpPr>
          <a:spLocks noChangeShapeType="1"/>
        </xdr:cNvSpPr>
      </xdr:nvSpPr>
      <xdr:spPr bwMode="auto">
        <a:xfrm flipH="1" flipV="1">
          <a:off x="1905000" y="323850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196</xdr:row>
      <xdr:rowOff>114300</xdr:rowOff>
    </xdr:from>
    <xdr:to>
      <xdr:col>3</xdr:col>
      <xdr:colOff>0</xdr:colOff>
      <xdr:row>196</xdr:row>
      <xdr:rowOff>114300</xdr:rowOff>
    </xdr:to>
    <xdr:sp macro="" textlink="">
      <xdr:nvSpPr>
        <xdr:cNvPr id="495" name="Line 8">
          <a:extLst>
            <a:ext uri="{FF2B5EF4-FFF2-40B4-BE49-F238E27FC236}">
              <a16:creationId xmlns:a16="http://schemas.microsoft.com/office/drawing/2014/main" id="{E30728A0-6278-43BE-A57B-D92C54B4950B}"/>
            </a:ext>
          </a:extLst>
        </xdr:cNvPr>
        <xdr:cNvSpPr>
          <a:spLocks noChangeShapeType="1"/>
        </xdr:cNvSpPr>
      </xdr:nvSpPr>
      <xdr:spPr bwMode="auto">
        <a:xfrm flipH="1">
          <a:off x="1905000" y="3256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445</xdr:row>
      <xdr:rowOff>114300</xdr:rowOff>
    </xdr:from>
    <xdr:to>
      <xdr:col>2</xdr:col>
      <xdr:colOff>85725</xdr:colOff>
      <xdr:row>445</xdr:row>
      <xdr:rowOff>114300</xdr:rowOff>
    </xdr:to>
    <xdr:sp macro="" textlink="">
      <xdr:nvSpPr>
        <xdr:cNvPr id="496" name="Line 8">
          <a:extLst>
            <a:ext uri="{FF2B5EF4-FFF2-40B4-BE49-F238E27FC236}">
              <a16:creationId xmlns:a16="http://schemas.microsoft.com/office/drawing/2014/main" id="{49B66E7E-929C-4D92-BFAE-E3590E87E266}"/>
            </a:ext>
          </a:extLst>
        </xdr:cNvPr>
        <xdr:cNvSpPr>
          <a:spLocks noChangeShapeType="1"/>
        </xdr:cNvSpPr>
      </xdr:nvSpPr>
      <xdr:spPr bwMode="auto">
        <a:xfrm flipH="1">
          <a:off x="1905000" y="74637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472</xdr:row>
      <xdr:rowOff>95250</xdr:rowOff>
    </xdr:from>
    <xdr:to>
      <xdr:col>2</xdr:col>
      <xdr:colOff>38100</xdr:colOff>
      <xdr:row>472</xdr:row>
      <xdr:rowOff>104775</xdr:rowOff>
    </xdr:to>
    <xdr:sp macro="" textlink="">
      <xdr:nvSpPr>
        <xdr:cNvPr id="497" name="Line 7">
          <a:extLst>
            <a:ext uri="{FF2B5EF4-FFF2-40B4-BE49-F238E27FC236}">
              <a16:creationId xmlns:a16="http://schemas.microsoft.com/office/drawing/2014/main" id="{3D7D489C-28E3-4CD8-98B8-DDB3D7265A4E}"/>
            </a:ext>
          </a:extLst>
        </xdr:cNvPr>
        <xdr:cNvSpPr>
          <a:spLocks noChangeShapeType="1"/>
        </xdr:cNvSpPr>
      </xdr:nvSpPr>
      <xdr:spPr bwMode="auto">
        <a:xfrm flipH="1" flipV="1">
          <a:off x="1905000" y="792480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473</xdr:row>
      <xdr:rowOff>114300</xdr:rowOff>
    </xdr:from>
    <xdr:to>
      <xdr:col>2</xdr:col>
      <xdr:colOff>0</xdr:colOff>
      <xdr:row>473</xdr:row>
      <xdr:rowOff>114300</xdr:rowOff>
    </xdr:to>
    <xdr:sp macro="" textlink="">
      <xdr:nvSpPr>
        <xdr:cNvPr id="498" name="Line 8">
          <a:extLst>
            <a:ext uri="{FF2B5EF4-FFF2-40B4-BE49-F238E27FC236}">
              <a16:creationId xmlns:a16="http://schemas.microsoft.com/office/drawing/2014/main" id="{5573B2F0-F762-4369-AD97-962105A6EF23}"/>
            </a:ext>
          </a:extLst>
        </xdr:cNvPr>
        <xdr:cNvSpPr>
          <a:spLocks noChangeShapeType="1"/>
        </xdr:cNvSpPr>
      </xdr:nvSpPr>
      <xdr:spPr bwMode="auto">
        <a:xfrm flipH="1">
          <a:off x="1905000" y="79438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466725</xdr:colOff>
      <xdr:row>204</xdr:row>
      <xdr:rowOff>95250</xdr:rowOff>
    </xdr:from>
    <xdr:to>
      <xdr:col>3</xdr:col>
      <xdr:colOff>38100</xdr:colOff>
      <xdr:row>204</xdr:row>
      <xdr:rowOff>104775</xdr:rowOff>
    </xdr:to>
    <xdr:sp macro="" textlink="">
      <xdr:nvSpPr>
        <xdr:cNvPr id="499" name="Line 7">
          <a:extLst>
            <a:ext uri="{FF2B5EF4-FFF2-40B4-BE49-F238E27FC236}">
              <a16:creationId xmlns:a16="http://schemas.microsoft.com/office/drawing/2014/main" id="{B9B40449-B7C8-4E80-8833-496EA1B88CD9}"/>
            </a:ext>
          </a:extLst>
        </xdr:cNvPr>
        <xdr:cNvSpPr>
          <a:spLocks noChangeShapeType="1"/>
        </xdr:cNvSpPr>
      </xdr:nvSpPr>
      <xdr:spPr bwMode="auto">
        <a:xfrm flipH="1" flipV="1">
          <a:off x="1905000" y="338709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205</xdr:row>
      <xdr:rowOff>114300</xdr:rowOff>
    </xdr:from>
    <xdr:to>
      <xdr:col>3</xdr:col>
      <xdr:colOff>0</xdr:colOff>
      <xdr:row>205</xdr:row>
      <xdr:rowOff>114300</xdr:rowOff>
    </xdr:to>
    <xdr:sp macro="" textlink="">
      <xdr:nvSpPr>
        <xdr:cNvPr id="500" name="Line 8">
          <a:extLst>
            <a:ext uri="{FF2B5EF4-FFF2-40B4-BE49-F238E27FC236}">
              <a16:creationId xmlns:a16="http://schemas.microsoft.com/office/drawing/2014/main" id="{7C813339-C3AC-489B-B8C0-03257E743BB4}"/>
            </a:ext>
          </a:extLst>
        </xdr:cNvPr>
        <xdr:cNvSpPr>
          <a:spLocks noChangeShapeType="1"/>
        </xdr:cNvSpPr>
      </xdr:nvSpPr>
      <xdr:spPr bwMode="auto">
        <a:xfrm flipH="1">
          <a:off x="1905000" y="34055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361</xdr:row>
      <xdr:rowOff>114300</xdr:rowOff>
    </xdr:from>
    <xdr:to>
      <xdr:col>2</xdr:col>
      <xdr:colOff>85725</xdr:colOff>
      <xdr:row>361</xdr:row>
      <xdr:rowOff>114300</xdr:rowOff>
    </xdr:to>
    <xdr:sp macro="" textlink="">
      <xdr:nvSpPr>
        <xdr:cNvPr id="501" name="Line 8">
          <a:extLst>
            <a:ext uri="{FF2B5EF4-FFF2-40B4-BE49-F238E27FC236}">
              <a16:creationId xmlns:a16="http://schemas.microsoft.com/office/drawing/2014/main" id="{19AB418A-8C20-4720-95AF-C31502FAF681}"/>
            </a:ext>
          </a:extLst>
        </xdr:cNvPr>
        <xdr:cNvSpPr>
          <a:spLocks noChangeShapeType="1"/>
        </xdr:cNvSpPr>
      </xdr:nvSpPr>
      <xdr:spPr bwMode="auto">
        <a:xfrm flipH="1">
          <a:off x="1905000" y="60077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376</xdr:row>
      <xdr:rowOff>95250</xdr:rowOff>
    </xdr:from>
    <xdr:to>
      <xdr:col>2</xdr:col>
      <xdr:colOff>47625</xdr:colOff>
      <xdr:row>376</xdr:row>
      <xdr:rowOff>104775</xdr:rowOff>
    </xdr:to>
    <xdr:sp macro="" textlink="">
      <xdr:nvSpPr>
        <xdr:cNvPr id="502" name="Line 7">
          <a:extLst>
            <a:ext uri="{FF2B5EF4-FFF2-40B4-BE49-F238E27FC236}">
              <a16:creationId xmlns:a16="http://schemas.microsoft.com/office/drawing/2014/main" id="{D52D57C7-68AA-494C-AF76-FF2EE79B3A04}"/>
            </a:ext>
          </a:extLst>
        </xdr:cNvPr>
        <xdr:cNvSpPr>
          <a:spLocks noChangeShapeType="1"/>
        </xdr:cNvSpPr>
      </xdr:nvSpPr>
      <xdr:spPr bwMode="auto">
        <a:xfrm flipH="1" flipV="1">
          <a:off x="1905000" y="625348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377</xdr:row>
      <xdr:rowOff>114300</xdr:rowOff>
    </xdr:from>
    <xdr:to>
      <xdr:col>2</xdr:col>
      <xdr:colOff>0</xdr:colOff>
      <xdr:row>377</xdr:row>
      <xdr:rowOff>114300</xdr:rowOff>
    </xdr:to>
    <xdr:sp macro="" textlink="">
      <xdr:nvSpPr>
        <xdr:cNvPr id="503" name="Line 8">
          <a:extLst>
            <a:ext uri="{FF2B5EF4-FFF2-40B4-BE49-F238E27FC236}">
              <a16:creationId xmlns:a16="http://schemas.microsoft.com/office/drawing/2014/main" id="{205F0407-BF12-4A4B-A3F2-AC3E13EC6165}"/>
            </a:ext>
          </a:extLst>
        </xdr:cNvPr>
        <xdr:cNvSpPr>
          <a:spLocks noChangeShapeType="1"/>
        </xdr:cNvSpPr>
      </xdr:nvSpPr>
      <xdr:spPr bwMode="auto">
        <a:xfrm flipH="1">
          <a:off x="1905000" y="62718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466725</xdr:colOff>
      <xdr:row>147</xdr:row>
      <xdr:rowOff>95250</xdr:rowOff>
    </xdr:from>
    <xdr:to>
      <xdr:col>3</xdr:col>
      <xdr:colOff>28575</xdr:colOff>
      <xdr:row>147</xdr:row>
      <xdr:rowOff>104775</xdr:rowOff>
    </xdr:to>
    <xdr:sp macro="" textlink="">
      <xdr:nvSpPr>
        <xdr:cNvPr id="504" name="Line 7">
          <a:extLst>
            <a:ext uri="{FF2B5EF4-FFF2-40B4-BE49-F238E27FC236}">
              <a16:creationId xmlns:a16="http://schemas.microsoft.com/office/drawing/2014/main" id="{16738AAC-111A-4C00-9BD9-7F2071CE35A6}"/>
            </a:ext>
          </a:extLst>
        </xdr:cNvPr>
        <xdr:cNvSpPr>
          <a:spLocks noChangeShapeType="1"/>
        </xdr:cNvSpPr>
      </xdr:nvSpPr>
      <xdr:spPr bwMode="auto">
        <a:xfrm flipH="1" flipV="1">
          <a:off x="1905000" y="244602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148</xdr:row>
      <xdr:rowOff>114300</xdr:rowOff>
    </xdr:from>
    <xdr:to>
      <xdr:col>3</xdr:col>
      <xdr:colOff>0</xdr:colOff>
      <xdr:row>148</xdr:row>
      <xdr:rowOff>114300</xdr:rowOff>
    </xdr:to>
    <xdr:sp macro="" textlink="">
      <xdr:nvSpPr>
        <xdr:cNvPr id="505" name="Line 8">
          <a:extLst>
            <a:ext uri="{FF2B5EF4-FFF2-40B4-BE49-F238E27FC236}">
              <a16:creationId xmlns:a16="http://schemas.microsoft.com/office/drawing/2014/main" id="{37F314D1-FCC7-44B0-A046-F461AF81F2EB}"/>
            </a:ext>
          </a:extLst>
        </xdr:cNvPr>
        <xdr:cNvSpPr>
          <a:spLocks noChangeShapeType="1"/>
        </xdr:cNvSpPr>
      </xdr:nvSpPr>
      <xdr:spPr bwMode="auto">
        <a:xfrm flipH="1">
          <a:off x="1905000" y="2464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406</xdr:row>
      <xdr:rowOff>114300</xdr:rowOff>
    </xdr:from>
    <xdr:to>
      <xdr:col>2</xdr:col>
      <xdr:colOff>76200</xdr:colOff>
      <xdr:row>406</xdr:row>
      <xdr:rowOff>114300</xdr:rowOff>
    </xdr:to>
    <xdr:sp macro="" textlink="">
      <xdr:nvSpPr>
        <xdr:cNvPr id="506" name="Line 8">
          <a:extLst>
            <a:ext uri="{FF2B5EF4-FFF2-40B4-BE49-F238E27FC236}">
              <a16:creationId xmlns:a16="http://schemas.microsoft.com/office/drawing/2014/main" id="{BF840616-3C66-40DA-AAA1-838C39377132}"/>
            </a:ext>
          </a:extLst>
        </xdr:cNvPr>
        <xdr:cNvSpPr>
          <a:spLocks noChangeShapeType="1"/>
        </xdr:cNvSpPr>
      </xdr:nvSpPr>
      <xdr:spPr bwMode="auto">
        <a:xfrm flipH="1">
          <a:off x="1905000" y="67951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342</xdr:row>
      <xdr:rowOff>114300</xdr:rowOff>
    </xdr:from>
    <xdr:to>
      <xdr:col>2</xdr:col>
      <xdr:colOff>76200</xdr:colOff>
      <xdr:row>342</xdr:row>
      <xdr:rowOff>114300</xdr:rowOff>
    </xdr:to>
    <xdr:sp macro="" textlink="">
      <xdr:nvSpPr>
        <xdr:cNvPr id="507" name="Line 8">
          <a:extLst>
            <a:ext uri="{FF2B5EF4-FFF2-40B4-BE49-F238E27FC236}">
              <a16:creationId xmlns:a16="http://schemas.microsoft.com/office/drawing/2014/main" id="{9089D746-C927-40E7-9D33-80106C4C9106}"/>
            </a:ext>
          </a:extLst>
        </xdr:cNvPr>
        <xdr:cNvSpPr>
          <a:spLocks noChangeShapeType="1"/>
        </xdr:cNvSpPr>
      </xdr:nvSpPr>
      <xdr:spPr bwMode="auto">
        <a:xfrm flipH="1">
          <a:off x="1905000" y="56940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406</xdr:row>
      <xdr:rowOff>114300</xdr:rowOff>
    </xdr:from>
    <xdr:to>
      <xdr:col>2</xdr:col>
      <xdr:colOff>76200</xdr:colOff>
      <xdr:row>406</xdr:row>
      <xdr:rowOff>114300</xdr:rowOff>
    </xdr:to>
    <xdr:sp macro="" textlink="">
      <xdr:nvSpPr>
        <xdr:cNvPr id="508" name="Line 8">
          <a:extLst>
            <a:ext uri="{FF2B5EF4-FFF2-40B4-BE49-F238E27FC236}">
              <a16:creationId xmlns:a16="http://schemas.microsoft.com/office/drawing/2014/main" id="{39B8CFA1-0D24-4807-9288-4B8A32532786}"/>
            </a:ext>
          </a:extLst>
        </xdr:cNvPr>
        <xdr:cNvSpPr>
          <a:spLocks noChangeShapeType="1"/>
        </xdr:cNvSpPr>
      </xdr:nvSpPr>
      <xdr:spPr bwMode="auto">
        <a:xfrm flipH="1">
          <a:off x="1905000" y="67951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342</xdr:row>
      <xdr:rowOff>114300</xdr:rowOff>
    </xdr:from>
    <xdr:to>
      <xdr:col>2</xdr:col>
      <xdr:colOff>76200</xdr:colOff>
      <xdr:row>342</xdr:row>
      <xdr:rowOff>114300</xdr:rowOff>
    </xdr:to>
    <xdr:sp macro="" textlink="">
      <xdr:nvSpPr>
        <xdr:cNvPr id="509" name="Line 8">
          <a:extLst>
            <a:ext uri="{FF2B5EF4-FFF2-40B4-BE49-F238E27FC236}">
              <a16:creationId xmlns:a16="http://schemas.microsoft.com/office/drawing/2014/main" id="{8846C95B-73BE-4418-82D2-414E761FEB65}"/>
            </a:ext>
          </a:extLst>
        </xdr:cNvPr>
        <xdr:cNvSpPr>
          <a:spLocks noChangeShapeType="1"/>
        </xdr:cNvSpPr>
      </xdr:nvSpPr>
      <xdr:spPr bwMode="auto">
        <a:xfrm flipH="1">
          <a:off x="1905000" y="56940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334</xdr:row>
      <xdr:rowOff>114300</xdr:rowOff>
    </xdr:from>
    <xdr:to>
      <xdr:col>2</xdr:col>
      <xdr:colOff>76200</xdr:colOff>
      <xdr:row>334</xdr:row>
      <xdr:rowOff>114300</xdr:rowOff>
    </xdr:to>
    <xdr:sp macro="" textlink="">
      <xdr:nvSpPr>
        <xdr:cNvPr id="510" name="Line 8">
          <a:extLst>
            <a:ext uri="{FF2B5EF4-FFF2-40B4-BE49-F238E27FC236}">
              <a16:creationId xmlns:a16="http://schemas.microsoft.com/office/drawing/2014/main" id="{27628D5D-D807-47F9-A3F6-3AC3C83E8883}"/>
            </a:ext>
          </a:extLst>
        </xdr:cNvPr>
        <xdr:cNvSpPr>
          <a:spLocks noChangeShapeType="1"/>
        </xdr:cNvSpPr>
      </xdr:nvSpPr>
      <xdr:spPr bwMode="auto">
        <a:xfrm flipH="1">
          <a:off x="1905000" y="556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362</xdr:row>
      <xdr:rowOff>95250</xdr:rowOff>
    </xdr:from>
    <xdr:to>
      <xdr:col>2</xdr:col>
      <xdr:colOff>47625</xdr:colOff>
      <xdr:row>362</xdr:row>
      <xdr:rowOff>104775</xdr:rowOff>
    </xdr:to>
    <xdr:sp macro="" textlink="">
      <xdr:nvSpPr>
        <xdr:cNvPr id="511" name="Line 7">
          <a:extLst>
            <a:ext uri="{FF2B5EF4-FFF2-40B4-BE49-F238E27FC236}">
              <a16:creationId xmlns:a16="http://schemas.microsoft.com/office/drawing/2014/main" id="{F1A4FD94-AD0E-4BA8-9845-98E522E4478B}"/>
            </a:ext>
          </a:extLst>
        </xdr:cNvPr>
        <xdr:cNvSpPr>
          <a:spLocks noChangeShapeType="1"/>
        </xdr:cNvSpPr>
      </xdr:nvSpPr>
      <xdr:spPr bwMode="auto">
        <a:xfrm flipH="1" flipV="1">
          <a:off x="1905000" y="602234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363</xdr:row>
      <xdr:rowOff>114300</xdr:rowOff>
    </xdr:from>
    <xdr:to>
      <xdr:col>2</xdr:col>
      <xdr:colOff>0</xdr:colOff>
      <xdr:row>363</xdr:row>
      <xdr:rowOff>114300</xdr:rowOff>
    </xdr:to>
    <xdr:sp macro="" textlink="">
      <xdr:nvSpPr>
        <xdr:cNvPr id="512" name="Line 8">
          <a:extLst>
            <a:ext uri="{FF2B5EF4-FFF2-40B4-BE49-F238E27FC236}">
              <a16:creationId xmlns:a16="http://schemas.microsoft.com/office/drawing/2014/main" id="{7802EA2D-83F8-4877-8E41-FBF98446EE84}"/>
            </a:ext>
          </a:extLst>
        </xdr:cNvPr>
        <xdr:cNvSpPr>
          <a:spLocks noChangeShapeType="1"/>
        </xdr:cNvSpPr>
      </xdr:nvSpPr>
      <xdr:spPr bwMode="auto">
        <a:xfrm flipH="1">
          <a:off x="1905000" y="60407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361</xdr:row>
      <xdr:rowOff>114300</xdr:rowOff>
    </xdr:from>
    <xdr:to>
      <xdr:col>2</xdr:col>
      <xdr:colOff>85725</xdr:colOff>
      <xdr:row>361</xdr:row>
      <xdr:rowOff>114300</xdr:rowOff>
    </xdr:to>
    <xdr:sp macro="" textlink="">
      <xdr:nvSpPr>
        <xdr:cNvPr id="513" name="Line 8">
          <a:extLst>
            <a:ext uri="{FF2B5EF4-FFF2-40B4-BE49-F238E27FC236}">
              <a16:creationId xmlns:a16="http://schemas.microsoft.com/office/drawing/2014/main" id="{1114581C-BB95-4660-B899-D48E14A516F2}"/>
            </a:ext>
          </a:extLst>
        </xdr:cNvPr>
        <xdr:cNvSpPr>
          <a:spLocks noChangeShapeType="1"/>
        </xdr:cNvSpPr>
      </xdr:nvSpPr>
      <xdr:spPr bwMode="auto">
        <a:xfrm flipH="1">
          <a:off x="1905000" y="60077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376</xdr:row>
      <xdr:rowOff>95250</xdr:rowOff>
    </xdr:from>
    <xdr:to>
      <xdr:col>2</xdr:col>
      <xdr:colOff>47625</xdr:colOff>
      <xdr:row>376</xdr:row>
      <xdr:rowOff>104775</xdr:rowOff>
    </xdr:to>
    <xdr:sp macro="" textlink="">
      <xdr:nvSpPr>
        <xdr:cNvPr id="514" name="Line 7">
          <a:extLst>
            <a:ext uri="{FF2B5EF4-FFF2-40B4-BE49-F238E27FC236}">
              <a16:creationId xmlns:a16="http://schemas.microsoft.com/office/drawing/2014/main" id="{26D0562E-6A14-4429-A82A-771AED955391}"/>
            </a:ext>
          </a:extLst>
        </xdr:cNvPr>
        <xdr:cNvSpPr>
          <a:spLocks noChangeShapeType="1"/>
        </xdr:cNvSpPr>
      </xdr:nvSpPr>
      <xdr:spPr bwMode="auto">
        <a:xfrm flipH="1" flipV="1">
          <a:off x="1905000" y="625348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377</xdr:row>
      <xdr:rowOff>114300</xdr:rowOff>
    </xdr:from>
    <xdr:to>
      <xdr:col>2</xdr:col>
      <xdr:colOff>0</xdr:colOff>
      <xdr:row>377</xdr:row>
      <xdr:rowOff>114300</xdr:rowOff>
    </xdr:to>
    <xdr:sp macro="" textlink="">
      <xdr:nvSpPr>
        <xdr:cNvPr id="515" name="Line 8">
          <a:extLst>
            <a:ext uri="{FF2B5EF4-FFF2-40B4-BE49-F238E27FC236}">
              <a16:creationId xmlns:a16="http://schemas.microsoft.com/office/drawing/2014/main" id="{182A7B10-937F-4552-8234-EB7B51D01610}"/>
            </a:ext>
          </a:extLst>
        </xdr:cNvPr>
        <xdr:cNvSpPr>
          <a:spLocks noChangeShapeType="1"/>
        </xdr:cNvSpPr>
      </xdr:nvSpPr>
      <xdr:spPr bwMode="auto">
        <a:xfrm flipH="1">
          <a:off x="1905000" y="62718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148</xdr:row>
      <xdr:rowOff>114300</xdr:rowOff>
    </xdr:from>
    <xdr:to>
      <xdr:col>3</xdr:col>
      <xdr:colOff>0</xdr:colOff>
      <xdr:row>148</xdr:row>
      <xdr:rowOff>114300</xdr:rowOff>
    </xdr:to>
    <xdr:sp macro="" textlink="">
      <xdr:nvSpPr>
        <xdr:cNvPr id="516" name="Line 8">
          <a:extLst>
            <a:ext uri="{FF2B5EF4-FFF2-40B4-BE49-F238E27FC236}">
              <a16:creationId xmlns:a16="http://schemas.microsoft.com/office/drawing/2014/main" id="{6B51A0F6-AB09-4814-823F-6254FB0EC907}"/>
            </a:ext>
          </a:extLst>
        </xdr:cNvPr>
        <xdr:cNvSpPr>
          <a:spLocks noChangeShapeType="1"/>
        </xdr:cNvSpPr>
      </xdr:nvSpPr>
      <xdr:spPr bwMode="auto">
        <a:xfrm flipH="1">
          <a:off x="1905000" y="2464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311</xdr:row>
      <xdr:rowOff>114300</xdr:rowOff>
    </xdr:from>
    <xdr:to>
      <xdr:col>2</xdr:col>
      <xdr:colOff>85725</xdr:colOff>
      <xdr:row>311</xdr:row>
      <xdr:rowOff>114300</xdr:rowOff>
    </xdr:to>
    <xdr:sp macro="" textlink="">
      <xdr:nvSpPr>
        <xdr:cNvPr id="517" name="Line 8">
          <a:extLst>
            <a:ext uri="{FF2B5EF4-FFF2-40B4-BE49-F238E27FC236}">
              <a16:creationId xmlns:a16="http://schemas.microsoft.com/office/drawing/2014/main" id="{A2059E90-416F-4051-BC06-0C9B10678879}"/>
            </a:ext>
          </a:extLst>
        </xdr:cNvPr>
        <xdr:cNvSpPr>
          <a:spLocks noChangeShapeType="1"/>
        </xdr:cNvSpPr>
      </xdr:nvSpPr>
      <xdr:spPr bwMode="auto">
        <a:xfrm flipH="1">
          <a:off x="1905000" y="5182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466725</xdr:colOff>
      <xdr:row>151</xdr:row>
      <xdr:rowOff>95250</xdr:rowOff>
    </xdr:from>
    <xdr:to>
      <xdr:col>3</xdr:col>
      <xdr:colOff>28575</xdr:colOff>
      <xdr:row>151</xdr:row>
      <xdr:rowOff>104775</xdr:rowOff>
    </xdr:to>
    <xdr:sp macro="" textlink="">
      <xdr:nvSpPr>
        <xdr:cNvPr id="518" name="Line 7">
          <a:extLst>
            <a:ext uri="{FF2B5EF4-FFF2-40B4-BE49-F238E27FC236}">
              <a16:creationId xmlns:a16="http://schemas.microsoft.com/office/drawing/2014/main" id="{D9DABC9C-1D12-4829-A424-2493E056BF16}"/>
            </a:ext>
          </a:extLst>
        </xdr:cNvPr>
        <xdr:cNvSpPr>
          <a:spLocks noChangeShapeType="1"/>
        </xdr:cNvSpPr>
      </xdr:nvSpPr>
      <xdr:spPr bwMode="auto">
        <a:xfrm flipH="1" flipV="1">
          <a:off x="1905000" y="251206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152</xdr:row>
      <xdr:rowOff>114300</xdr:rowOff>
    </xdr:from>
    <xdr:to>
      <xdr:col>3</xdr:col>
      <xdr:colOff>0</xdr:colOff>
      <xdr:row>152</xdr:row>
      <xdr:rowOff>114300</xdr:rowOff>
    </xdr:to>
    <xdr:sp macro="" textlink="">
      <xdr:nvSpPr>
        <xdr:cNvPr id="519" name="Line 8">
          <a:extLst>
            <a:ext uri="{FF2B5EF4-FFF2-40B4-BE49-F238E27FC236}">
              <a16:creationId xmlns:a16="http://schemas.microsoft.com/office/drawing/2014/main" id="{CA7C20AB-2FC2-4B38-8013-CA839C007547}"/>
            </a:ext>
          </a:extLst>
        </xdr:cNvPr>
        <xdr:cNvSpPr>
          <a:spLocks noChangeShapeType="1"/>
        </xdr:cNvSpPr>
      </xdr:nvSpPr>
      <xdr:spPr bwMode="auto">
        <a:xfrm flipH="1">
          <a:off x="1905000" y="25304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326</xdr:row>
      <xdr:rowOff>114300</xdr:rowOff>
    </xdr:from>
    <xdr:to>
      <xdr:col>2</xdr:col>
      <xdr:colOff>76200</xdr:colOff>
      <xdr:row>326</xdr:row>
      <xdr:rowOff>114300</xdr:rowOff>
    </xdr:to>
    <xdr:sp macro="" textlink="">
      <xdr:nvSpPr>
        <xdr:cNvPr id="520" name="Line 8">
          <a:extLst>
            <a:ext uri="{FF2B5EF4-FFF2-40B4-BE49-F238E27FC236}">
              <a16:creationId xmlns:a16="http://schemas.microsoft.com/office/drawing/2014/main" id="{D455FFC4-565A-45A8-B56F-D35A48C6A11A}"/>
            </a:ext>
          </a:extLst>
        </xdr:cNvPr>
        <xdr:cNvSpPr>
          <a:spLocks noChangeShapeType="1"/>
        </xdr:cNvSpPr>
      </xdr:nvSpPr>
      <xdr:spPr bwMode="auto">
        <a:xfrm flipH="1">
          <a:off x="1905000" y="54298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326</xdr:row>
      <xdr:rowOff>114300</xdr:rowOff>
    </xdr:from>
    <xdr:to>
      <xdr:col>2</xdr:col>
      <xdr:colOff>76200</xdr:colOff>
      <xdr:row>326</xdr:row>
      <xdr:rowOff>114300</xdr:rowOff>
    </xdr:to>
    <xdr:sp macro="" textlink="">
      <xdr:nvSpPr>
        <xdr:cNvPr id="521" name="Line 8">
          <a:extLst>
            <a:ext uri="{FF2B5EF4-FFF2-40B4-BE49-F238E27FC236}">
              <a16:creationId xmlns:a16="http://schemas.microsoft.com/office/drawing/2014/main" id="{1DB8AEAD-4824-4E83-945E-2809BDBAFCCA}"/>
            </a:ext>
          </a:extLst>
        </xdr:cNvPr>
        <xdr:cNvSpPr>
          <a:spLocks noChangeShapeType="1"/>
        </xdr:cNvSpPr>
      </xdr:nvSpPr>
      <xdr:spPr bwMode="auto">
        <a:xfrm flipH="1">
          <a:off x="1905000" y="54298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312</xdr:row>
      <xdr:rowOff>95250</xdr:rowOff>
    </xdr:from>
    <xdr:to>
      <xdr:col>2</xdr:col>
      <xdr:colOff>47625</xdr:colOff>
      <xdr:row>312</xdr:row>
      <xdr:rowOff>104775</xdr:rowOff>
    </xdr:to>
    <xdr:sp macro="" textlink="">
      <xdr:nvSpPr>
        <xdr:cNvPr id="522" name="Line 7">
          <a:extLst>
            <a:ext uri="{FF2B5EF4-FFF2-40B4-BE49-F238E27FC236}">
              <a16:creationId xmlns:a16="http://schemas.microsoft.com/office/drawing/2014/main" id="{99DED714-F41A-4DCB-BD57-63201B0A7AAD}"/>
            </a:ext>
          </a:extLst>
        </xdr:cNvPr>
        <xdr:cNvSpPr>
          <a:spLocks noChangeShapeType="1"/>
        </xdr:cNvSpPr>
      </xdr:nvSpPr>
      <xdr:spPr bwMode="auto">
        <a:xfrm flipH="1" flipV="1">
          <a:off x="1905000" y="519684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313</xdr:row>
      <xdr:rowOff>114300</xdr:rowOff>
    </xdr:from>
    <xdr:to>
      <xdr:col>2</xdr:col>
      <xdr:colOff>0</xdr:colOff>
      <xdr:row>313</xdr:row>
      <xdr:rowOff>114300</xdr:rowOff>
    </xdr:to>
    <xdr:sp macro="" textlink="">
      <xdr:nvSpPr>
        <xdr:cNvPr id="523" name="Line 8">
          <a:extLst>
            <a:ext uri="{FF2B5EF4-FFF2-40B4-BE49-F238E27FC236}">
              <a16:creationId xmlns:a16="http://schemas.microsoft.com/office/drawing/2014/main" id="{96571A68-1E00-4395-B805-C3685530D406}"/>
            </a:ext>
          </a:extLst>
        </xdr:cNvPr>
        <xdr:cNvSpPr>
          <a:spLocks noChangeShapeType="1"/>
        </xdr:cNvSpPr>
      </xdr:nvSpPr>
      <xdr:spPr bwMode="auto">
        <a:xfrm flipH="1">
          <a:off x="1905000" y="52152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311</xdr:row>
      <xdr:rowOff>114300</xdr:rowOff>
    </xdr:from>
    <xdr:to>
      <xdr:col>2</xdr:col>
      <xdr:colOff>85725</xdr:colOff>
      <xdr:row>311</xdr:row>
      <xdr:rowOff>114300</xdr:rowOff>
    </xdr:to>
    <xdr:sp macro="" textlink="">
      <xdr:nvSpPr>
        <xdr:cNvPr id="524" name="Line 8">
          <a:extLst>
            <a:ext uri="{FF2B5EF4-FFF2-40B4-BE49-F238E27FC236}">
              <a16:creationId xmlns:a16="http://schemas.microsoft.com/office/drawing/2014/main" id="{756B863C-5954-4027-93D1-B7E3C75B1BBC}"/>
            </a:ext>
          </a:extLst>
        </xdr:cNvPr>
        <xdr:cNvSpPr>
          <a:spLocks noChangeShapeType="1"/>
        </xdr:cNvSpPr>
      </xdr:nvSpPr>
      <xdr:spPr bwMode="auto">
        <a:xfrm flipH="1">
          <a:off x="1905000" y="5182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152</xdr:row>
      <xdr:rowOff>114300</xdr:rowOff>
    </xdr:from>
    <xdr:to>
      <xdr:col>3</xdr:col>
      <xdr:colOff>0</xdr:colOff>
      <xdr:row>152</xdr:row>
      <xdr:rowOff>114300</xdr:rowOff>
    </xdr:to>
    <xdr:sp macro="" textlink="">
      <xdr:nvSpPr>
        <xdr:cNvPr id="525" name="Line 8">
          <a:extLst>
            <a:ext uri="{FF2B5EF4-FFF2-40B4-BE49-F238E27FC236}">
              <a16:creationId xmlns:a16="http://schemas.microsoft.com/office/drawing/2014/main" id="{7797AB58-C463-4A29-B0DF-B8B3A0D11823}"/>
            </a:ext>
          </a:extLst>
        </xdr:cNvPr>
        <xdr:cNvSpPr>
          <a:spLocks noChangeShapeType="1"/>
        </xdr:cNvSpPr>
      </xdr:nvSpPr>
      <xdr:spPr bwMode="auto">
        <a:xfrm flipH="1">
          <a:off x="1905000" y="25304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294</xdr:row>
      <xdr:rowOff>161925</xdr:rowOff>
    </xdr:from>
    <xdr:to>
      <xdr:col>1</xdr:col>
      <xdr:colOff>28575</xdr:colOff>
      <xdr:row>295</xdr:row>
      <xdr:rowOff>0</xdr:rowOff>
    </xdr:to>
    <xdr:sp macro="" textlink="">
      <xdr:nvSpPr>
        <xdr:cNvPr id="526" name="Line 4">
          <a:extLst>
            <a:ext uri="{FF2B5EF4-FFF2-40B4-BE49-F238E27FC236}">
              <a16:creationId xmlns:a16="http://schemas.microsoft.com/office/drawing/2014/main" id="{88D0B386-E460-444A-877E-D55C357C6DC3}"/>
            </a:ext>
          </a:extLst>
        </xdr:cNvPr>
        <xdr:cNvSpPr>
          <a:spLocks noChangeShapeType="1"/>
        </xdr:cNvSpPr>
      </xdr:nvSpPr>
      <xdr:spPr bwMode="auto">
        <a:xfrm>
          <a:off x="876300" y="48942625"/>
          <a:ext cx="28575" cy="3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299</xdr:row>
      <xdr:rowOff>161925</xdr:rowOff>
    </xdr:from>
    <xdr:to>
      <xdr:col>1</xdr:col>
      <xdr:colOff>28575</xdr:colOff>
      <xdr:row>300</xdr:row>
      <xdr:rowOff>0</xdr:rowOff>
    </xdr:to>
    <xdr:sp macro="" textlink="">
      <xdr:nvSpPr>
        <xdr:cNvPr id="527" name="Line 4">
          <a:extLst>
            <a:ext uri="{FF2B5EF4-FFF2-40B4-BE49-F238E27FC236}">
              <a16:creationId xmlns:a16="http://schemas.microsoft.com/office/drawing/2014/main" id="{0C47E319-B1F1-466D-8A1F-7933254C5CDB}"/>
            </a:ext>
          </a:extLst>
        </xdr:cNvPr>
        <xdr:cNvSpPr>
          <a:spLocks noChangeShapeType="1"/>
        </xdr:cNvSpPr>
      </xdr:nvSpPr>
      <xdr:spPr bwMode="auto">
        <a:xfrm>
          <a:off x="876300" y="49768125"/>
          <a:ext cx="28575" cy="3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294</xdr:row>
      <xdr:rowOff>161925</xdr:rowOff>
    </xdr:from>
    <xdr:to>
      <xdr:col>1</xdr:col>
      <xdr:colOff>28575</xdr:colOff>
      <xdr:row>295</xdr:row>
      <xdr:rowOff>0</xdr:rowOff>
    </xdr:to>
    <xdr:sp macro="" textlink="">
      <xdr:nvSpPr>
        <xdr:cNvPr id="528" name="Line 4">
          <a:extLst>
            <a:ext uri="{FF2B5EF4-FFF2-40B4-BE49-F238E27FC236}">
              <a16:creationId xmlns:a16="http://schemas.microsoft.com/office/drawing/2014/main" id="{B4E1D172-B6D1-4755-BBDF-29CAA9264D14}"/>
            </a:ext>
          </a:extLst>
        </xdr:cNvPr>
        <xdr:cNvSpPr>
          <a:spLocks noChangeShapeType="1"/>
        </xdr:cNvSpPr>
      </xdr:nvSpPr>
      <xdr:spPr bwMode="auto">
        <a:xfrm>
          <a:off x="876300" y="48942625"/>
          <a:ext cx="28575" cy="3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299</xdr:row>
      <xdr:rowOff>161925</xdr:rowOff>
    </xdr:from>
    <xdr:to>
      <xdr:col>1</xdr:col>
      <xdr:colOff>28575</xdr:colOff>
      <xdr:row>300</xdr:row>
      <xdr:rowOff>0</xdr:rowOff>
    </xdr:to>
    <xdr:sp macro="" textlink="">
      <xdr:nvSpPr>
        <xdr:cNvPr id="529" name="Line 4">
          <a:extLst>
            <a:ext uri="{FF2B5EF4-FFF2-40B4-BE49-F238E27FC236}">
              <a16:creationId xmlns:a16="http://schemas.microsoft.com/office/drawing/2014/main" id="{32165AB7-4FBB-4C4C-BB08-5BD8A31966A8}"/>
            </a:ext>
          </a:extLst>
        </xdr:cNvPr>
        <xdr:cNvSpPr>
          <a:spLocks noChangeShapeType="1"/>
        </xdr:cNvSpPr>
      </xdr:nvSpPr>
      <xdr:spPr bwMode="auto">
        <a:xfrm>
          <a:off x="876300" y="49768125"/>
          <a:ext cx="28575" cy="3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527</xdr:row>
      <xdr:rowOff>114300</xdr:rowOff>
    </xdr:from>
    <xdr:to>
      <xdr:col>2</xdr:col>
      <xdr:colOff>38100</xdr:colOff>
      <xdr:row>527</xdr:row>
      <xdr:rowOff>114300</xdr:rowOff>
    </xdr:to>
    <xdr:sp macro="" textlink="">
      <xdr:nvSpPr>
        <xdr:cNvPr id="530" name="Line 8">
          <a:extLst>
            <a:ext uri="{FF2B5EF4-FFF2-40B4-BE49-F238E27FC236}">
              <a16:creationId xmlns:a16="http://schemas.microsoft.com/office/drawing/2014/main" id="{80D4BDCC-8FEA-4D2D-A8ED-855EB3337523}"/>
            </a:ext>
          </a:extLst>
        </xdr:cNvPr>
        <xdr:cNvSpPr>
          <a:spLocks noChangeShapeType="1"/>
        </xdr:cNvSpPr>
      </xdr:nvSpPr>
      <xdr:spPr bwMode="auto">
        <a:xfrm flipH="1">
          <a:off x="1905000" y="88696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</xdr:col>
      <xdr:colOff>542925</xdr:colOff>
      <xdr:row>424</xdr:row>
      <xdr:rowOff>114300</xdr:rowOff>
    </xdr:from>
    <xdr:to>
      <xdr:col>2</xdr:col>
      <xdr:colOff>38100</xdr:colOff>
      <xdr:row>424</xdr:row>
      <xdr:rowOff>114300</xdr:rowOff>
    </xdr:to>
    <xdr:sp macro="" textlink="">
      <xdr:nvSpPr>
        <xdr:cNvPr id="531" name="Line 8">
          <a:extLst>
            <a:ext uri="{FF2B5EF4-FFF2-40B4-BE49-F238E27FC236}">
              <a16:creationId xmlns:a16="http://schemas.microsoft.com/office/drawing/2014/main" id="{9A00AE85-9E2D-4D19-AE4B-BEC944541BAE}"/>
            </a:ext>
          </a:extLst>
        </xdr:cNvPr>
        <xdr:cNvSpPr>
          <a:spLocks noChangeShapeType="1"/>
        </xdr:cNvSpPr>
      </xdr:nvSpPr>
      <xdr:spPr bwMode="auto">
        <a:xfrm flipH="1">
          <a:off x="1905000" y="71037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</xdr:col>
      <xdr:colOff>542925</xdr:colOff>
      <xdr:row>515</xdr:row>
      <xdr:rowOff>114300</xdr:rowOff>
    </xdr:from>
    <xdr:to>
      <xdr:col>2</xdr:col>
      <xdr:colOff>57150</xdr:colOff>
      <xdr:row>515</xdr:row>
      <xdr:rowOff>114300</xdr:rowOff>
    </xdr:to>
    <xdr:sp macro="" textlink="">
      <xdr:nvSpPr>
        <xdr:cNvPr id="532" name="Line 8">
          <a:extLst>
            <a:ext uri="{FF2B5EF4-FFF2-40B4-BE49-F238E27FC236}">
              <a16:creationId xmlns:a16="http://schemas.microsoft.com/office/drawing/2014/main" id="{BD7C03A4-E847-4759-BFFC-E6AD83C0254C}"/>
            </a:ext>
          </a:extLst>
        </xdr:cNvPr>
        <xdr:cNvSpPr>
          <a:spLocks noChangeShapeType="1"/>
        </xdr:cNvSpPr>
      </xdr:nvSpPr>
      <xdr:spPr bwMode="auto">
        <a:xfrm flipH="1">
          <a:off x="1905000" y="86639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</xdr:col>
      <xdr:colOff>542925</xdr:colOff>
      <xdr:row>410</xdr:row>
      <xdr:rowOff>114300</xdr:rowOff>
    </xdr:from>
    <xdr:to>
      <xdr:col>2</xdr:col>
      <xdr:colOff>57150</xdr:colOff>
      <xdr:row>410</xdr:row>
      <xdr:rowOff>114300</xdr:rowOff>
    </xdr:to>
    <xdr:sp macro="" textlink="">
      <xdr:nvSpPr>
        <xdr:cNvPr id="533" name="Line 8">
          <a:extLst>
            <a:ext uri="{FF2B5EF4-FFF2-40B4-BE49-F238E27FC236}">
              <a16:creationId xmlns:a16="http://schemas.microsoft.com/office/drawing/2014/main" id="{621263D7-B487-45B6-BE8B-9922C5C0BF50}"/>
            </a:ext>
          </a:extLst>
        </xdr:cNvPr>
        <xdr:cNvSpPr>
          <a:spLocks noChangeShapeType="1"/>
        </xdr:cNvSpPr>
      </xdr:nvSpPr>
      <xdr:spPr bwMode="auto">
        <a:xfrm flipH="1">
          <a:off x="1905000" y="68637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</xdr:col>
      <xdr:colOff>542925</xdr:colOff>
      <xdr:row>525</xdr:row>
      <xdr:rowOff>114300</xdr:rowOff>
    </xdr:from>
    <xdr:to>
      <xdr:col>2</xdr:col>
      <xdr:colOff>57150</xdr:colOff>
      <xdr:row>525</xdr:row>
      <xdr:rowOff>114300</xdr:rowOff>
    </xdr:to>
    <xdr:sp macro="" textlink="">
      <xdr:nvSpPr>
        <xdr:cNvPr id="534" name="Line 8">
          <a:extLst>
            <a:ext uri="{FF2B5EF4-FFF2-40B4-BE49-F238E27FC236}">
              <a16:creationId xmlns:a16="http://schemas.microsoft.com/office/drawing/2014/main" id="{B918EA68-4AAB-4205-9099-2D4127BC6EB1}"/>
            </a:ext>
          </a:extLst>
        </xdr:cNvPr>
        <xdr:cNvSpPr>
          <a:spLocks noChangeShapeType="1"/>
        </xdr:cNvSpPr>
      </xdr:nvSpPr>
      <xdr:spPr bwMode="auto">
        <a:xfrm flipH="1">
          <a:off x="1905000" y="88353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</xdr:col>
      <xdr:colOff>542925</xdr:colOff>
      <xdr:row>416</xdr:row>
      <xdr:rowOff>114300</xdr:rowOff>
    </xdr:from>
    <xdr:to>
      <xdr:col>2</xdr:col>
      <xdr:colOff>57150</xdr:colOff>
      <xdr:row>416</xdr:row>
      <xdr:rowOff>114300</xdr:rowOff>
    </xdr:to>
    <xdr:sp macro="" textlink="">
      <xdr:nvSpPr>
        <xdr:cNvPr id="535" name="Line 8">
          <a:extLst>
            <a:ext uri="{FF2B5EF4-FFF2-40B4-BE49-F238E27FC236}">
              <a16:creationId xmlns:a16="http://schemas.microsoft.com/office/drawing/2014/main" id="{618C91CB-BD34-4002-B49B-6F1D8C523A5E}"/>
            </a:ext>
          </a:extLst>
        </xdr:cNvPr>
        <xdr:cNvSpPr>
          <a:spLocks noChangeShapeType="1"/>
        </xdr:cNvSpPr>
      </xdr:nvSpPr>
      <xdr:spPr bwMode="auto">
        <a:xfrm flipH="1">
          <a:off x="1905000" y="69665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</xdr:col>
      <xdr:colOff>542925</xdr:colOff>
      <xdr:row>600</xdr:row>
      <xdr:rowOff>114300</xdr:rowOff>
    </xdr:from>
    <xdr:to>
      <xdr:col>2</xdr:col>
      <xdr:colOff>57150</xdr:colOff>
      <xdr:row>600</xdr:row>
      <xdr:rowOff>114300</xdr:rowOff>
    </xdr:to>
    <xdr:sp macro="" textlink="">
      <xdr:nvSpPr>
        <xdr:cNvPr id="536" name="Line 8">
          <a:extLst>
            <a:ext uri="{FF2B5EF4-FFF2-40B4-BE49-F238E27FC236}">
              <a16:creationId xmlns:a16="http://schemas.microsoft.com/office/drawing/2014/main" id="{A68D014C-4D71-4D75-B8CE-B4EFFDC4417C}"/>
            </a:ext>
          </a:extLst>
        </xdr:cNvPr>
        <xdr:cNvSpPr>
          <a:spLocks noChangeShapeType="1"/>
        </xdr:cNvSpPr>
      </xdr:nvSpPr>
      <xdr:spPr bwMode="auto">
        <a:xfrm flipH="1">
          <a:off x="1905000" y="101212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</xdr:col>
      <xdr:colOff>542925</xdr:colOff>
      <xdr:row>465</xdr:row>
      <xdr:rowOff>114300</xdr:rowOff>
    </xdr:from>
    <xdr:to>
      <xdr:col>2</xdr:col>
      <xdr:colOff>57150</xdr:colOff>
      <xdr:row>465</xdr:row>
      <xdr:rowOff>114300</xdr:rowOff>
    </xdr:to>
    <xdr:sp macro="" textlink="">
      <xdr:nvSpPr>
        <xdr:cNvPr id="537" name="Line 8">
          <a:extLst>
            <a:ext uri="{FF2B5EF4-FFF2-40B4-BE49-F238E27FC236}">
              <a16:creationId xmlns:a16="http://schemas.microsoft.com/office/drawing/2014/main" id="{4D242EDA-B053-41F5-85C6-773171F61CA4}"/>
            </a:ext>
          </a:extLst>
        </xdr:cNvPr>
        <xdr:cNvSpPr>
          <a:spLocks noChangeShapeType="1"/>
        </xdr:cNvSpPr>
      </xdr:nvSpPr>
      <xdr:spPr bwMode="auto">
        <a:xfrm flipH="1">
          <a:off x="1905000" y="78066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</xdr:col>
      <xdr:colOff>542925</xdr:colOff>
      <xdr:row>562</xdr:row>
      <xdr:rowOff>114300</xdr:rowOff>
    </xdr:from>
    <xdr:to>
      <xdr:col>2</xdr:col>
      <xdr:colOff>66675</xdr:colOff>
      <xdr:row>562</xdr:row>
      <xdr:rowOff>114300</xdr:rowOff>
    </xdr:to>
    <xdr:sp macro="" textlink="">
      <xdr:nvSpPr>
        <xdr:cNvPr id="538" name="Line 8">
          <a:extLst>
            <a:ext uri="{FF2B5EF4-FFF2-40B4-BE49-F238E27FC236}">
              <a16:creationId xmlns:a16="http://schemas.microsoft.com/office/drawing/2014/main" id="{3127018C-C204-4F4D-A16F-8FEC5F7E6AA9}"/>
            </a:ext>
          </a:extLst>
        </xdr:cNvPr>
        <xdr:cNvSpPr>
          <a:spLocks noChangeShapeType="1"/>
        </xdr:cNvSpPr>
      </xdr:nvSpPr>
      <xdr:spPr bwMode="auto">
        <a:xfrm flipH="1">
          <a:off x="1905000" y="94697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</xdr:col>
      <xdr:colOff>542925</xdr:colOff>
      <xdr:row>449</xdr:row>
      <xdr:rowOff>114300</xdr:rowOff>
    </xdr:from>
    <xdr:to>
      <xdr:col>2</xdr:col>
      <xdr:colOff>66675</xdr:colOff>
      <xdr:row>449</xdr:row>
      <xdr:rowOff>114300</xdr:rowOff>
    </xdr:to>
    <xdr:sp macro="" textlink="">
      <xdr:nvSpPr>
        <xdr:cNvPr id="539" name="Line 8">
          <a:extLst>
            <a:ext uri="{FF2B5EF4-FFF2-40B4-BE49-F238E27FC236}">
              <a16:creationId xmlns:a16="http://schemas.microsoft.com/office/drawing/2014/main" id="{E7BE8B08-5772-4753-BB11-29747583DCAD}"/>
            </a:ext>
          </a:extLst>
        </xdr:cNvPr>
        <xdr:cNvSpPr>
          <a:spLocks noChangeShapeType="1"/>
        </xdr:cNvSpPr>
      </xdr:nvSpPr>
      <xdr:spPr bwMode="auto">
        <a:xfrm flipH="1">
          <a:off x="1905000" y="75323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</xdr:col>
      <xdr:colOff>542925</xdr:colOff>
      <xdr:row>456</xdr:row>
      <xdr:rowOff>114300</xdr:rowOff>
    </xdr:from>
    <xdr:to>
      <xdr:col>2</xdr:col>
      <xdr:colOff>76200</xdr:colOff>
      <xdr:row>456</xdr:row>
      <xdr:rowOff>114300</xdr:rowOff>
    </xdr:to>
    <xdr:sp macro="" textlink="">
      <xdr:nvSpPr>
        <xdr:cNvPr id="540" name="Line 8">
          <a:extLst>
            <a:ext uri="{FF2B5EF4-FFF2-40B4-BE49-F238E27FC236}">
              <a16:creationId xmlns:a16="http://schemas.microsoft.com/office/drawing/2014/main" id="{0C4F6ACA-B386-43CF-BB62-0FDF326E56AD}"/>
            </a:ext>
          </a:extLst>
        </xdr:cNvPr>
        <xdr:cNvSpPr>
          <a:spLocks noChangeShapeType="1"/>
        </xdr:cNvSpPr>
      </xdr:nvSpPr>
      <xdr:spPr bwMode="auto">
        <a:xfrm flipH="1">
          <a:off x="1905000" y="76523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</xdr:col>
      <xdr:colOff>0</xdr:colOff>
      <xdr:row>484</xdr:row>
      <xdr:rowOff>95250</xdr:rowOff>
    </xdr:from>
    <xdr:to>
      <xdr:col>2</xdr:col>
      <xdr:colOff>38100</xdr:colOff>
      <xdr:row>484</xdr:row>
      <xdr:rowOff>104775</xdr:rowOff>
    </xdr:to>
    <xdr:sp macro="" textlink="">
      <xdr:nvSpPr>
        <xdr:cNvPr id="541" name="Line 7">
          <a:extLst>
            <a:ext uri="{FF2B5EF4-FFF2-40B4-BE49-F238E27FC236}">
              <a16:creationId xmlns:a16="http://schemas.microsoft.com/office/drawing/2014/main" id="{605F9A80-323B-46B8-BFF1-7B21B8A57BBA}"/>
            </a:ext>
          </a:extLst>
        </xdr:cNvPr>
        <xdr:cNvSpPr>
          <a:spLocks noChangeShapeType="1"/>
        </xdr:cNvSpPr>
      </xdr:nvSpPr>
      <xdr:spPr bwMode="auto">
        <a:xfrm flipH="1" flipV="1">
          <a:off x="1905000" y="813054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</xdr:col>
      <xdr:colOff>0</xdr:colOff>
      <xdr:row>485</xdr:row>
      <xdr:rowOff>114300</xdr:rowOff>
    </xdr:from>
    <xdr:to>
      <xdr:col>2</xdr:col>
      <xdr:colOff>0</xdr:colOff>
      <xdr:row>485</xdr:row>
      <xdr:rowOff>114300</xdr:rowOff>
    </xdr:to>
    <xdr:sp macro="" textlink="">
      <xdr:nvSpPr>
        <xdr:cNvPr id="542" name="Line 8">
          <a:extLst>
            <a:ext uri="{FF2B5EF4-FFF2-40B4-BE49-F238E27FC236}">
              <a16:creationId xmlns:a16="http://schemas.microsoft.com/office/drawing/2014/main" id="{39416E36-4D7B-4615-9C1A-4B2AF6BFE831}"/>
            </a:ext>
          </a:extLst>
        </xdr:cNvPr>
        <xdr:cNvSpPr>
          <a:spLocks noChangeShapeType="1"/>
        </xdr:cNvSpPr>
      </xdr:nvSpPr>
      <xdr:spPr bwMode="auto">
        <a:xfrm flipH="1">
          <a:off x="1905000" y="81495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</xdr:col>
      <xdr:colOff>466725</xdr:colOff>
      <xdr:row>218</xdr:row>
      <xdr:rowOff>95250</xdr:rowOff>
    </xdr:from>
    <xdr:to>
      <xdr:col>3</xdr:col>
      <xdr:colOff>38100</xdr:colOff>
      <xdr:row>218</xdr:row>
      <xdr:rowOff>104775</xdr:rowOff>
    </xdr:to>
    <xdr:sp macro="" textlink="">
      <xdr:nvSpPr>
        <xdr:cNvPr id="543" name="Line 7">
          <a:extLst>
            <a:ext uri="{FF2B5EF4-FFF2-40B4-BE49-F238E27FC236}">
              <a16:creationId xmlns:a16="http://schemas.microsoft.com/office/drawing/2014/main" id="{D39822E1-A2D1-4830-9286-1E72F4E6B0F2}"/>
            </a:ext>
          </a:extLst>
        </xdr:cNvPr>
        <xdr:cNvSpPr>
          <a:spLocks noChangeShapeType="1"/>
        </xdr:cNvSpPr>
      </xdr:nvSpPr>
      <xdr:spPr bwMode="auto">
        <a:xfrm flipH="1" flipV="1">
          <a:off x="1905000" y="361950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</xdr:col>
      <xdr:colOff>542925</xdr:colOff>
      <xdr:row>219</xdr:row>
      <xdr:rowOff>114300</xdr:rowOff>
    </xdr:from>
    <xdr:to>
      <xdr:col>3</xdr:col>
      <xdr:colOff>0</xdr:colOff>
      <xdr:row>219</xdr:row>
      <xdr:rowOff>114300</xdr:rowOff>
    </xdr:to>
    <xdr:sp macro="" textlink="">
      <xdr:nvSpPr>
        <xdr:cNvPr id="544" name="Line 8">
          <a:extLst>
            <a:ext uri="{FF2B5EF4-FFF2-40B4-BE49-F238E27FC236}">
              <a16:creationId xmlns:a16="http://schemas.microsoft.com/office/drawing/2014/main" id="{D9A17E8D-5B15-4470-BAB6-BB4E9795B396}"/>
            </a:ext>
          </a:extLst>
        </xdr:cNvPr>
        <xdr:cNvSpPr>
          <a:spLocks noChangeShapeType="1"/>
        </xdr:cNvSpPr>
      </xdr:nvSpPr>
      <xdr:spPr bwMode="auto">
        <a:xfrm flipH="1">
          <a:off x="1905000" y="3637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</xdr:col>
      <xdr:colOff>542925</xdr:colOff>
      <xdr:row>456</xdr:row>
      <xdr:rowOff>114300</xdr:rowOff>
    </xdr:from>
    <xdr:to>
      <xdr:col>2</xdr:col>
      <xdr:colOff>542925</xdr:colOff>
      <xdr:row>456</xdr:row>
      <xdr:rowOff>114300</xdr:rowOff>
    </xdr:to>
    <xdr:sp macro="" textlink="">
      <xdr:nvSpPr>
        <xdr:cNvPr id="545" name="Line 8">
          <a:extLst>
            <a:ext uri="{FF2B5EF4-FFF2-40B4-BE49-F238E27FC236}">
              <a16:creationId xmlns:a16="http://schemas.microsoft.com/office/drawing/2014/main" id="{D787794D-8901-42AB-BB8C-14C3EF9D688A}"/>
            </a:ext>
          </a:extLst>
        </xdr:cNvPr>
        <xdr:cNvSpPr>
          <a:spLocks noChangeShapeType="1"/>
        </xdr:cNvSpPr>
      </xdr:nvSpPr>
      <xdr:spPr bwMode="auto">
        <a:xfrm flipH="1">
          <a:off x="1905000" y="76523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484</xdr:row>
      <xdr:rowOff>95250</xdr:rowOff>
    </xdr:from>
    <xdr:to>
      <xdr:col>2</xdr:col>
      <xdr:colOff>38100</xdr:colOff>
      <xdr:row>484</xdr:row>
      <xdr:rowOff>104775</xdr:rowOff>
    </xdr:to>
    <xdr:sp macro="" textlink="">
      <xdr:nvSpPr>
        <xdr:cNvPr id="546" name="Line 7">
          <a:extLst>
            <a:ext uri="{FF2B5EF4-FFF2-40B4-BE49-F238E27FC236}">
              <a16:creationId xmlns:a16="http://schemas.microsoft.com/office/drawing/2014/main" id="{DE85D857-BB3F-40E0-A878-0295800ADC86}"/>
            </a:ext>
          </a:extLst>
        </xdr:cNvPr>
        <xdr:cNvSpPr>
          <a:spLocks noChangeShapeType="1"/>
        </xdr:cNvSpPr>
      </xdr:nvSpPr>
      <xdr:spPr bwMode="auto">
        <a:xfrm flipH="1" flipV="1">
          <a:off x="1905000" y="813054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485</xdr:row>
      <xdr:rowOff>114300</xdr:rowOff>
    </xdr:from>
    <xdr:to>
      <xdr:col>2</xdr:col>
      <xdr:colOff>0</xdr:colOff>
      <xdr:row>485</xdr:row>
      <xdr:rowOff>114300</xdr:rowOff>
    </xdr:to>
    <xdr:sp macro="" textlink="">
      <xdr:nvSpPr>
        <xdr:cNvPr id="547" name="Line 8">
          <a:extLst>
            <a:ext uri="{FF2B5EF4-FFF2-40B4-BE49-F238E27FC236}">
              <a16:creationId xmlns:a16="http://schemas.microsoft.com/office/drawing/2014/main" id="{6260B23E-7696-48B9-8628-7CA779DB37FF}"/>
            </a:ext>
          </a:extLst>
        </xdr:cNvPr>
        <xdr:cNvSpPr>
          <a:spLocks noChangeShapeType="1"/>
        </xdr:cNvSpPr>
      </xdr:nvSpPr>
      <xdr:spPr bwMode="auto">
        <a:xfrm flipH="1">
          <a:off x="1905000" y="81495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466725</xdr:colOff>
      <xdr:row>218</xdr:row>
      <xdr:rowOff>95250</xdr:rowOff>
    </xdr:from>
    <xdr:to>
      <xdr:col>3</xdr:col>
      <xdr:colOff>38100</xdr:colOff>
      <xdr:row>218</xdr:row>
      <xdr:rowOff>104775</xdr:rowOff>
    </xdr:to>
    <xdr:sp macro="" textlink="">
      <xdr:nvSpPr>
        <xdr:cNvPr id="548" name="Line 7">
          <a:extLst>
            <a:ext uri="{FF2B5EF4-FFF2-40B4-BE49-F238E27FC236}">
              <a16:creationId xmlns:a16="http://schemas.microsoft.com/office/drawing/2014/main" id="{EABB1368-50D3-4A92-8C4A-B5BF5BC01B6D}"/>
            </a:ext>
          </a:extLst>
        </xdr:cNvPr>
        <xdr:cNvSpPr>
          <a:spLocks noChangeShapeType="1"/>
        </xdr:cNvSpPr>
      </xdr:nvSpPr>
      <xdr:spPr bwMode="auto">
        <a:xfrm flipH="1" flipV="1">
          <a:off x="1905000" y="361950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219</xdr:row>
      <xdr:rowOff>114300</xdr:rowOff>
    </xdr:from>
    <xdr:to>
      <xdr:col>3</xdr:col>
      <xdr:colOff>0</xdr:colOff>
      <xdr:row>219</xdr:row>
      <xdr:rowOff>114300</xdr:rowOff>
    </xdr:to>
    <xdr:sp macro="" textlink="">
      <xdr:nvSpPr>
        <xdr:cNvPr id="549" name="Line 8">
          <a:extLst>
            <a:ext uri="{FF2B5EF4-FFF2-40B4-BE49-F238E27FC236}">
              <a16:creationId xmlns:a16="http://schemas.microsoft.com/office/drawing/2014/main" id="{6039C346-0E5D-4029-8AC1-04C955D514D6}"/>
            </a:ext>
          </a:extLst>
        </xdr:cNvPr>
        <xdr:cNvSpPr>
          <a:spLocks noChangeShapeType="1"/>
        </xdr:cNvSpPr>
      </xdr:nvSpPr>
      <xdr:spPr bwMode="auto">
        <a:xfrm flipH="1">
          <a:off x="1905000" y="3637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439</xdr:row>
      <xdr:rowOff>114300</xdr:rowOff>
    </xdr:from>
    <xdr:to>
      <xdr:col>2</xdr:col>
      <xdr:colOff>85725</xdr:colOff>
      <xdr:row>439</xdr:row>
      <xdr:rowOff>114300</xdr:rowOff>
    </xdr:to>
    <xdr:sp macro="" textlink="">
      <xdr:nvSpPr>
        <xdr:cNvPr id="550" name="Line 8">
          <a:extLst>
            <a:ext uri="{FF2B5EF4-FFF2-40B4-BE49-F238E27FC236}">
              <a16:creationId xmlns:a16="http://schemas.microsoft.com/office/drawing/2014/main" id="{7CEF734F-BE8F-44A2-98C9-F4B99396D87D}"/>
            </a:ext>
          </a:extLst>
        </xdr:cNvPr>
        <xdr:cNvSpPr>
          <a:spLocks noChangeShapeType="1"/>
        </xdr:cNvSpPr>
      </xdr:nvSpPr>
      <xdr:spPr bwMode="auto">
        <a:xfrm flipH="1">
          <a:off x="1905000" y="73609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466</xdr:row>
      <xdr:rowOff>95250</xdr:rowOff>
    </xdr:from>
    <xdr:to>
      <xdr:col>2</xdr:col>
      <xdr:colOff>38100</xdr:colOff>
      <xdr:row>466</xdr:row>
      <xdr:rowOff>104775</xdr:rowOff>
    </xdr:to>
    <xdr:sp macro="" textlink="">
      <xdr:nvSpPr>
        <xdr:cNvPr id="551" name="Line 7">
          <a:extLst>
            <a:ext uri="{FF2B5EF4-FFF2-40B4-BE49-F238E27FC236}">
              <a16:creationId xmlns:a16="http://schemas.microsoft.com/office/drawing/2014/main" id="{2E234F90-6436-4EFC-B2AE-53F07970992F}"/>
            </a:ext>
          </a:extLst>
        </xdr:cNvPr>
        <xdr:cNvSpPr>
          <a:spLocks noChangeShapeType="1"/>
        </xdr:cNvSpPr>
      </xdr:nvSpPr>
      <xdr:spPr bwMode="auto">
        <a:xfrm flipH="1" flipV="1">
          <a:off x="1905000" y="782193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467</xdr:row>
      <xdr:rowOff>114300</xdr:rowOff>
    </xdr:from>
    <xdr:to>
      <xdr:col>2</xdr:col>
      <xdr:colOff>0</xdr:colOff>
      <xdr:row>467</xdr:row>
      <xdr:rowOff>114300</xdr:rowOff>
    </xdr:to>
    <xdr:sp macro="" textlink="">
      <xdr:nvSpPr>
        <xdr:cNvPr id="552" name="Line 8">
          <a:extLst>
            <a:ext uri="{FF2B5EF4-FFF2-40B4-BE49-F238E27FC236}">
              <a16:creationId xmlns:a16="http://schemas.microsoft.com/office/drawing/2014/main" id="{2B316E56-6721-4659-8903-AA538EA92CFA}"/>
            </a:ext>
          </a:extLst>
        </xdr:cNvPr>
        <xdr:cNvSpPr>
          <a:spLocks noChangeShapeType="1"/>
        </xdr:cNvSpPr>
      </xdr:nvSpPr>
      <xdr:spPr bwMode="auto">
        <a:xfrm flipH="1">
          <a:off x="1905000" y="78409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466725</xdr:colOff>
      <xdr:row>204</xdr:row>
      <xdr:rowOff>95250</xdr:rowOff>
    </xdr:from>
    <xdr:to>
      <xdr:col>3</xdr:col>
      <xdr:colOff>38100</xdr:colOff>
      <xdr:row>204</xdr:row>
      <xdr:rowOff>104775</xdr:rowOff>
    </xdr:to>
    <xdr:sp macro="" textlink="">
      <xdr:nvSpPr>
        <xdr:cNvPr id="553" name="Line 7">
          <a:extLst>
            <a:ext uri="{FF2B5EF4-FFF2-40B4-BE49-F238E27FC236}">
              <a16:creationId xmlns:a16="http://schemas.microsoft.com/office/drawing/2014/main" id="{60289766-0115-46D3-A310-88FAD8530DDC}"/>
            </a:ext>
          </a:extLst>
        </xdr:cNvPr>
        <xdr:cNvSpPr>
          <a:spLocks noChangeShapeType="1"/>
        </xdr:cNvSpPr>
      </xdr:nvSpPr>
      <xdr:spPr bwMode="auto">
        <a:xfrm flipH="1" flipV="1">
          <a:off x="1905000" y="338709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205</xdr:row>
      <xdr:rowOff>114300</xdr:rowOff>
    </xdr:from>
    <xdr:to>
      <xdr:col>3</xdr:col>
      <xdr:colOff>0</xdr:colOff>
      <xdr:row>205</xdr:row>
      <xdr:rowOff>114300</xdr:rowOff>
    </xdr:to>
    <xdr:sp macro="" textlink="">
      <xdr:nvSpPr>
        <xdr:cNvPr id="554" name="Line 8">
          <a:extLst>
            <a:ext uri="{FF2B5EF4-FFF2-40B4-BE49-F238E27FC236}">
              <a16:creationId xmlns:a16="http://schemas.microsoft.com/office/drawing/2014/main" id="{47D9E50F-5491-490C-84F7-9B5767D10B50}"/>
            </a:ext>
          </a:extLst>
        </xdr:cNvPr>
        <xdr:cNvSpPr>
          <a:spLocks noChangeShapeType="1"/>
        </xdr:cNvSpPr>
      </xdr:nvSpPr>
      <xdr:spPr bwMode="auto">
        <a:xfrm flipH="1">
          <a:off x="1905000" y="34055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525</xdr:row>
      <xdr:rowOff>114300</xdr:rowOff>
    </xdr:from>
    <xdr:to>
      <xdr:col>2</xdr:col>
      <xdr:colOff>76200</xdr:colOff>
      <xdr:row>525</xdr:row>
      <xdr:rowOff>114300</xdr:rowOff>
    </xdr:to>
    <xdr:sp macro="" textlink="">
      <xdr:nvSpPr>
        <xdr:cNvPr id="555" name="Line 8">
          <a:extLst>
            <a:ext uri="{FF2B5EF4-FFF2-40B4-BE49-F238E27FC236}">
              <a16:creationId xmlns:a16="http://schemas.microsoft.com/office/drawing/2014/main" id="{022B04A8-406F-4147-B7E4-B602D570DCC7}"/>
            </a:ext>
          </a:extLst>
        </xdr:cNvPr>
        <xdr:cNvSpPr>
          <a:spLocks noChangeShapeType="1"/>
        </xdr:cNvSpPr>
      </xdr:nvSpPr>
      <xdr:spPr bwMode="auto">
        <a:xfrm flipH="1">
          <a:off x="1905000" y="88353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420</xdr:row>
      <xdr:rowOff>114300</xdr:rowOff>
    </xdr:from>
    <xdr:to>
      <xdr:col>2</xdr:col>
      <xdr:colOff>76200</xdr:colOff>
      <xdr:row>420</xdr:row>
      <xdr:rowOff>114300</xdr:rowOff>
    </xdr:to>
    <xdr:sp macro="" textlink="">
      <xdr:nvSpPr>
        <xdr:cNvPr id="556" name="Line 8">
          <a:extLst>
            <a:ext uri="{FF2B5EF4-FFF2-40B4-BE49-F238E27FC236}">
              <a16:creationId xmlns:a16="http://schemas.microsoft.com/office/drawing/2014/main" id="{9DD7F521-CC69-4827-948B-CD50FC68335C}"/>
            </a:ext>
          </a:extLst>
        </xdr:cNvPr>
        <xdr:cNvSpPr>
          <a:spLocks noChangeShapeType="1"/>
        </xdr:cNvSpPr>
      </xdr:nvSpPr>
      <xdr:spPr bwMode="auto">
        <a:xfrm flipH="1">
          <a:off x="1905000" y="70351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525</xdr:row>
      <xdr:rowOff>114300</xdr:rowOff>
    </xdr:from>
    <xdr:to>
      <xdr:col>2</xdr:col>
      <xdr:colOff>76200</xdr:colOff>
      <xdr:row>525</xdr:row>
      <xdr:rowOff>114300</xdr:rowOff>
    </xdr:to>
    <xdr:sp macro="" textlink="">
      <xdr:nvSpPr>
        <xdr:cNvPr id="557" name="Line 8">
          <a:extLst>
            <a:ext uri="{FF2B5EF4-FFF2-40B4-BE49-F238E27FC236}">
              <a16:creationId xmlns:a16="http://schemas.microsoft.com/office/drawing/2014/main" id="{66CE09AB-0A19-49ED-93D2-BC235F96551B}"/>
            </a:ext>
          </a:extLst>
        </xdr:cNvPr>
        <xdr:cNvSpPr>
          <a:spLocks noChangeShapeType="1"/>
        </xdr:cNvSpPr>
      </xdr:nvSpPr>
      <xdr:spPr bwMode="auto">
        <a:xfrm flipH="1">
          <a:off x="1905000" y="88353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420</xdr:row>
      <xdr:rowOff>114300</xdr:rowOff>
    </xdr:from>
    <xdr:to>
      <xdr:col>2</xdr:col>
      <xdr:colOff>76200</xdr:colOff>
      <xdr:row>420</xdr:row>
      <xdr:rowOff>114300</xdr:rowOff>
    </xdr:to>
    <xdr:sp macro="" textlink="">
      <xdr:nvSpPr>
        <xdr:cNvPr id="558" name="Line 8">
          <a:extLst>
            <a:ext uri="{FF2B5EF4-FFF2-40B4-BE49-F238E27FC236}">
              <a16:creationId xmlns:a16="http://schemas.microsoft.com/office/drawing/2014/main" id="{B14592FD-2FD0-4235-9283-88D11BCB0D86}"/>
            </a:ext>
          </a:extLst>
        </xdr:cNvPr>
        <xdr:cNvSpPr>
          <a:spLocks noChangeShapeType="1"/>
        </xdr:cNvSpPr>
      </xdr:nvSpPr>
      <xdr:spPr bwMode="auto">
        <a:xfrm flipH="1">
          <a:off x="1905000" y="70351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412</xdr:row>
      <xdr:rowOff>114300</xdr:rowOff>
    </xdr:from>
    <xdr:to>
      <xdr:col>2</xdr:col>
      <xdr:colOff>76200</xdr:colOff>
      <xdr:row>412</xdr:row>
      <xdr:rowOff>114300</xdr:rowOff>
    </xdr:to>
    <xdr:sp macro="" textlink="">
      <xdr:nvSpPr>
        <xdr:cNvPr id="559" name="Line 8">
          <a:extLst>
            <a:ext uri="{FF2B5EF4-FFF2-40B4-BE49-F238E27FC236}">
              <a16:creationId xmlns:a16="http://schemas.microsoft.com/office/drawing/2014/main" id="{3288003E-7166-4BCC-A083-DF0C62FAABAC}"/>
            </a:ext>
          </a:extLst>
        </xdr:cNvPr>
        <xdr:cNvSpPr>
          <a:spLocks noChangeShapeType="1"/>
        </xdr:cNvSpPr>
      </xdr:nvSpPr>
      <xdr:spPr bwMode="auto">
        <a:xfrm flipH="1">
          <a:off x="1905000" y="68980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440</xdr:row>
      <xdr:rowOff>95250</xdr:rowOff>
    </xdr:from>
    <xdr:to>
      <xdr:col>2</xdr:col>
      <xdr:colOff>38100</xdr:colOff>
      <xdr:row>440</xdr:row>
      <xdr:rowOff>104775</xdr:rowOff>
    </xdr:to>
    <xdr:sp macro="" textlink="">
      <xdr:nvSpPr>
        <xdr:cNvPr id="560" name="Line 7">
          <a:extLst>
            <a:ext uri="{FF2B5EF4-FFF2-40B4-BE49-F238E27FC236}">
              <a16:creationId xmlns:a16="http://schemas.microsoft.com/office/drawing/2014/main" id="{30D5DA42-0273-4F82-AAC7-90146B5445B5}"/>
            </a:ext>
          </a:extLst>
        </xdr:cNvPr>
        <xdr:cNvSpPr>
          <a:spLocks noChangeShapeType="1"/>
        </xdr:cNvSpPr>
      </xdr:nvSpPr>
      <xdr:spPr bwMode="auto">
        <a:xfrm flipH="1" flipV="1">
          <a:off x="1905000" y="737616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441</xdr:row>
      <xdr:rowOff>114300</xdr:rowOff>
    </xdr:from>
    <xdr:to>
      <xdr:col>2</xdr:col>
      <xdr:colOff>0</xdr:colOff>
      <xdr:row>441</xdr:row>
      <xdr:rowOff>114300</xdr:rowOff>
    </xdr:to>
    <xdr:sp macro="" textlink="">
      <xdr:nvSpPr>
        <xdr:cNvPr id="561" name="Line 8">
          <a:extLst>
            <a:ext uri="{FF2B5EF4-FFF2-40B4-BE49-F238E27FC236}">
              <a16:creationId xmlns:a16="http://schemas.microsoft.com/office/drawing/2014/main" id="{02984112-7936-4584-8812-A14503C441B5}"/>
            </a:ext>
          </a:extLst>
        </xdr:cNvPr>
        <xdr:cNvSpPr>
          <a:spLocks noChangeShapeType="1"/>
        </xdr:cNvSpPr>
      </xdr:nvSpPr>
      <xdr:spPr bwMode="auto">
        <a:xfrm flipH="1">
          <a:off x="1905000" y="73952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439</xdr:row>
      <xdr:rowOff>114300</xdr:rowOff>
    </xdr:from>
    <xdr:to>
      <xdr:col>2</xdr:col>
      <xdr:colOff>85725</xdr:colOff>
      <xdr:row>439</xdr:row>
      <xdr:rowOff>114300</xdr:rowOff>
    </xdr:to>
    <xdr:sp macro="" textlink="">
      <xdr:nvSpPr>
        <xdr:cNvPr id="562" name="Line 8">
          <a:extLst>
            <a:ext uri="{FF2B5EF4-FFF2-40B4-BE49-F238E27FC236}">
              <a16:creationId xmlns:a16="http://schemas.microsoft.com/office/drawing/2014/main" id="{660E43F2-C5D9-441A-8406-55A8B1CAAAC9}"/>
            </a:ext>
          </a:extLst>
        </xdr:cNvPr>
        <xdr:cNvSpPr>
          <a:spLocks noChangeShapeType="1"/>
        </xdr:cNvSpPr>
      </xdr:nvSpPr>
      <xdr:spPr bwMode="auto">
        <a:xfrm flipH="1">
          <a:off x="1905000" y="73609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466</xdr:row>
      <xdr:rowOff>95250</xdr:rowOff>
    </xdr:from>
    <xdr:to>
      <xdr:col>2</xdr:col>
      <xdr:colOff>38100</xdr:colOff>
      <xdr:row>466</xdr:row>
      <xdr:rowOff>104775</xdr:rowOff>
    </xdr:to>
    <xdr:sp macro="" textlink="">
      <xdr:nvSpPr>
        <xdr:cNvPr id="563" name="Line 7">
          <a:extLst>
            <a:ext uri="{FF2B5EF4-FFF2-40B4-BE49-F238E27FC236}">
              <a16:creationId xmlns:a16="http://schemas.microsoft.com/office/drawing/2014/main" id="{7AB1E40B-34D0-4DC3-9696-99C1379129DB}"/>
            </a:ext>
          </a:extLst>
        </xdr:cNvPr>
        <xdr:cNvSpPr>
          <a:spLocks noChangeShapeType="1"/>
        </xdr:cNvSpPr>
      </xdr:nvSpPr>
      <xdr:spPr bwMode="auto">
        <a:xfrm flipH="1" flipV="1">
          <a:off x="1905000" y="782193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467</xdr:row>
      <xdr:rowOff>114300</xdr:rowOff>
    </xdr:from>
    <xdr:to>
      <xdr:col>2</xdr:col>
      <xdr:colOff>0</xdr:colOff>
      <xdr:row>467</xdr:row>
      <xdr:rowOff>114300</xdr:rowOff>
    </xdr:to>
    <xdr:sp macro="" textlink="">
      <xdr:nvSpPr>
        <xdr:cNvPr id="564" name="Line 8">
          <a:extLst>
            <a:ext uri="{FF2B5EF4-FFF2-40B4-BE49-F238E27FC236}">
              <a16:creationId xmlns:a16="http://schemas.microsoft.com/office/drawing/2014/main" id="{E977EA27-7438-4CD6-911C-F993E4B59AD3}"/>
            </a:ext>
          </a:extLst>
        </xdr:cNvPr>
        <xdr:cNvSpPr>
          <a:spLocks noChangeShapeType="1"/>
        </xdr:cNvSpPr>
      </xdr:nvSpPr>
      <xdr:spPr bwMode="auto">
        <a:xfrm flipH="1">
          <a:off x="1905000" y="78409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466725</xdr:colOff>
      <xdr:row>204</xdr:row>
      <xdr:rowOff>95250</xdr:rowOff>
    </xdr:from>
    <xdr:to>
      <xdr:col>3</xdr:col>
      <xdr:colOff>38100</xdr:colOff>
      <xdr:row>204</xdr:row>
      <xdr:rowOff>104775</xdr:rowOff>
    </xdr:to>
    <xdr:sp macro="" textlink="">
      <xdr:nvSpPr>
        <xdr:cNvPr id="565" name="Line 7">
          <a:extLst>
            <a:ext uri="{FF2B5EF4-FFF2-40B4-BE49-F238E27FC236}">
              <a16:creationId xmlns:a16="http://schemas.microsoft.com/office/drawing/2014/main" id="{F7E61C96-CC77-42A4-819C-E903C4FD8577}"/>
            </a:ext>
          </a:extLst>
        </xdr:cNvPr>
        <xdr:cNvSpPr>
          <a:spLocks noChangeShapeType="1"/>
        </xdr:cNvSpPr>
      </xdr:nvSpPr>
      <xdr:spPr bwMode="auto">
        <a:xfrm flipH="1" flipV="1">
          <a:off x="1905000" y="338709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205</xdr:row>
      <xdr:rowOff>114300</xdr:rowOff>
    </xdr:from>
    <xdr:to>
      <xdr:col>3</xdr:col>
      <xdr:colOff>0</xdr:colOff>
      <xdr:row>205</xdr:row>
      <xdr:rowOff>114300</xdr:rowOff>
    </xdr:to>
    <xdr:sp macro="" textlink="">
      <xdr:nvSpPr>
        <xdr:cNvPr id="566" name="Line 8">
          <a:extLst>
            <a:ext uri="{FF2B5EF4-FFF2-40B4-BE49-F238E27FC236}">
              <a16:creationId xmlns:a16="http://schemas.microsoft.com/office/drawing/2014/main" id="{8DBE2CCD-F4D5-4A20-8A84-F2FD18DDBA12}"/>
            </a:ext>
          </a:extLst>
        </xdr:cNvPr>
        <xdr:cNvSpPr>
          <a:spLocks noChangeShapeType="1"/>
        </xdr:cNvSpPr>
      </xdr:nvSpPr>
      <xdr:spPr bwMode="auto">
        <a:xfrm flipH="1">
          <a:off x="1905000" y="34055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384</xdr:row>
      <xdr:rowOff>114300</xdr:rowOff>
    </xdr:from>
    <xdr:to>
      <xdr:col>2</xdr:col>
      <xdr:colOff>85725</xdr:colOff>
      <xdr:row>384</xdr:row>
      <xdr:rowOff>114300</xdr:rowOff>
    </xdr:to>
    <xdr:sp macro="" textlink="">
      <xdr:nvSpPr>
        <xdr:cNvPr id="567" name="Line 8">
          <a:extLst>
            <a:ext uri="{FF2B5EF4-FFF2-40B4-BE49-F238E27FC236}">
              <a16:creationId xmlns:a16="http://schemas.microsoft.com/office/drawing/2014/main" id="{5E30CB71-2C20-407C-8390-65C01B5248AF}"/>
            </a:ext>
          </a:extLst>
        </xdr:cNvPr>
        <xdr:cNvSpPr>
          <a:spLocks noChangeShapeType="1"/>
        </xdr:cNvSpPr>
      </xdr:nvSpPr>
      <xdr:spPr bwMode="auto">
        <a:xfrm flipH="1">
          <a:off x="1905000" y="63957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410</xdr:row>
      <xdr:rowOff>95250</xdr:rowOff>
    </xdr:from>
    <xdr:to>
      <xdr:col>2</xdr:col>
      <xdr:colOff>38100</xdr:colOff>
      <xdr:row>410</xdr:row>
      <xdr:rowOff>104775</xdr:rowOff>
    </xdr:to>
    <xdr:sp macro="" textlink="">
      <xdr:nvSpPr>
        <xdr:cNvPr id="568" name="Line 7">
          <a:extLst>
            <a:ext uri="{FF2B5EF4-FFF2-40B4-BE49-F238E27FC236}">
              <a16:creationId xmlns:a16="http://schemas.microsoft.com/office/drawing/2014/main" id="{7B23A530-C41F-46D2-A623-72E62875ABD0}"/>
            </a:ext>
          </a:extLst>
        </xdr:cNvPr>
        <xdr:cNvSpPr>
          <a:spLocks noChangeShapeType="1"/>
        </xdr:cNvSpPr>
      </xdr:nvSpPr>
      <xdr:spPr bwMode="auto">
        <a:xfrm flipH="1" flipV="1">
          <a:off x="1905000" y="686181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411</xdr:row>
      <xdr:rowOff>114300</xdr:rowOff>
    </xdr:from>
    <xdr:to>
      <xdr:col>2</xdr:col>
      <xdr:colOff>0</xdr:colOff>
      <xdr:row>411</xdr:row>
      <xdr:rowOff>114300</xdr:rowOff>
    </xdr:to>
    <xdr:sp macro="" textlink="">
      <xdr:nvSpPr>
        <xdr:cNvPr id="569" name="Line 8">
          <a:extLst>
            <a:ext uri="{FF2B5EF4-FFF2-40B4-BE49-F238E27FC236}">
              <a16:creationId xmlns:a16="http://schemas.microsoft.com/office/drawing/2014/main" id="{A405E276-FA24-4499-8CA5-1F55A6B6BAD3}"/>
            </a:ext>
          </a:extLst>
        </xdr:cNvPr>
        <xdr:cNvSpPr>
          <a:spLocks noChangeShapeType="1"/>
        </xdr:cNvSpPr>
      </xdr:nvSpPr>
      <xdr:spPr bwMode="auto">
        <a:xfrm flipH="1">
          <a:off x="1905000" y="68808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466725</xdr:colOff>
      <xdr:row>173</xdr:row>
      <xdr:rowOff>95250</xdr:rowOff>
    </xdr:from>
    <xdr:to>
      <xdr:col>3</xdr:col>
      <xdr:colOff>38100</xdr:colOff>
      <xdr:row>173</xdr:row>
      <xdr:rowOff>104775</xdr:rowOff>
    </xdr:to>
    <xdr:sp macro="" textlink="">
      <xdr:nvSpPr>
        <xdr:cNvPr id="570" name="Line 7">
          <a:extLst>
            <a:ext uri="{FF2B5EF4-FFF2-40B4-BE49-F238E27FC236}">
              <a16:creationId xmlns:a16="http://schemas.microsoft.com/office/drawing/2014/main" id="{6DA2A8E4-B1BF-4E3F-BFBC-C319D287041B}"/>
            </a:ext>
          </a:extLst>
        </xdr:cNvPr>
        <xdr:cNvSpPr>
          <a:spLocks noChangeShapeType="1"/>
        </xdr:cNvSpPr>
      </xdr:nvSpPr>
      <xdr:spPr bwMode="auto">
        <a:xfrm flipH="1" flipV="1">
          <a:off x="1905000" y="287528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174</xdr:row>
      <xdr:rowOff>114300</xdr:rowOff>
    </xdr:from>
    <xdr:to>
      <xdr:col>3</xdr:col>
      <xdr:colOff>0</xdr:colOff>
      <xdr:row>174</xdr:row>
      <xdr:rowOff>114300</xdr:rowOff>
    </xdr:to>
    <xdr:sp macro="" textlink="">
      <xdr:nvSpPr>
        <xdr:cNvPr id="571" name="Line 8">
          <a:extLst>
            <a:ext uri="{FF2B5EF4-FFF2-40B4-BE49-F238E27FC236}">
              <a16:creationId xmlns:a16="http://schemas.microsoft.com/office/drawing/2014/main" id="{498140F0-111F-4B7A-BF6B-0E6BEDF73612}"/>
            </a:ext>
          </a:extLst>
        </xdr:cNvPr>
        <xdr:cNvSpPr>
          <a:spLocks noChangeShapeType="1"/>
        </xdr:cNvSpPr>
      </xdr:nvSpPr>
      <xdr:spPr bwMode="auto">
        <a:xfrm flipH="1">
          <a:off x="1905000" y="28936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435</xdr:row>
      <xdr:rowOff>114300</xdr:rowOff>
    </xdr:from>
    <xdr:to>
      <xdr:col>2</xdr:col>
      <xdr:colOff>76200</xdr:colOff>
      <xdr:row>435</xdr:row>
      <xdr:rowOff>114300</xdr:rowOff>
    </xdr:to>
    <xdr:sp macro="" textlink="">
      <xdr:nvSpPr>
        <xdr:cNvPr id="572" name="Line 8">
          <a:extLst>
            <a:ext uri="{FF2B5EF4-FFF2-40B4-BE49-F238E27FC236}">
              <a16:creationId xmlns:a16="http://schemas.microsoft.com/office/drawing/2014/main" id="{E49B6776-410A-4ED4-84FC-6A1C97B830EA}"/>
            </a:ext>
          </a:extLst>
        </xdr:cNvPr>
        <xdr:cNvSpPr>
          <a:spLocks noChangeShapeType="1"/>
        </xdr:cNvSpPr>
      </xdr:nvSpPr>
      <xdr:spPr bwMode="auto">
        <a:xfrm flipH="1">
          <a:off x="1905000" y="72923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362</xdr:row>
      <xdr:rowOff>114300</xdr:rowOff>
    </xdr:from>
    <xdr:to>
      <xdr:col>2</xdr:col>
      <xdr:colOff>76200</xdr:colOff>
      <xdr:row>362</xdr:row>
      <xdr:rowOff>114300</xdr:rowOff>
    </xdr:to>
    <xdr:sp macro="" textlink="">
      <xdr:nvSpPr>
        <xdr:cNvPr id="573" name="Line 8">
          <a:extLst>
            <a:ext uri="{FF2B5EF4-FFF2-40B4-BE49-F238E27FC236}">
              <a16:creationId xmlns:a16="http://schemas.microsoft.com/office/drawing/2014/main" id="{55170531-0B8F-493D-83B6-57C9FF10966D}"/>
            </a:ext>
          </a:extLst>
        </xdr:cNvPr>
        <xdr:cNvSpPr>
          <a:spLocks noChangeShapeType="1"/>
        </xdr:cNvSpPr>
      </xdr:nvSpPr>
      <xdr:spPr bwMode="auto">
        <a:xfrm flipH="1">
          <a:off x="1905000" y="60242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435</xdr:row>
      <xdr:rowOff>114300</xdr:rowOff>
    </xdr:from>
    <xdr:to>
      <xdr:col>2</xdr:col>
      <xdr:colOff>76200</xdr:colOff>
      <xdr:row>435</xdr:row>
      <xdr:rowOff>114300</xdr:rowOff>
    </xdr:to>
    <xdr:sp macro="" textlink="">
      <xdr:nvSpPr>
        <xdr:cNvPr id="574" name="Line 8">
          <a:extLst>
            <a:ext uri="{FF2B5EF4-FFF2-40B4-BE49-F238E27FC236}">
              <a16:creationId xmlns:a16="http://schemas.microsoft.com/office/drawing/2014/main" id="{72770AD5-27E1-4DFA-8403-12C488FE06C1}"/>
            </a:ext>
          </a:extLst>
        </xdr:cNvPr>
        <xdr:cNvSpPr>
          <a:spLocks noChangeShapeType="1"/>
        </xdr:cNvSpPr>
      </xdr:nvSpPr>
      <xdr:spPr bwMode="auto">
        <a:xfrm flipH="1">
          <a:off x="1905000" y="72923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362</xdr:row>
      <xdr:rowOff>114300</xdr:rowOff>
    </xdr:from>
    <xdr:to>
      <xdr:col>2</xdr:col>
      <xdr:colOff>76200</xdr:colOff>
      <xdr:row>362</xdr:row>
      <xdr:rowOff>114300</xdr:rowOff>
    </xdr:to>
    <xdr:sp macro="" textlink="">
      <xdr:nvSpPr>
        <xdr:cNvPr id="575" name="Line 8">
          <a:extLst>
            <a:ext uri="{FF2B5EF4-FFF2-40B4-BE49-F238E27FC236}">
              <a16:creationId xmlns:a16="http://schemas.microsoft.com/office/drawing/2014/main" id="{7992D1A5-9CD2-4A7E-92EB-CDAA11EA7F74}"/>
            </a:ext>
          </a:extLst>
        </xdr:cNvPr>
        <xdr:cNvSpPr>
          <a:spLocks noChangeShapeType="1"/>
        </xdr:cNvSpPr>
      </xdr:nvSpPr>
      <xdr:spPr bwMode="auto">
        <a:xfrm flipH="1">
          <a:off x="1905000" y="60242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354</xdr:row>
      <xdr:rowOff>114300</xdr:rowOff>
    </xdr:from>
    <xdr:to>
      <xdr:col>2</xdr:col>
      <xdr:colOff>76200</xdr:colOff>
      <xdr:row>354</xdr:row>
      <xdr:rowOff>114300</xdr:rowOff>
    </xdr:to>
    <xdr:sp macro="" textlink="">
      <xdr:nvSpPr>
        <xdr:cNvPr id="576" name="Line 8">
          <a:extLst>
            <a:ext uri="{FF2B5EF4-FFF2-40B4-BE49-F238E27FC236}">
              <a16:creationId xmlns:a16="http://schemas.microsoft.com/office/drawing/2014/main" id="{F707B622-E033-4AFF-9052-663ABECB54DF}"/>
            </a:ext>
          </a:extLst>
        </xdr:cNvPr>
        <xdr:cNvSpPr>
          <a:spLocks noChangeShapeType="1"/>
        </xdr:cNvSpPr>
      </xdr:nvSpPr>
      <xdr:spPr bwMode="auto">
        <a:xfrm flipH="1">
          <a:off x="1905000" y="58921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385</xdr:row>
      <xdr:rowOff>95250</xdr:rowOff>
    </xdr:from>
    <xdr:to>
      <xdr:col>2</xdr:col>
      <xdr:colOff>38100</xdr:colOff>
      <xdr:row>385</xdr:row>
      <xdr:rowOff>104775</xdr:rowOff>
    </xdr:to>
    <xdr:sp macro="" textlink="">
      <xdr:nvSpPr>
        <xdr:cNvPr id="577" name="Line 7">
          <a:extLst>
            <a:ext uri="{FF2B5EF4-FFF2-40B4-BE49-F238E27FC236}">
              <a16:creationId xmlns:a16="http://schemas.microsoft.com/office/drawing/2014/main" id="{B999CA04-7338-4C96-A272-C620D206E3E1}"/>
            </a:ext>
          </a:extLst>
        </xdr:cNvPr>
        <xdr:cNvSpPr>
          <a:spLocks noChangeShapeType="1"/>
        </xdr:cNvSpPr>
      </xdr:nvSpPr>
      <xdr:spPr bwMode="auto">
        <a:xfrm flipH="1" flipV="1">
          <a:off x="1905000" y="641731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386</xdr:row>
      <xdr:rowOff>114300</xdr:rowOff>
    </xdr:from>
    <xdr:to>
      <xdr:col>2</xdr:col>
      <xdr:colOff>0</xdr:colOff>
      <xdr:row>386</xdr:row>
      <xdr:rowOff>114300</xdr:rowOff>
    </xdr:to>
    <xdr:sp macro="" textlink="">
      <xdr:nvSpPr>
        <xdr:cNvPr id="578" name="Line 8">
          <a:extLst>
            <a:ext uri="{FF2B5EF4-FFF2-40B4-BE49-F238E27FC236}">
              <a16:creationId xmlns:a16="http://schemas.microsoft.com/office/drawing/2014/main" id="{615D8230-9AF3-4E69-9F09-53F395B9B24D}"/>
            </a:ext>
          </a:extLst>
        </xdr:cNvPr>
        <xdr:cNvSpPr>
          <a:spLocks noChangeShapeType="1"/>
        </xdr:cNvSpPr>
      </xdr:nvSpPr>
      <xdr:spPr bwMode="auto">
        <a:xfrm flipH="1">
          <a:off x="1905000" y="64427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384</xdr:row>
      <xdr:rowOff>114300</xdr:rowOff>
    </xdr:from>
    <xdr:to>
      <xdr:col>2</xdr:col>
      <xdr:colOff>85725</xdr:colOff>
      <xdr:row>384</xdr:row>
      <xdr:rowOff>114300</xdr:rowOff>
    </xdr:to>
    <xdr:sp macro="" textlink="">
      <xdr:nvSpPr>
        <xdr:cNvPr id="579" name="Line 8">
          <a:extLst>
            <a:ext uri="{FF2B5EF4-FFF2-40B4-BE49-F238E27FC236}">
              <a16:creationId xmlns:a16="http://schemas.microsoft.com/office/drawing/2014/main" id="{A26CF239-39EC-4F49-8CD1-8975CA55C87D}"/>
            </a:ext>
          </a:extLst>
        </xdr:cNvPr>
        <xdr:cNvSpPr>
          <a:spLocks noChangeShapeType="1"/>
        </xdr:cNvSpPr>
      </xdr:nvSpPr>
      <xdr:spPr bwMode="auto">
        <a:xfrm flipH="1">
          <a:off x="1905000" y="63957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410</xdr:row>
      <xdr:rowOff>95250</xdr:rowOff>
    </xdr:from>
    <xdr:to>
      <xdr:col>2</xdr:col>
      <xdr:colOff>38100</xdr:colOff>
      <xdr:row>410</xdr:row>
      <xdr:rowOff>104775</xdr:rowOff>
    </xdr:to>
    <xdr:sp macro="" textlink="">
      <xdr:nvSpPr>
        <xdr:cNvPr id="580" name="Line 7">
          <a:extLst>
            <a:ext uri="{FF2B5EF4-FFF2-40B4-BE49-F238E27FC236}">
              <a16:creationId xmlns:a16="http://schemas.microsoft.com/office/drawing/2014/main" id="{4BC35477-28E2-4FF0-A1B7-7E502B97298C}"/>
            </a:ext>
          </a:extLst>
        </xdr:cNvPr>
        <xdr:cNvSpPr>
          <a:spLocks noChangeShapeType="1"/>
        </xdr:cNvSpPr>
      </xdr:nvSpPr>
      <xdr:spPr bwMode="auto">
        <a:xfrm flipH="1" flipV="1">
          <a:off x="1905000" y="686181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411</xdr:row>
      <xdr:rowOff>114300</xdr:rowOff>
    </xdr:from>
    <xdr:to>
      <xdr:col>2</xdr:col>
      <xdr:colOff>0</xdr:colOff>
      <xdr:row>411</xdr:row>
      <xdr:rowOff>114300</xdr:rowOff>
    </xdr:to>
    <xdr:sp macro="" textlink="">
      <xdr:nvSpPr>
        <xdr:cNvPr id="581" name="Line 8">
          <a:extLst>
            <a:ext uri="{FF2B5EF4-FFF2-40B4-BE49-F238E27FC236}">
              <a16:creationId xmlns:a16="http://schemas.microsoft.com/office/drawing/2014/main" id="{9812D749-E2C0-489E-A390-94B98D132323}"/>
            </a:ext>
          </a:extLst>
        </xdr:cNvPr>
        <xdr:cNvSpPr>
          <a:spLocks noChangeShapeType="1"/>
        </xdr:cNvSpPr>
      </xdr:nvSpPr>
      <xdr:spPr bwMode="auto">
        <a:xfrm flipH="1">
          <a:off x="1905000" y="68808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174</xdr:row>
      <xdr:rowOff>114300</xdr:rowOff>
    </xdr:from>
    <xdr:to>
      <xdr:col>3</xdr:col>
      <xdr:colOff>0</xdr:colOff>
      <xdr:row>174</xdr:row>
      <xdr:rowOff>114300</xdr:rowOff>
    </xdr:to>
    <xdr:sp macro="" textlink="">
      <xdr:nvSpPr>
        <xdr:cNvPr id="582" name="Line 8">
          <a:extLst>
            <a:ext uri="{FF2B5EF4-FFF2-40B4-BE49-F238E27FC236}">
              <a16:creationId xmlns:a16="http://schemas.microsoft.com/office/drawing/2014/main" id="{6FF7B3CF-7DFE-45ED-AD86-36D7DD744F90}"/>
            </a:ext>
          </a:extLst>
        </xdr:cNvPr>
        <xdr:cNvSpPr>
          <a:spLocks noChangeShapeType="1"/>
        </xdr:cNvSpPr>
      </xdr:nvSpPr>
      <xdr:spPr bwMode="auto">
        <a:xfrm flipH="1">
          <a:off x="1905000" y="28936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356</xdr:row>
      <xdr:rowOff>114300</xdr:rowOff>
    </xdr:from>
    <xdr:to>
      <xdr:col>2</xdr:col>
      <xdr:colOff>85725</xdr:colOff>
      <xdr:row>356</xdr:row>
      <xdr:rowOff>114300</xdr:rowOff>
    </xdr:to>
    <xdr:sp macro="" textlink="">
      <xdr:nvSpPr>
        <xdr:cNvPr id="583" name="Line 8">
          <a:extLst>
            <a:ext uri="{FF2B5EF4-FFF2-40B4-BE49-F238E27FC236}">
              <a16:creationId xmlns:a16="http://schemas.microsoft.com/office/drawing/2014/main" id="{FD10F5F7-3206-4338-BEAF-066F1716B6FE}"/>
            </a:ext>
          </a:extLst>
        </xdr:cNvPr>
        <xdr:cNvSpPr>
          <a:spLocks noChangeShapeType="1"/>
        </xdr:cNvSpPr>
      </xdr:nvSpPr>
      <xdr:spPr bwMode="auto">
        <a:xfrm flipH="1">
          <a:off x="1905000" y="59251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372</xdr:row>
      <xdr:rowOff>95250</xdr:rowOff>
    </xdr:from>
    <xdr:to>
      <xdr:col>2</xdr:col>
      <xdr:colOff>38100</xdr:colOff>
      <xdr:row>372</xdr:row>
      <xdr:rowOff>104775</xdr:rowOff>
    </xdr:to>
    <xdr:sp macro="" textlink="">
      <xdr:nvSpPr>
        <xdr:cNvPr id="584" name="Line 7">
          <a:extLst>
            <a:ext uri="{FF2B5EF4-FFF2-40B4-BE49-F238E27FC236}">
              <a16:creationId xmlns:a16="http://schemas.microsoft.com/office/drawing/2014/main" id="{840427ED-DF35-4DDE-8D1C-8045BF9099A0}"/>
            </a:ext>
          </a:extLst>
        </xdr:cNvPr>
        <xdr:cNvSpPr>
          <a:spLocks noChangeShapeType="1"/>
        </xdr:cNvSpPr>
      </xdr:nvSpPr>
      <xdr:spPr bwMode="auto">
        <a:xfrm flipH="1" flipV="1">
          <a:off x="1905000" y="618744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373</xdr:row>
      <xdr:rowOff>114300</xdr:rowOff>
    </xdr:from>
    <xdr:to>
      <xdr:col>2</xdr:col>
      <xdr:colOff>0</xdr:colOff>
      <xdr:row>373</xdr:row>
      <xdr:rowOff>114300</xdr:rowOff>
    </xdr:to>
    <xdr:sp macro="" textlink="">
      <xdr:nvSpPr>
        <xdr:cNvPr id="585" name="Line 8">
          <a:extLst>
            <a:ext uri="{FF2B5EF4-FFF2-40B4-BE49-F238E27FC236}">
              <a16:creationId xmlns:a16="http://schemas.microsoft.com/office/drawing/2014/main" id="{33744301-CF33-490D-8577-9A9500FCB2CE}"/>
            </a:ext>
          </a:extLst>
        </xdr:cNvPr>
        <xdr:cNvSpPr>
          <a:spLocks noChangeShapeType="1"/>
        </xdr:cNvSpPr>
      </xdr:nvSpPr>
      <xdr:spPr bwMode="auto">
        <a:xfrm flipH="1">
          <a:off x="1905000" y="62058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466725</xdr:colOff>
      <xdr:row>149</xdr:row>
      <xdr:rowOff>95250</xdr:rowOff>
    </xdr:from>
    <xdr:to>
      <xdr:col>3</xdr:col>
      <xdr:colOff>38100</xdr:colOff>
      <xdr:row>149</xdr:row>
      <xdr:rowOff>104775</xdr:rowOff>
    </xdr:to>
    <xdr:sp macro="" textlink="">
      <xdr:nvSpPr>
        <xdr:cNvPr id="586" name="Line 7">
          <a:extLst>
            <a:ext uri="{FF2B5EF4-FFF2-40B4-BE49-F238E27FC236}">
              <a16:creationId xmlns:a16="http://schemas.microsoft.com/office/drawing/2014/main" id="{656CCCFE-17B5-423F-A909-A256DF59C338}"/>
            </a:ext>
          </a:extLst>
        </xdr:cNvPr>
        <xdr:cNvSpPr>
          <a:spLocks noChangeShapeType="1"/>
        </xdr:cNvSpPr>
      </xdr:nvSpPr>
      <xdr:spPr bwMode="auto">
        <a:xfrm flipH="1" flipV="1">
          <a:off x="1905000" y="247904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150</xdr:row>
      <xdr:rowOff>114300</xdr:rowOff>
    </xdr:from>
    <xdr:to>
      <xdr:col>3</xdr:col>
      <xdr:colOff>0</xdr:colOff>
      <xdr:row>150</xdr:row>
      <xdr:rowOff>114300</xdr:rowOff>
    </xdr:to>
    <xdr:sp macro="" textlink="">
      <xdr:nvSpPr>
        <xdr:cNvPr id="587" name="Line 8">
          <a:extLst>
            <a:ext uri="{FF2B5EF4-FFF2-40B4-BE49-F238E27FC236}">
              <a16:creationId xmlns:a16="http://schemas.microsoft.com/office/drawing/2014/main" id="{BC07C311-629C-4E1C-B3F7-BD587151B1FA}"/>
            </a:ext>
          </a:extLst>
        </xdr:cNvPr>
        <xdr:cNvSpPr>
          <a:spLocks noChangeShapeType="1"/>
        </xdr:cNvSpPr>
      </xdr:nvSpPr>
      <xdr:spPr bwMode="auto">
        <a:xfrm flipH="1">
          <a:off x="1905000" y="24974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399</xdr:row>
      <xdr:rowOff>114300</xdr:rowOff>
    </xdr:from>
    <xdr:to>
      <xdr:col>2</xdr:col>
      <xdr:colOff>76200</xdr:colOff>
      <xdr:row>399</xdr:row>
      <xdr:rowOff>114300</xdr:rowOff>
    </xdr:to>
    <xdr:sp macro="" textlink="">
      <xdr:nvSpPr>
        <xdr:cNvPr id="588" name="Line 8">
          <a:extLst>
            <a:ext uri="{FF2B5EF4-FFF2-40B4-BE49-F238E27FC236}">
              <a16:creationId xmlns:a16="http://schemas.microsoft.com/office/drawing/2014/main" id="{A02AEB62-54DF-4EC1-954C-3B460FBE207B}"/>
            </a:ext>
          </a:extLst>
        </xdr:cNvPr>
        <xdr:cNvSpPr>
          <a:spLocks noChangeShapeType="1"/>
        </xdr:cNvSpPr>
      </xdr:nvSpPr>
      <xdr:spPr bwMode="auto">
        <a:xfrm flipH="1">
          <a:off x="1905000" y="66751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337</xdr:row>
      <xdr:rowOff>114300</xdr:rowOff>
    </xdr:from>
    <xdr:to>
      <xdr:col>2</xdr:col>
      <xdr:colOff>76200</xdr:colOff>
      <xdr:row>337</xdr:row>
      <xdr:rowOff>114300</xdr:rowOff>
    </xdr:to>
    <xdr:sp macro="" textlink="">
      <xdr:nvSpPr>
        <xdr:cNvPr id="589" name="Line 8">
          <a:extLst>
            <a:ext uri="{FF2B5EF4-FFF2-40B4-BE49-F238E27FC236}">
              <a16:creationId xmlns:a16="http://schemas.microsoft.com/office/drawing/2014/main" id="{288D769C-CE63-4549-8B05-6AB1C0568C3C}"/>
            </a:ext>
          </a:extLst>
        </xdr:cNvPr>
        <xdr:cNvSpPr>
          <a:spLocks noChangeShapeType="1"/>
        </xdr:cNvSpPr>
      </xdr:nvSpPr>
      <xdr:spPr bwMode="auto">
        <a:xfrm flipH="1">
          <a:off x="1905000" y="56114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399</xdr:row>
      <xdr:rowOff>114300</xdr:rowOff>
    </xdr:from>
    <xdr:to>
      <xdr:col>2</xdr:col>
      <xdr:colOff>76200</xdr:colOff>
      <xdr:row>399</xdr:row>
      <xdr:rowOff>114300</xdr:rowOff>
    </xdr:to>
    <xdr:sp macro="" textlink="">
      <xdr:nvSpPr>
        <xdr:cNvPr id="590" name="Line 8">
          <a:extLst>
            <a:ext uri="{FF2B5EF4-FFF2-40B4-BE49-F238E27FC236}">
              <a16:creationId xmlns:a16="http://schemas.microsoft.com/office/drawing/2014/main" id="{1438E12B-A0A5-46B2-97A8-D464D8093BE7}"/>
            </a:ext>
          </a:extLst>
        </xdr:cNvPr>
        <xdr:cNvSpPr>
          <a:spLocks noChangeShapeType="1"/>
        </xdr:cNvSpPr>
      </xdr:nvSpPr>
      <xdr:spPr bwMode="auto">
        <a:xfrm flipH="1">
          <a:off x="1905000" y="66751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337</xdr:row>
      <xdr:rowOff>114300</xdr:rowOff>
    </xdr:from>
    <xdr:to>
      <xdr:col>2</xdr:col>
      <xdr:colOff>76200</xdr:colOff>
      <xdr:row>337</xdr:row>
      <xdr:rowOff>114300</xdr:rowOff>
    </xdr:to>
    <xdr:sp macro="" textlink="">
      <xdr:nvSpPr>
        <xdr:cNvPr id="591" name="Line 8">
          <a:extLst>
            <a:ext uri="{FF2B5EF4-FFF2-40B4-BE49-F238E27FC236}">
              <a16:creationId xmlns:a16="http://schemas.microsoft.com/office/drawing/2014/main" id="{E474E586-B199-4AC5-9939-CC5CC9EF5454}"/>
            </a:ext>
          </a:extLst>
        </xdr:cNvPr>
        <xdr:cNvSpPr>
          <a:spLocks noChangeShapeType="1"/>
        </xdr:cNvSpPr>
      </xdr:nvSpPr>
      <xdr:spPr bwMode="auto">
        <a:xfrm flipH="1">
          <a:off x="1905000" y="56114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329</xdr:row>
      <xdr:rowOff>114300</xdr:rowOff>
    </xdr:from>
    <xdr:to>
      <xdr:col>2</xdr:col>
      <xdr:colOff>76200</xdr:colOff>
      <xdr:row>329</xdr:row>
      <xdr:rowOff>114300</xdr:rowOff>
    </xdr:to>
    <xdr:sp macro="" textlink="">
      <xdr:nvSpPr>
        <xdr:cNvPr id="592" name="Line 8">
          <a:extLst>
            <a:ext uri="{FF2B5EF4-FFF2-40B4-BE49-F238E27FC236}">
              <a16:creationId xmlns:a16="http://schemas.microsoft.com/office/drawing/2014/main" id="{5B9B1A61-5FE6-40C0-87E9-587A58932889}"/>
            </a:ext>
          </a:extLst>
        </xdr:cNvPr>
        <xdr:cNvSpPr>
          <a:spLocks noChangeShapeType="1"/>
        </xdr:cNvSpPr>
      </xdr:nvSpPr>
      <xdr:spPr bwMode="auto">
        <a:xfrm flipH="1">
          <a:off x="1905000" y="5479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357</xdr:row>
      <xdr:rowOff>95250</xdr:rowOff>
    </xdr:from>
    <xdr:to>
      <xdr:col>2</xdr:col>
      <xdr:colOff>38100</xdr:colOff>
      <xdr:row>357</xdr:row>
      <xdr:rowOff>104775</xdr:rowOff>
    </xdr:to>
    <xdr:sp macro="" textlink="">
      <xdr:nvSpPr>
        <xdr:cNvPr id="593" name="Line 7">
          <a:extLst>
            <a:ext uri="{FF2B5EF4-FFF2-40B4-BE49-F238E27FC236}">
              <a16:creationId xmlns:a16="http://schemas.microsoft.com/office/drawing/2014/main" id="{2417C49E-EB1C-40B5-B01A-E50444891EFF}"/>
            </a:ext>
          </a:extLst>
        </xdr:cNvPr>
        <xdr:cNvSpPr>
          <a:spLocks noChangeShapeType="1"/>
        </xdr:cNvSpPr>
      </xdr:nvSpPr>
      <xdr:spPr bwMode="auto">
        <a:xfrm flipH="1" flipV="1">
          <a:off x="1905000" y="593979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358</xdr:row>
      <xdr:rowOff>114300</xdr:rowOff>
    </xdr:from>
    <xdr:to>
      <xdr:col>2</xdr:col>
      <xdr:colOff>0</xdr:colOff>
      <xdr:row>358</xdr:row>
      <xdr:rowOff>114300</xdr:rowOff>
    </xdr:to>
    <xdr:sp macro="" textlink="">
      <xdr:nvSpPr>
        <xdr:cNvPr id="594" name="Line 8">
          <a:extLst>
            <a:ext uri="{FF2B5EF4-FFF2-40B4-BE49-F238E27FC236}">
              <a16:creationId xmlns:a16="http://schemas.microsoft.com/office/drawing/2014/main" id="{7B18FF5A-5D53-418D-8CC7-040402FDE4ED}"/>
            </a:ext>
          </a:extLst>
        </xdr:cNvPr>
        <xdr:cNvSpPr>
          <a:spLocks noChangeShapeType="1"/>
        </xdr:cNvSpPr>
      </xdr:nvSpPr>
      <xdr:spPr bwMode="auto">
        <a:xfrm flipH="1">
          <a:off x="1905000" y="59582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356</xdr:row>
      <xdr:rowOff>114300</xdr:rowOff>
    </xdr:from>
    <xdr:to>
      <xdr:col>2</xdr:col>
      <xdr:colOff>85725</xdr:colOff>
      <xdr:row>356</xdr:row>
      <xdr:rowOff>114300</xdr:rowOff>
    </xdr:to>
    <xdr:sp macro="" textlink="">
      <xdr:nvSpPr>
        <xdr:cNvPr id="595" name="Line 8">
          <a:extLst>
            <a:ext uri="{FF2B5EF4-FFF2-40B4-BE49-F238E27FC236}">
              <a16:creationId xmlns:a16="http://schemas.microsoft.com/office/drawing/2014/main" id="{C6AB85BF-6EF3-4DBD-824B-84D8B5028B90}"/>
            </a:ext>
          </a:extLst>
        </xdr:cNvPr>
        <xdr:cNvSpPr>
          <a:spLocks noChangeShapeType="1"/>
        </xdr:cNvSpPr>
      </xdr:nvSpPr>
      <xdr:spPr bwMode="auto">
        <a:xfrm flipH="1">
          <a:off x="1905000" y="59251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372</xdr:row>
      <xdr:rowOff>95250</xdr:rowOff>
    </xdr:from>
    <xdr:to>
      <xdr:col>2</xdr:col>
      <xdr:colOff>38100</xdr:colOff>
      <xdr:row>372</xdr:row>
      <xdr:rowOff>104775</xdr:rowOff>
    </xdr:to>
    <xdr:sp macro="" textlink="">
      <xdr:nvSpPr>
        <xdr:cNvPr id="596" name="Line 7">
          <a:extLst>
            <a:ext uri="{FF2B5EF4-FFF2-40B4-BE49-F238E27FC236}">
              <a16:creationId xmlns:a16="http://schemas.microsoft.com/office/drawing/2014/main" id="{84299F20-B329-4BE0-AA7A-451CBDD970B2}"/>
            </a:ext>
          </a:extLst>
        </xdr:cNvPr>
        <xdr:cNvSpPr>
          <a:spLocks noChangeShapeType="1"/>
        </xdr:cNvSpPr>
      </xdr:nvSpPr>
      <xdr:spPr bwMode="auto">
        <a:xfrm flipH="1" flipV="1">
          <a:off x="1905000" y="618744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373</xdr:row>
      <xdr:rowOff>114300</xdr:rowOff>
    </xdr:from>
    <xdr:to>
      <xdr:col>2</xdr:col>
      <xdr:colOff>0</xdr:colOff>
      <xdr:row>373</xdr:row>
      <xdr:rowOff>114300</xdr:rowOff>
    </xdr:to>
    <xdr:sp macro="" textlink="">
      <xdr:nvSpPr>
        <xdr:cNvPr id="597" name="Line 8">
          <a:extLst>
            <a:ext uri="{FF2B5EF4-FFF2-40B4-BE49-F238E27FC236}">
              <a16:creationId xmlns:a16="http://schemas.microsoft.com/office/drawing/2014/main" id="{E0DC2EF1-EEC1-4A81-9B97-53795FAE88E1}"/>
            </a:ext>
          </a:extLst>
        </xdr:cNvPr>
        <xdr:cNvSpPr>
          <a:spLocks noChangeShapeType="1"/>
        </xdr:cNvSpPr>
      </xdr:nvSpPr>
      <xdr:spPr bwMode="auto">
        <a:xfrm flipH="1">
          <a:off x="1905000" y="62058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150</xdr:row>
      <xdr:rowOff>114300</xdr:rowOff>
    </xdr:from>
    <xdr:to>
      <xdr:col>3</xdr:col>
      <xdr:colOff>0</xdr:colOff>
      <xdr:row>150</xdr:row>
      <xdr:rowOff>114300</xdr:rowOff>
    </xdr:to>
    <xdr:sp macro="" textlink="">
      <xdr:nvSpPr>
        <xdr:cNvPr id="598" name="Line 8">
          <a:extLst>
            <a:ext uri="{FF2B5EF4-FFF2-40B4-BE49-F238E27FC236}">
              <a16:creationId xmlns:a16="http://schemas.microsoft.com/office/drawing/2014/main" id="{DD07557C-5706-4223-96FF-C33832AC5A51}"/>
            </a:ext>
          </a:extLst>
        </xdr:cNvPr>
        <xdr:cNvSpPr>
          <a:spLocks noChangeShapeType="1"/>
        </xdr:cNvSpPr>
      </xdr:nvSpPr>
      <xdr:spPr bwMode="auto">
        <a:xfrm flipH="1">
          <a:off x="1905000" y="24974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439</xdr:row>
      <xdr:rowOff>114300</xdr:rowOff>
    </xdr:from>
    <xdr:to>
      <xdr:col>2</xdr:col>
      <xdr:colOff>85725</xdr:colOff>
      <xdr:row>439</xdr:row>
      <xdr:rowOff>114300</xdr:rowOff>
    </xdr:to>
    <xdr:sp macro="" textlink="">
      <xdr:nvSpPr>
        <xdr:cNvPr id="599" name="Line 8">
          <a:extLst>
            <a:ext uri="{FF2B5EF4-FFF2-40B4-BE49-F238E27FC236}">
              <a16:creationId xmlns:a16="http://schemas.microsoft.com/office/drawing/2014/main" id="{E93BAC12-6D4B-4BD0-9EE6-D354E1DD16F2}"/>
            </a:ext>
          </a:extLst>
        </xdr:cNvPr>
        <xdr:cNvSpPr>
          <a:spLocks noChangeShapeType="1"/>
        </xdr:cNvSpPr>
      </xdr:nvSpPr>
      <xdr:spPr bwMode="auto">
        <a:xfrm flipH="1">
          <a:off x="1905000" y="73609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466</xdr:row>
      <xdr:rowOff>95250</xdr:rowOff>
    </xdr:from>
    <xdr:to>
      <xdr:col>2</xdr:col>
      <xdr:colOff>38100</xdr:colOff>
      <xdr:row>466</xdr:row>
      <xdr:rowOff>104775</xdr:rowOff>
    </xdr:to>
    <xdr:sp macro="" textlink="">
      <xdr:nvSpPr>
        <xdr:cNvPr id="600" name="Line 7">
          <a:extLst>
            <a:ext uri="{FF2B5EF4-FFF2-40B4-BE49-F238E27FC236}">
              <a16:creationId xmlns:a16="http://schemas.microsoft.com/office/drawing/2014/main" id="{BB454F18-2263-4A9B-A683-B8B64C9F653E}"/>
            </a:ext>
          </a:extLst>
        </xdr:cNvPr>
        <xdr:cNvSpPr>
          <a:spLocks noChangeShapeType="1"/>
        </xdr:cNvSpPr>
      </xdr:nvSpPr>
      <xdr:spPr bwMode="auto">
        <a:xfrm flipH="1" flipV="1">
          <a:off x="1905000" y="782193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467</xdr:row>
      <xdr:rowOff>114300</xdr:rowOff>
    </xdr:from>
    <xdr:to>
      <xdr:col>2</xdr:col>
      <xdr:colOff>0</xdr:colOff>
      <xdr:row>467</xdr:row>
      <xdr:rowOff>114300</xdr:rowOff>
    </xdr:to>
    <xdr:sp macro="" textlink="">
      <xdr:nvSpPr>
        <xdr:cNvPr id="601" name="Line 8">
          <a:extLst>
            <a:ext uri="{FF2B5EF4-FFF2-40B4-BE49-F238E27FC236}">
              <a16:creationId xmlns:a16="http://schemas.microsoft.com/office/drawing/2014/main" id="{DC035A65-FDF8-461A-BC24-9C0B3CF07D24}"/>
            </a:ext>
          </a:extLst>
        </xdr:cNvPr>
        <xdr:cNvSpPr>
          <a:spLocks noChangeShapeType="1"/>
        </xdr:cNvSpPr>
      </xdr:nvSpPr>
      <xdr:spPr bwMode="auto">
        <a:xfrm flipH="1">
          <a:off x="1905000" y="78409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466725</xdr:colOff>
      <xdr:row>204</xdr:row>
      <xdr:rowOff>95250</xdr:rowOff>
    </xdr:from>
    <xdr:to>
      <xdr:col>3</xdr:col>
      <xdr:colOff>38100</xdr:colOff>
      <xdr:row>204</xdr:row>
      <xdr:rowOff>104775</xdr:rowOff>
    </xdr:to>
    <xdr:sp macro="" textlink="">
      <xdr:nvSpPr>
        <xdr:cNvPr id="602" name="Line 7">
          <a:extLst>
            <a:ext uri="{FF2B5EF4-FFF2-40B4-BE49-F238E27FC236}">
              <a16:creationId xmlns:a16="http://schemas.microsoft.com/office/drawing/2014/main" id="{235F02BD-B0C0-48CD-84A4-108BD371A3C6}"/>
            </a:ext>
          </a:extLst>
        </xdr:cNvPr>
        <xdr:cNvSpPr>
          <a:spLocks noChangeShapeType="1"/>
        </xdr:cNvSpPr>
      </xdr:nvSpPr>
      <xdr:spPr bwMode="auto">
        <a:xfrm flipH="1" flipV="1">
          <a:off x="1905000" y="338709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205</xdr:row>
      <xdr:rowOff>114300</xdr:rowOff>
    </xdr:from>
    <xdr:to>
      <xdr:col>3</xdr:col>
      <xdr:colOff>0</xdr:colOff>
      <xdr:row>205</xdr:row>
      <xdr:rowOff>114300</xdr:rowOff>
    </xdr:to>
    <xdr:sp macro="" textlink="">
      <xdr:nvSpPr>
        <xdr:cNvPr id="603" name="Line 8">
          <a:extLst>
            <a:ext uri="{FF2B5EF4-FFF2-40B4-BE49-F238E27FC236}">
              <a16:creationId xmlns:a16="http://schemas.microsoft.com/office/drawing/2014/main" id="{15070C90-11CB-4CF0-ACF6-DDB8553742DE}"/>
            </a:ext>
          </a:extLst>
        </xdr:cNvPr>
        <xdr:cNvSpPr>
          <a:spLocks noChangeShapeType="1"/>
        </xdr:cNvSpPr>
      </xdr:nvSpPr>
      <xdr:spPr bwMode="auto">
        <a:xfrm flipH="1">
          <a:off x="1905000" y="34055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525</xdr:row>
      <xdr:rowOff>114300</xdr:rowOff>
    </xdr:from>
    <xdr:to>
      <xdr:col>2</xdr:col>
      <xdr:colOff>76200</xdr:colOff>
      <xdr:row>525</xdr:row>
      <xdr:rowOff>114300</xdr:rowOff>
    </xdr:to>
    <xdr:sp macro="" textlink="">
      <xdr:nvSpPr>
        <xdr:cNvPr id="604" name="Line 8">
          <a:extLst>
            <a:ext uri="{FF2B5EF4-FFF2-40B4-BE49-F238E27FC236}">
              <a16:creationId xmlns:a16="http://schemas.microsoft.com/office/drawing/2014/main" id="{5BCAE7FF-FCF8-45DB-BC19-60360ED48899}"/>
            </a:ext>
          </a:extLst>
        </xdr:cNvPr>
        <xdr:cNvSpPr>
          <a:spLocks noChangeShapeType="1"/>
        </xdr:cNvSpPr>
      </xdr:nvSpPr>
      <xdr:spPr bwMode="auto">
        <a:xfrm flipH="1">
          <a:off x="1905000" y="88353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420</xdr:row>
      <xdr:rowOff>114300</xdr:rowOff>
    </xdr:from>
    <xdr:to>
      <xdr:col>2</xdr:col>
      <xdr:colOff>76200</xdr:colOff>
      <xdr:row>420</xdr:row>
      <xdr:rowOff>114300</xdr:rowOff>
    </xdr:to>
    <xdr:sp macro="" textlink="">
      <xdr:nvSpPr>
        <xdr:cNvPr id="605" name="Line 8">
          <a:extLst>
            <a:ext uri="{FF2B5EF4-FFF2-40B4-BE49-F238E27FC236}">
              <a16:creationId xmlns:a16="http://schemas.microsoft.com/office/drawing/2014/main" id="{6ADF38A3-36B0-406D-8854-7C0462C3A0E8}"/>
            </a:ext>
          </a:extLst>
        </xdr:cNvPr>
        <xdr:cNvSpPr>
          <a:spLocks noChangeShapeType="1"/>
        </xdr:cNvSpPr>
      </xdr:nvSpPr>
      <xdr:spPr bwMode="auto">
        <a:xfrm flipH="1">
          <a:off x="1905000" y="70351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525</xdr:row>
      <xdr:rowOff>114300</xdr:rowOff>
    </xdr:from>
    <xdr:to>
      <xdr:col>2</xdr:col>
      <xdr:colOff>76200</xdr:colOff>
      <xdr:row>525</xdr:row>
      <xdr:rowOff>114300</xdr:rowOff>
    </xdr:to>
    <xdr:sp macro="" textlink="">
      <xdr:nvSpPr>
        <xdr:cNvPr id="606" name="Line 8">
          <a:extLst>
            <a:ext uri="{FF2B5EF4-FFF2-40B4-BE49-F238E27FC236}">
              <a16:creationId xmlns:a16="http://schemas.microsoft.com/office/drawing/2014/main" id="{3D3B261D-CC78-4368-BCC4-52E50426D6C5}"/>
            </a:ext>
          </a:extLst>
        </xdr:cNvPr>
        <xdr:cNvSpPr>
          <a:spLocks noChangeShapeType="1"/>
        </xdr:cNvSpPr>
      </xdr:nvSpPr>
      <xdr:spPr bwMode="auto">
        <a:xfrm flipH="1">
          <a:off x="1905000" y="88353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420</xdr:row>
      <xdr:rowOff>114300</xdr:rowOff>
    </xdr:from>
    <xdr:to>
      <xdr:col>2</xdr:col>
      <xdr:colOff>76200</xdr:colOff>
      <xdr:row>420</xdr:row>
      <xdr:rowOff>114300</xdr:rowOff>
    </xdr:to>
    <xdr:sp macro="" textlink="">
      <xdr:nvSpPr>
        <xdr:cNvPr id="607" name="Line 8">
          <a:extLst>
            <a:ext uri="{FF2B5EF4-FFF2-40B4-BE49-F238E27FC236}">
              <a16:creationId xmlns:a16="http://schemas.microsoft.com/office/drawing/2014/main" id="{BEEF2267-08A1-46A0-819E-9EA8CBBBFE40}"/>
            </a:ext>
          </a:extLst>
        </xdr:cNvPr>
        <xdr:cNvSpPr>
          <a:spLocks noChangeShapeType="1"/>
        </xdr:cNvSpPr>
      </xdr:nvSpPr>
      <xdr:spPr bwMode="auto">
        <a:xfrm flipH="1">
          <a:off x="1905000" y="70351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412</xdr:row>
      <xdr:rowOff>114300</xdr:rowOff>
    </xdr:from>
    <xdr:to>
      <xdr:col>2</xdr:col>
      <xdr:colOff>76200</xdr:colOff>
      <xdr:row>412</xdr:row>
      <xdr:rowOff>114300</xdr:rowOff>
    </xdr:to>
    <xdr:sp macro="" textlink="">
      <xdr:nvSpPr>
        <xdr:cNvPr id="608" name="Line 8">
          <a:extLst>
            <a:ext uri="{FF2B5EF4-FFF2-40B4-BE49-F238E27FC236}">
              <a16:creationId xmlns:a16="http://schemas.microsoft.com/office/drawing/2014/main" id="{D84B64C3-669D-4327-A3CF-CBF3F522AD32}"/>
            </a:ext>
          </a:extLst>
        </xdr:cNvPr>
        <xdr:cNvSpPr>
          <a:spLocks noChangeShapeType="1"/>
        </xdr:cNvSpPr>
      </xdr:nvSpPr>
      <xdr:spPr bwMode="auto">
        <a:xfrm flipH="1">
          <a:off x="1905000" y="68980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440</xdr:row>
      <xdr:rowOff>95250</xdr:rowOff>
    </xdr:from>
    <xdr:to>
      <xdr:col>2</xdr:col>
      <xdr:colOff>38100</xdr:colOff>
      <xdr:row>440</xdr:row>
      <xdr:rowOff>104775</xdr:rowOff>
    </xdr:to>
    <xdr:sp macro="" textlink="">
      <xdr:nvSpPr>
        <xdr:cNvPr id="609" name="Line 7">
          <a:extLst>
            <a:ext uri="{FF2B5EF4-FFF2-40B4-BE49-F238E27FC236}">
              <a16:creationId xmlns:a16="http://schemas.microsoft.com/office/drawing/2014/main" id="{BA368FCC-4BAB-42C7-AD6E-F6A9A3B3E285}"/>
            </a:ext>
          </a:extLst>
        </xdr:cNvPr>
        <xdr:cNvSpPr>
          <a:spLocks noChangeShapeType="1"/>
        </xdr:cNvSpPr>
      </xdr:nvSpPr>
      <xdr:spPr bwMode="auto">
        <a:xfrm flipH="1" flipV="1">
          <a:off x="1905000" y="737616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441</xdr:row>
      <xdr:rowOff>114300</xdr:rowOff>
    </xdr:from>
    <xdr:to>
      <xdr:col>2</xdr:col>
      <xdr:colOff>0</xdr:colOff>
      <xdr:row>441</xdr:row>
      <xdr:rowOff>114300</xdr:rowOff>
    </xdr:to>
    <xdr:sp macro="" textlink="">
      <xdr:nvSpPr>
        <xdr:cNvPr id="610" name="Line 8">
          <a:extLst>
            <a:ext uri="{FF2B5EF4-FFF2-40B4-BE49-F238E27FC236}">
              <a16:creationId xmlns:a16="http://schemas.microsoft.com/office/drawing/2014/main" id="{D20EC2FB-1F3C-482E-B089-D3DCC2B4124B}"/>
            </a:ext>
          </a:extLst>
        </xdr:cNvPr>
        <xdr:cNvSpPr>
          <a:spLocks noChangeShapeType="1"/>
        </xdr:cNvSpPr>
      </xdr:nvSpPr>
      <xdr:spPr bwMode="auto">
        <a:xfrm flipH="1">
          <a:off x="1905000" y="73952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439</xdr:row>
      <xdr:rowOff>114300</xdr:rowOff>
    </xdr:from>
    <xdr:to>
      <xdr:col>2</xdr:col>
      <xdr:colOff>85725</xdr:colOff>
      <xdr:row>439</xdr:row>
      <xdr:rowOff>114300</xdr:rowOff>
    </xdr:to>
    <xdr:sp macro="" textlink="">
      <xdr:nvSpPr>
        <xdr:cNvPr id="611" name="Line 8">
          <a:extLst>
            <a:ext uri="{FF2B5EF4-FFF2-40B4-BE49-F238E27FC236}">
              <a16:creationId xmlns:a16="http://schemas.microsoft.com/office/drawing/2014/main" id="{4905101F-B6E4-42A9-9A65-08A6B6910F83}"/>
            </a:ext>
          </a:extLst>
        </xdr:cNvPr>
        <xdr:cNvSpPr>
          <a:spLocks noChangeShapeType="1"/>
        </xdr:cNvSpPr>
      </xdr:nvSpPr>
      <xdr:spPr bwMode="auto">
        <a:xfrm flipH="1">
          <a:off x="1905000" y="73609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466</xdr:row>
      <xdr:rowOff>95250</xdr:rowOff>
    </xdr:from>
    <xdr:to>
      <xdr:col>2</xdr:col>
      <xdr:colOff>38100</xdr:colOff>
      <xdr:row>466</xdr:row>
      <xdr:rowOff>104775</xdr:rowOff>
    </xdr:to>
    <xdr:sp macro="" textlink="">
      <xdr:nvSpPr>
        <xdr:cNvPr id="612" name="Line 7">
          <a:extLst>
            <a:ext uri="{FF2B5EF4-FFF2-40B4-BE49-F238E27FC236}">
              <a16:creationId xmlns:a16="http://schemas.microsoft.com/office/drawing/2014/main" id="{56967329-7F26-4A6F-8AC1-0336810E1E90}"/>
            </a:ext>
          </a:extLst>
        </xdr:cNvPr>
        <xdr:cNvSpPr>
          <a:spLocks noChangeShapeType="1"/>
        </xdr:cNvSpPr>
      </xdr:nvSpPr>
      <xdr:spPr bwMode="auto">
        <a:xfrm flipH="1" flipV="1">
          <a:off x="1905000" y="782193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467</xdr:row>
      <xdr:rowOff>114300</xdr:rowOff>
    </xdr:from>
    <xdr:to>
      <xdr:col>2</xdr:col>
      <xdr:colOff>0</xdr:colOff>
      <xdr:row>467</xdr:row>
      <xdr:rowOff>114300</xdr:rowOff>
    </xdr:to>
    <xdr:sp macro="" textlink="">
      <xdr:nvSpPr>
        <xdr:cNvPr id="613" name="Line 8">
          <a:extLst>
            <a:ext uri="{FF2B5EF4-FFF2-40B4-BE49-F238E27FC236}">
              <a16:creationId xmlns:a16="http://schemas.microsoft.com/office/drawing/2014/main" id="{BCA8AEEF-EE12-4CCC-9EBB-545357AE6612}"/>
            </a:ext>
          </a:extLst>
        </xdr:cNvPr>
        <xdr:cNvSpPr>
          <a:spLocks noChangeShapeType="1"/>
        </xdr:cNvSpPr>
      </xdr:nvSpPr>
      <xdr:spPr bwMode="auto">
        <a:xfrm flipH="1">
          <a:off x="1905000" y="78409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466725</xdr:colOff>
      <xdr:row>204</xdr:row>
      <xdr:rowOff>95250</xdr:rowOff>
    </xdr:from>
    <xdr:to>
      <xdr:col>3</xdr:col>
      <xdr:colOff>38100</xdr:colOff>
      <xdr:row>204</xdr:row>
      <xdr:rowOff>104775</xdr:rowOff>
    </xdr:to>
    <xdr:sp macro="" textlink="">
      <xdr:nvSpPr>
        <xdr:cNvPr id="614" name="Line 7">
          <a:extLst>
            <a:ext uri="{FF2B5EF4-FFF2-40B4-BE49-F238E27FC236}">
              <a16:creationId xmlns:a16="http://schemas.microsoft.com/office/drawing/2014/main" id="{71FA69CA-D970-4CCE-B437-D85F5E8A833B}"/>
            </a:ext>
          </a:extLst>
        </xdr:cNvPr>
        <xdr:cNvSpPr>
          <a:spLocks noChangeShapeType="1"/>
        </xdr:cNvSpPr>
      </xdr:nvSpPr>
      <xdr:spPr bwMode="auto">
        <a:xfrm flipH="1" flipV="1">
          <a:off x="1905000" y="338709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205</xdr:row>
      <xdr:rowOff>114300</xdr:rowOff>
    </xdr:from>
    <xdr:to>
      <xdr:col>3</xdr:col>
      <xdr:colOff>0</xdr:colOff>
      <xdr:row>205</xdr:row>
      <xdr:rowOff>114300</xdr:rowOff>
    </xdr:to>
    <xdr:sp macro="" textlink="">
      <xdr:nvSpPr>
        <xdr:cNvPr id="615" name="Line 8">
          <a:extLst>
            <a:ext uri="{FF2B5EF4-FFF2-40B4-BE49-F238E27FC236}">
              <a16:creationId xmlns:a16="http://schemas.microsoft.com/office/drawing/2014/main" id="{F48EC95E-76AA-4295-A8C4-344E984DA8E3}"/>
            </a:ext>
          </a:extLst>
        </xdr:cNvPr>
        <xdr:cNvSpPr>
          <a:spLocks noChangeShapeType="1"/>
        </xdr:cNvSpPr>
      </xdr:nvSpPr>
      <xdr:spPr bwMode="auto">
        <a:xfrm flipH="1">
          <a:off x="1905000" y="34055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85725</xdr:colOff>
      <xdr:row>521</xdr:row>
      <xdr:rowOff>114300</xdr:rowOff>
    </xdr:from>
    <xdr:to>
      <xdr:col>2</xdr:col>
      <xdr:colOff>57150</xdr:colOff>
      <xdr:row>521</xdr:row>
      <xdr:rowOff>114300</xdr:rowOff>
    </xdr:to>
    <xdr:sp macro="" textlink="">
      <xdr:nvSpPr>
        <xdr:cNvPr id="616" name="Line 8">
          <a:extLst>
            <a:ext uri="{FF2B5EF4-FFF2-40B4-BE49-F238E27FC236}">
              <a16:creationId xmlns:a16="http://schemas.microsoft.com/office/drawing/2014/main" id="{084CF296-D2E8-4EC3-92C6-DDB482D19ABA}"/>
            </a:ext>
          </a:extLst>
        </xdr:cNvPr>
        <xdr:cNvSpPr>
          <a:spLocks noChangeShapeType="1"/>
        </xdr:cNvSpPr>
      </xdr:nvSpPr>
      <xdr:spPr bwMode="auto">
        <a:xfrm flipH="1">
          <a:off x="1905000" y="87668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85725</xdr:colOff>
      <xdr:row>418</xdr:row>
      <xdr:rowOff>114300</xdr:rowOff>
    </xdr:from>
    <xdr:to>
      <xdr:col>2</xdr:col>
      <xdr:colOff>57150</xdr:colOff>
      <xdr:row>418</xdr:row>
      <xdr:rowOff>114300</xdr:rowOff>
    </xdr:to>
    <xdr:sp macro="" textlink="">
      <xdr:nvSpPr>
        <xdr:cNvPr id="617" name="Line 8">
          <a:extLst>
            <a:ext uri="{FF2B5EF4-FFF2-40B4-BE49-F238E27FC236}">
              <a16:creationId xmlns:a16="http://schemas.microsoft.com/office/drawing/2014/main" id="{EC8240B8-7584-42CB-8494-85FA426C553E}"/>
            </a:ext>
          </a:extLst>
        </xdr:cNvPr>
        <xdr:cNvSpPr>
          <a:spLocks noChangeShapeType="1"/>
        </xdr:cNvSpPr>
      </xdr:nvSpPr>
      <xdr:spPr bwMode="auto">
        <a:xfrm flipH="1">
          <a:off x="1905000" y="7000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85725</xdr:colOff>
      <xdr:row>592</xdr:row>
      <xdr:rowOff>114300</xdr:rowOff>
    </xdr:from>
    <xdr:to>
      <xdr:col>2</xdr:col>
      <xdr:colOff>57150</xdr:colOff>
      <xdr:row>592</xdr:row>
      <xdr:rowOff>114300</xdr:rowOff>
    </xdr:to>
    <xdr:sp macro="" textlink="">
      <xdr:nvSpPr>
        <xdr:cNvPr id="618" name="Line 8">
          <a:extLst>
            <a:ext uri="{FF2B5EF4-FFF2-40B4-BE49-F238E27FC236}">
              <a16:creationId xmlns:a16="http://schemas.microsoft.com/office/drawing/2014/main" id="{4D7A33E0-47B3-4F66-A489-5C6AF77ABD5D}"/>
            </a:ext>
          </a:extLst>
        </xdr:cNvPr>
        <xdr:cNvSpPr>
          <a:spLocks noChangeShapeType="1"/>
        </xdr:cNvSpPr>
      </xdr:nvSpPr>
      <xdr:spPr bwMode="auto">
        <a:xfrm flipH="1">
          <a:off x="1905000" y="9984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85725</xdr:colOff>
      <xdr:row>457</xdr:row>
      <xdr:rowOff>114300</xdr:rowOff>
    </xdr:from>
    <xdr:to>
      <xdr:col>2</xdr:col>
      <xdr:colOff>57150</xdr:colOff>
      <xdr:row>457</xdr:row>
      <xdr:rowOff>114300</xdr:rowOff>
    </xdr:to>
    <xdr:sp macro="" textlink="">
      <xdr:nvSpPr>
        <xdr:cNvPr id="619" name="Line 8">
          <a:extLst>
            <a:ext uri="{FF2B5EF4-FFF2-40B4-BE49-F238E27FC236}">
              <a16:creationId xmlns:a16="http://schemas.microsoft.com/office/drawing/2014/main" id="{3A5ABC17-C0A3-44FC-A4BC-2F604E937C05}"/>
            </a:ext>
          </a:extLst>
        </xdr:cNvPr>
        <xdr:cNvSpPr>
          <a:spLocks noChangeShapeType="1"/>
        </xdr:cNvSpPr>
      </xdr:nvSpPr>
      <xdr:spPr bwMode="auto">
        <a:xfrm flipH="1">
          <a:off x="1905000" y="76695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85725</xdr:colOff>
      <xdr:row>562</xdr:row>
      <xdr:rowOff>114300</xdr:rowOff>
    </xdr:from>
    <xdr:to>
      <xdr:col>2</xdr:col>
      <xdr:colOff>57150</xdr:colOff>
      <xdr:row>562</xdr:row>
      <xdr:rowOff>114300</xdr:rowOff>
    </xdr:to>
    <xdr:sp macro="" textlink="">
      <xdr:nvSpPr>
        <xdr:cNvPr id="620" name="Line 8">
          <a:extLst>
            <a:ext uri="{FF2B5EF4-FFF2-40B4-BE49-F238E27FC236}">
              <a16:creationId xmlns:a16="http://schemas.microsoft.com/office/drawing/2014/main" id="{95A238B3-E60C-4F49-B7F7-ADFE03268619}"/>
            </a:ext>
          </a:extLst>
        </xdr:cNvPr>
        <xdr:cNvSpPr>
          <a:spLocks noChangeShapeType="1"/>
        </xdr:cNvSpPr>
      </xdr:nvSpPr>
      <xdr:spPr bwMode="auto">
        <a:xfrm flipH="1">
          <a:off x="1905000" y="94697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85725</xdr:colOff>
      <xdr:row>449</xdr:row>
      <xdr:rowOff>114300</xdr:rowOff>
    </xdr:from>
    <xdr:to>
      <xdr:col>2</xdr:col>
      <xdr:colOff>57150</xdr:colOff>
      <xdr:row>449</xdr:row>
      <xdr:rowOff>114300</xdr:rowOff>
    </xdr:to>
    <xdr:sp macro="" textlink="">
      <xdr:nvSpPr>
        <xdr:cNvPr id="621" name="Line 8">
          <a:extLst>
            <a:ext uri="{FF2B5EF4-FFF2-40B4-BE49-F238E27FC236}">
              <a16:creationId xmlns:a16="http://schemas.microsoft.com/office/drawing/2014/main" id="{27B37F5B-CF3F-420F-82BA-37D0C05EB02E}"/>
            </a:ext>
          </a:extLst>
        </xdr:cNvPr>
        <xdr:cNvSpPr>
          <a:spLocks noChangeShapeType="1"/>
        </xdr:cNvSpPr>
      </xdr:nvSpPr>
      <xdr:spPr bwMode="auto">
        <a:xfrm flipH="1">
          <a:off x="1905000" y="75323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450</xdr:row>
      <xdr:rowOff>114300</xdr:rowOff>
    </xdr:from>
    <xdr:to>
      <xdr:col>2</xdr:col>
      <xdr:colOff>57150</xdr:colOff>
      <xdr:row>450</xdr:row>
      <xdr:rowOff>114300</xdr:rowOff>
    </xdr:to>
    <xdr:sp macro="" textlink="">
      <xdr:nvSpPr>
        <xdr:cNvPr id="622" name="Line 8">
          <a:extLst>
            <a:ext uri="{FF2B5EF4-FFF2-40B4-BE49-F238E27FC236}">
              <a16:creationId xmlns:a16="http://schemas.microsoft.com/office/drawing/2014/main" id="{816762CC-6036-4E5F-B197-37A7B3524FE3}"/>
            </a:ext>
          </a:extLst>
        </xdr:cNvPr>
        <xdr:cNvSpPr>
          <a:spLocks noChangeShapeType="1"/>
        </xdr:cNvSpPr>
      </xdr:nvSpPr>
      <xdr:spPr bwMode="auto">
        <a:xfrm flipH="1">
          <a:off x="1905000" y="75495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478</xdr:row>
      <xdr:rowOff>95250</xdr:rowOff>
    </xdr:from>
    <xdr:to>
      <xdr:col>2</xdr:col>
      <xdr:colOff>38100</xdr:colOff>
      <xdr:row>478</xdr:row>
      <xdr:rowOff>104775</xdr:rowOff>
    </xdr:to>
    <xdr:sp macro="" textlink="">
      <xdr:nvSpPr>
        <xdr:cNvPr id="623" name="Line 7">
          <a:extLst>
            <a:ext uri="{FF2B5EF4-FFF2-40B4-BE49-F238E27FC236}">
              <a16:creationId xmlns:a16="http://schemas.microsoft.com/office/drawing/2014/main" id="{FCD0F86F-5368-4321-9B5A-5B4C4682BD7D}"/>
            </a:ext>
          </a:extLst>
        </xdr:cNvPr>
        <xdr:cNvSpPr>
          <a:spLocks noChangeShapeType="1"/>
        </xdr:cNvSpPr>
      </xdr:nvSpPr>
      <xdr:spPr bwMode="auto">
        <a:xfrm flipH="1" flipV="1">
          <a:off x="1905000" y="802767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479</xdr:row>
      <xdr:rowOff>114300</xdr:rowOff>
    </xdr:from>
    <xdr:to>
      <xdr:col>2</xdr:col>
      <xdr:colOff>0</xdr:colOff>
      <xdr:row>479</xdr:row>
      <xdr:rowOff>114300</xdr:rowOff>
    </xdr:to>
    <xdr:sp macro="" textlink="">
      <xdr:nvSpPr>
        <xdr:cNvPr id="624" name="Line 8">
          <a:extLst>
            <a:ext uri="{FF2B5EF4-FFF2-40B4-BE49-F238E27FC236}">
              <a16:creationId xmlns:a16="http://schemas.microsoft.com/office/drawing/2014/main" id="{095388ED-956F-48D8-8950-268EE1CBE734}"/>
            </a:ext>
          </a:extLst>
        </xdr:cNvPr>
        <xdr:cNvSpPr>
          <a:spLocks noChangeShapeType="1"/>
        </xdr:cNvSpPr>
      </xdr:nvSpPr>
      <xdr:spPr bwMode="auto">
        <a:xfrm flipH="1">
          <a:off x="1905000" y="80467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466725</xdr:colOff>
      <xdr:row>218</xdr:row>
      <xdr:rowOff>95250</xdr:rowOff>
    </xdr:from>
    <xdr:to>
      <xdr:col>3</xdr:col>
      <xdr:colOff>38100</xdr:colOff>
      <xdr:row>218</xdr:row>
      <xdr:rowOff>104775</xdr:rowOff>
    </xdr:to>
    <xdr:sp macro="" textlink="">
      <xdr:nvSpPr>
        <xdr:cNvPr id="625" name="Line 7">
          <a:extLst>
            <a:ext uri="{FF2B5EF4-FFF2-40B4-BE49-F238E27FC236}">
              <a16:creationId xmlns:a16="http://schemas.microsoft.com/office/drawing/2014/main" id="{6D6447DC-649D-4589-920D-1B757FE88097}"/>
            </a:ext>
          </a:extLst>
        </xdr:cNvPr>
        <xdr:cNvSpPr>
          <a:spLocks noChangeShapeType="1"/>
        </xdr:cNvSpPr>
      </xdr:nvSpPr>
      <xdr:spPr bwMode="auto">
        <a:xfrm flipH="1" flipV="1">
          <a:off x="1905000" y="361950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219</xdr:row>
      <xdr:rowOff>114300</xdr:rowOff>
    </xdr:from>
    <xdr:to>
      <xdr:col>3</xdr:col>
      <xdr:colOff>0</xdr:colOff>
      <xdr:row>219</xdr:row>
      <xdr:rowOff>114300</xdr:rowOff>
    </xdr:to>
    <xdr:sp macro="" textlink="">
      <xdr:nvSpPr>
        <xdr:cNvPr id="626" name="Line 8">
          <a:extLst>
            <a:ext uri="{FF2B5EF4-FFF2-40B4-BE49-F238E27FC236}">
              <a16:creationId xmlns:a16="http://schemas.microsoft.com/office/drawing/2014/main" id="{465C4C5D-165D-4B44-BD34-8A9CFB06FD9C}"/>
            </a:ext>
          </a:extLst>
        </xdr:cNvPr>
        <xdr:cNvSpPr>
          <a:spLocks noChangeShapeType="1"/>
        </xdr:cNvSpPr>
      </xdr:nvSpPr>
      <xdr:spPr bwMode="auto">
        <a:xfrm flipH="1">
          <a:off x="1905000" y="3637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557</xdr:row>
      <xdr:rowOff>114300</xdr:rowOff>
    </xdr:from>
    <xdr:to>
      <xdr:col>2</xdr:col>
      <xdr:colOff>57150</xdr:colOff>
      <xdr:row>557</xdr:row>
      <xdr:rowOff>114300</xdr:rowOff>
    </xdr:to>
    <xdr:sp macro="" textlink="">
      <xdr:nvSpPr>
        <xdr:cNvPr id="627" name="Line 8">
          <a:extLst>
            <a:ext uri="{FF2B5EF4-FFF2-40B4-BE49-F238E27FC236}">
              <a16:creationId xmlns:a16="http://schemas.microsoft.com/office/drawing/2014/main" id="{402443DF-B432-48F9-830C-5B8B03DBD3B2}"/>
            </a:ext>
          </a:extLst>
        </xdr:cNvPr>
        <xdr:cNvSpPr>
          <a:spLocks noChangeShapeType="1"/>
        </xdr:cNvSpPr>
      </xdr:nvSpPr>
      <xdr:spPr bwMode="auto">
        <a:xfrm flipH="1">
          <a:off x="1905000" y="93840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444</xdr:row>
      <xdr:rowOff>114300</xdr:rowOff>
    </xdr:from>
    <xdr:to>
      <xdr:col>2</xdr:col>
      <xdr:colOff>57150</xdr:colOff>
      <xdr:row>444</xdr:row>
      <xdr:rowOff>114300</xdr:rowOff>
    </xdr:to>
    <xdr:sp macro="" textlink="">
      <xdr:nvSpPr>
        <xdr:cNvPr id="628" name="Line 8">
          <a:extLst>
            <a:ext uri="{FF2B5EF4-FFF2-40B4-BE49-F238E27FC236}">
              <a16:creationId xmlns:a16="http://schemas.microsoft.com/office/drawing/2014/main" id="{D1080D83-0C75-4A54-99E4-10C44C04C6D2}"/>
            </a:ext>
          </a:extLst>
        </xdr:cNvPr>
        <xdr:cNvSpPr>
          <a:spLocks noChangeShapeType="1"/>
        </xdr:cNvSpPr>
      </xdr:nvSpPr>
      <xdr:spPr bwMode="auto">
        <a:xfrm flipH="1">
          <a:off x="1905000" y="74466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451</xdr:row>
      <xdr:rowOff>114300</xdr:rowOff>
    </xdr:from>
    <xdr:to>
      <xdr:col>2</xdr:col>
      <xdr:colOff>57150</xdr:colOff>
      <xdr:row>451</xdr:row>
      <xdr:rowOff>114300</xdr:rowOff>
    </xdr:to>
    <xdr:sp macro="" textlink="">
      <xdr:nvSpPr>
        <xdr:cNvPr id="629" name="Line 8">
          <a:extLst>
            <a:ext uri="{FF2B5EF4-FFF2-40B4-BE49-F238E27FC236}">
              <a16:creationId xmlns:a16="http://schemas.microsoft.com/office/drawing/2014/main" id="{6E5924C1-852C-4AF9-BB9B-C328CDB440F7}"/>
            </a:ext>
          </a:extLst>
        </xdr:cNvPr>
        <xdr:cNvSpPr>
          <a:spLocks noChangeShapeType="1"/>
        </xdr:cNvSpPr>
      </xdr:nvSpPr>
      <xdr:spPr bwMode="auto">
        <a:xfrm flipH="1">
          <a:off x="1905000" y="75666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479</xdr:row>
      <xdr:rowOff>95250</xdr:rowOff>
    </xdr:from>
    <xdr:to>
      <xdr:col>2</xdr:col>
      <xdr:colOff>38100</xdr:colOff>
      <xdr:row>479</xdr:row>
      <xdr:rowOff>104775</xdr:rowOff>
    </xdr:to>
    <xdr:sp macro="" textlink="">
      <xdr:nvSpPr>
        <xdr:cNvPr id="630" name="Line 7">
          <a:extLst>
            <a:ext uri="{FF2B5EF4-FFF2-40B4-BE49-F238E27FC236}">
              <a16:creationId xmlns:a16="http://schemas.microsoft.com/office/drawing/2014/main" id="{D26DE57F-D68D-4B6F-876C-02DF7B52E046}"/>
            </a:ext>
          </a:extLst>
        </xdr:cNvPr>
        <xdr:cNvSpPr>
          <a:spLocks noChangeShapeType="1"/>
        </xdr:cNvSpPr>
      </xdr:nvSpPr>
      <xdr:spPr bwMode="auto">
        <a:xfrm flipH="1" flipV="1">
          <a:off x="1905000" y="8044815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480</xdr:row>
      <xdr:rowOff>114300</xdr:rowOff>
    </xdr:from>
    <xdr:to>
      <xdr:col>2</xdr:col>
      <xdr:colOff>0</xdr:colOff>
      <xdr:row>480</xdr:row>
      <xdr:rowOff>114300</xdr:rowOff>
    </xdr:to>
    <xdr:sp macro="" textlink="">
      <xdr:nvSpPr>
        <xdr:cNvPr id="631" name="Line 8">
          <a:extLst>
            <a:ext uri="{FF2B5EF4-FFF2-40B4-BE49-F238E27FC236}">
              <a16:creationId xmlns:a16="http://schemas.microsoft.com/office/drawing/2014/main" id="{6E20639C-6201-4B09-AAD0-60940EBC6FC2}"/>
            </a:ext>
          </a:extLst>
        </xdr:cNvPr>
        <xdr:cNvSpPr>
          <a:spLocks noChangeShapeType="1"/>
        </xdr:cNvSpPr>
      </xdr:nvSpPr>
      <xdr:spPr bwMode="auto">
        <a:xfrm flipH="1">
          <a:off x="1905000" y="80638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466725</xdr:colOff>
      <xdr:row>218</xdr:row>
      <xdr:rowOff>95250</xdr:rowOff>
    </xdr:from>
    <xdr:to>
      <xdr:col>3</xdr:col>
      <xdr:colOff>38100</xdr:colOff>
      <xdr:row>218</xdr:row>
      <xdr:rowOff>104775</xdr:rowOff>
    </xdr:to>
    <xdr:sp macro="" textlink="">
      <xdr:nvSpPr>
        <xdr:cNvPr id="632" name="Line 7">
          <a:extLst>
            <a:ext uri="{FF2B5EF4-FFF2-40B4-BE49-F238E27FC236}">
              <a16:creationId xmlns:a16="http://schemas.microsoft.com/office/drawing/2014/main" id="{7DDFF907-909D-45DA-9A40-85F94D8C56E2}"/>
            </a:ext>
          </a:extLst>
        </xdr:cNvPr>
        <xdr:cNvSpPr>
          <a:spLocks noChangeShapeType="1"/>
        </xdr:cNvSpPr>
      </xdr:nvSpPr>
      <xdr:spPr bwMode="auto">
        <a:xfrm flipH="1" flipV="1">
          <a:off x="1905000" y="361950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219</xdr:row>
      <xdr:rowOff>114300</xdr:rowOff>
    </xdr:from>
    <xdr:to>
      <xdr:col>3</xdr:col>
      <xdr:colOff>0</xdr:colOff>
      <xdr:row>219</xdr:row>
      <xdr:rowOff>114300</xdr:rowOff>
    </xdr:to>
    <xdr:sp macro="" textlink="">
      <xdr:nvSpPr>
        <xdr:cNvPr id="633" name="Line 8">
          <a:extLst>
            <a:ext uri="{FF2B5EF4-FFF2-40B4-BE49-F238E27FC236}">
              <a16:creationId xmlns:a16="http://schemas.microsoft.com/office/drawing/2014/main" id="{418CFE87-21F5-4FA3-B061-DA29F893EE42}"/>
            </a:ext>
          </a:extLst>
        </xdr:cNvPr>
        <xdr:cNvSpPr>
          <a:spLocks noChangeShapeType="1"/>
        </xdr:cNvSpPr>
      </xdr:nvSpPr>
      <xdr:spPr bwMode="auto">
        <a:xfrm flipH="1">
          <a:off x="1905000" y="3637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310</xdr:row>
      <xdr:rowOff>114300</xdr:rowOff>
    </xdr:from>
    <xdr:to>
      <xdr:col>2</xdr:col>
      <xdr:colOff>85725</xdr:colOff>
      <xdr:row>310</xdr:row>
      <xdr:rowOff>114300</xdr:rowOff>
    </xdr:to>
    <xdr:sp macro="" textlink="">
      <xdr:nvSpPr>
        <xdr:cNvPr id="634" name="Line 8">
          <a:extLst>
            <a:ext uri="{FF2B5EF4-FFF2-40B4-BE49-F238E27FC236}">
              <a16:creationId xmlns:a16="http://schemas.microsoft.com/office/drawing/2014/main" id="{4E1FC2A8-8C06-4305-BB73-32E34D594E54}"/>
            </a:ext>
          </a:extLst>
        </xdr:cNvPr>
        <xdr:cNvSpPr>
          <a:spLocks noChangeShapeType="1"/>
        </xdr:cNvSpPr>
      </xdr:nvSpPr>
      <xdr:spPr bwMode="auto">
        <a:xfrm flipH="1">
          <a:off x="1905000" y="516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466725</xdr:colOff>
      <xdr:row>149</xdr:row>
      <xdr:rowOff>95250</xdr:rowOff>
    </xdr:from>
    <xdr:to>
      <xdr:col>3</xdr:col>
      <xdr:colOff>28575</xdr:colOff>
      <xdr:row>149</xdr:row>
      <xdr:rowOff>104775</xdr:rowOff>
    </xdr:to>
    <xdr:sp macro="" textlink="">
      <xdr:nvSpPr>
        <xdr:cNvPr id="635" name="Line 7">
          <a:extLst>
            <a:ext uri="{FF2B5EF4-FFF2-40B4-BE49-F238E27FC236}">
              <a16:creationId xmlns:a16="http://schemas.microsoft.com/office/drawing/2014/main" id="{8F8C8E63-4FAE-4215-8F79-A5D2A9ED7ED1}"/>
            </a:ext>
          </a:extLst>
        </xdr:cNvPr>
        <xdr:cNvSpPr>
          <a:spLocks noChangeShapeType="1"/>
        </xdr:cNvSpPr>
      </xdr:nvSpPr>
      <xdr:spPr bwMode="auto">
        <a:xfrm flipH="1" flipV="1">
          <a:off x="1905000" y="247904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150</xdr:row>
      <xdr:rowOff>114300</xdr:rowOff>
    </xdr:from>
    <xdr:to>
      <xdr:col>3</xdr:col>
      <xdr:colOff>0</xdr:colOff>
      <xdr:row>150</xdr:row>
      <xdr:rowOff>114300</xdr:rowOff>
    </xdr:to>
    <xdr:sp macro="" textlink="">
      <xdr:nvSpPr>
        <xdr:cNvPr id="636" name="Line 8">
          <a:extLst>
            <a:ext uri="{FF2B5EF4-FFF2-40B4-BE49-F238E27FC236}">
              <a16:creationId xmlns:a16="http://schemas.microsoft.com/office/drawing/2014/main" id="{183A25A9-8A16-48D6-8650-103884A59D40}"/>
            </a:ext>
          </a:extLst>
        </xdr:cNvPr>
        <xdr:cNvSpPr>
          <a:spLocks noChangeShapeType="1"/>
        </xdr:cNvSpPr>
      </xdr:nvSpPr>
      <xdr:spPr bwMode="auto">
        <a:xfrm flipH="1">
          <a:off x="1905000" y="24974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324</xdr:row>
      <xdr:rowOff>114300</xdr:rowOff>
    </xdr:from>
    <xdr:to>
      <xdr:col>2</xdr:col>
      <xdr:colOff>76200</xdr:colOff>
      <xdr:row>324</xdr:row>
      <xdr:rowOff>114300</xdr:rowOff>
    </xdr:to>
    <xdr:sp macro="" textlink="">
      <xdr:nvSpPr>
        <xdr:cNvPr id="637" name="Line 8">
          <a:extLst>
            <a:ext uri="{FF2B5EF4-FFF2-40B4-BE49-F238E27FC236}">
              <a16:creationId xmlns:a16="http://schemas.microsoft.com/office/drawing/2014/main" id="{0D9D4603-C73A-40B8-AB60-1C51EABD4F7B}"/>
            </a:ext>
          </a:extLst>
        </xdr:cNvPr>
        <xdr:cNvSpPr>
          <a:spLocks noChangeShapeType="1"/>
        </xdr:cNvSpPr>
      </xdr:nvSpPr>
      <xdr:spPr bwMode="auto">
        <a:xfrm flipH="1">
          <a:off x="1905000" y="53968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324</xdr:row>
      <xdr:rowOff>114300</xdr:rowOff>
    </xdr:from>
    <xdr:to>
      <xdr:col>2</xdr:col>
      <xdr:colOff>76200</xdr:colOff>
      <xdr:row>324</xdr:row>
      <xdr:rowOff>114300</xdr:rowOff>
    </xdr:to>
    <xdr:sp macro="" textlink="">
      <xdr:nvSpPr>
        <xdr:cNvPr id="638" name="Line 8">
          <a:extLst>
            <a:ext uri="{FF2B5EF4-FFF2-40B4-BE49-F238E27FC236}">
              <a16:creationId xmlns:a16="http://schemas.microsoft.com/office/drawing/2014/main" id="{11C6C1FD-63AE-4BD4-B952-1B7F81F42B49}"/>
            </a:ext>
          </a:extLst>
        </xdr:cNvPr>
        <xdr:cNvSpPr>
          <a:spLocks noChangeShapeType="1"/>
        </xdr:cNvSpPr>
      </xdr:nvSpPr>
      <xdr:spPr bwMode="auto">
        <a:xfrm flipH="1">
          <a:off x="1905000" y="53968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311</xdr:row>
      <xdr:rowOff>114300</xdr:rowOff>
    </xdr:from>
    <xdr:to>
      <xdr:col>2</xdr:col>
      <xdr:colOff>0</xdr:colOff>
      <xdr:row>311</xdr:row>
      <xdr:rowOff>114300</xdr:rowOff>
    </xdr:to>
    <xdr:sp macro="" textlink="">
      <xdr:nvSpPr>
        <xdr:cNvPr id="639" name="Line 8">
          <a:extLst>
            <a:ext uri="{FF2B5EF4-FFF2-40B4-BE49-F238E27FC236}">
              <a16:creationId xmlns:a16="http://schemas.microsoft.com/office/drawing/2014/main" id="{FD16B30B-F2B6-4F37-A6F0-78933BD51C88}"/>
            </a:ext>
          </a:extLst>
        </xdr:cNvPr>
        <xdr:cNvSpPr>
          <a:spLocks noChangeShapeType="1"/>
        </xdr:cNvSpPr>
      </xdr:nvSpPr>
      <xdr:spPr bwMode="auto">
        <a:xfrm flipH="1">
          <a:off x="1905000" y="5182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310</xdr:row>
      <xdr:rowOff>114300</xdr:rowOff>
    </xdr:from>
    <xdr:to>
      <xdr:col>2</xdr:col>
      <xdr:colOff>85725</xdr:colOff>
      <xdr:row>310</xdr:row>
      <xdr:rowOff>114300</xdr:rowOff>
    </xdr:to>
    <xdr:sp macro="" textlink="">
      <xdr:nvSpPr>
        <xdr:cNvPr id="640" name="Line 8">
          <a:extLst>
            <a:ext uri="{FF2B5EF4-FFF2-40B4-BE49-F238E27FC236}">
              <a16:creationId xmlns:a16="http://schemas.microsoft.com/office/drawing/2014/main" id="{CEFA94AA-9E73-4135-8990-C178F6ADD440}"/>
            </a:ext>
          </a:extLst>
        </xdr:cNvPr>
        <xdr:cNvSpPr>
          <a:spLocks noChangeShapeType="1"/>
        </xdr:cNvSpPr>
      </xdr:nvSpPr>
      <xdr:spPr bwMode="auto">
        <a:xfrm flipH="1">
          <a:off x="1905000" y="516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150</xdr:row>
      <xdr:rowOff>114300</xdr:rowOff>
    </xdr:from>
    <xdr:to>
      <xdr:col>3</xdr:col>
      <xdr:colOff>0</xdr:colOff>
      <xdr:row>150</xdr:row>
      <xdr:rowOff>114300</xdr:rowOff>
    </xdr:to>
    <xdr:sp macro="" textlink="">
      <xdr:nvSpPr>
        <xdr:cNvPr id="641" name="Line 8">
          <a:extLst>
            <a:ext uri="{FF2B5EF4-FFF2-40B4-BE49-F238E27FC236}">
              <a16:creationId xmlns:a16="http://schemas.microsoft.com/office/drawing/2014/main" id="{256709D2-F5A4-43D8-B165-7A5C1BB1506D}"/>
            </a:ext>
          </a:extLst>
        </xdr:cNvPr>
        <xdr:cNvSpPr>
          <a:spLocks noChangeShapeType="1"/>
        </xdr:cNvSpPr>
      </xdr:nvSpPr>
      <xdr:spPr bwMode="auto">
        <a:xfrm flipH="1">
          <a:off x="1905000" y="24974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85725</xdr:colOff>
      <xdr:row>521</xdr:row>
      <xdr:rowOff>114300</xdr:rowOff>
    </xdr:from>
    <xdr:to>
      <xdr:col>2</xdr:col>
      <xdr:colOff>57150</xdr:colOff>
      <xdr:row>521</xdr:row>
      <xdr:rowOff>114300</xdr:rowOff>
    </xdr:to>
    <xdr:sp macro="" textlink="">
      <xdr:nvSpPr>
        <xdr:cNvPr id="642" name="Line 8">
          <a:extLst>
            <a:ext uri="{FF2B5EF4-FFF2-40B4-BE49-F238E27FC236}">
              <a16:creationId xmlns:a16="http://schemas.microsoft.com/office/drawing/2014/main" id="{5FDC1D44-A128-44A5-9AFF-AA7CF17CD356}"/>
            </a:ext>
          </a:extLst>
        </xdr:cNvPr>
        <xdr:cNvSpPr>
          <a:spLocks noChangeShapeType="1"/>
        </xdr:cNvSpPr>
      </xdr:nvSpPr>
      <xdr:spPr bwMode="auto">
        <a:xfrm flipH="1">
          <a:off x="1905000" y="87668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85725</xdr:colOff>
      <xdr:row>418</xdr:row>
      <xdr:rowOff>114300</xdr:rowOff>
    </xdr:from>
    <xdr:to>
      <xdr:col>2</xdr:col>
      <xdr:colOff>57150</xdr:colOff>
      <xdr:row>418</xdr:row>
      <xdr:rowOff>114300</xdr:rowOff>
    </xdr:to>
    <xdr:sp macro="" textlink="">
      <xdr:nvSpPr>
        <xdr:cNvPr id="643" name="Line 8">
          <a:extLst>
            <a:ext uri="{FF2B5EF4-FFF2-40B4-BE49-F238E27FC236}">
              <a16:creationId xmlns:a16="http://schemas.microsoft.com/office/drawing/2014/main" id="{538F0B23-0A26-44B2-B296-CFB6D75A19F1}"/>
            </a:ext>
          </a:extLst>
        </xdr:cNvPr>
        <xdr:cNvSpPr>
          <a:spLocks noChangeShapeType="1"/>
        </xdr:cNvSpPr>
      </xdr:nvSpPr>
      <xdr:spPr bwMode="auto">
        <a:xfrm flipH="1">
          <a:off x="1905000" y="7000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85725</xdr:colOff>
      <xdr:row>592</xdr:row>
      <xdr:rowOff>114300</xdr:rowOff>
    </xdr:from>
    <xdr:to>
      <xdr:col>2</xdr:col>
      <xdr:colOff>57150</xdr:colOff>
      <xdr:row>592</xdr:row>
      <xdr:rowOff>114300</xdr:rowOff>
    </xdr:to>
    <xdr:sp macro="" textlink="">
      <xdr:nvSpPr>
        <xdr:cNvPr id="644" name="Line 8">
          <a:extLst>
            <a:ext uri="{FF2B5EF4-FFF2-40B4-BE49-F238E27FC236}">
              <a16:creationId xmlns:a16="http://schemas.microsoft.com/office/drawing/2014/main" id="{2AA0BBBB-91CB-44AC-BFFD-B6EA97F9BF85}"/>
            </a:ext>
          </a:extLst>
        </xdr:cNvPr>
        <xdr:cNvSpPr>
          <a:spLocks noChangeShapeType="1"/>
        </xdr:cNvSpPr>
      </xdr:nvSpPr>
      <xdr:spPr bwMode="auto">
        <a:xfrm flipH="1">
          <a:off x="1905000" y="9984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85725</xdr:colOff>
      <xdr:row>457</xdr:row>
      <xdr:rowOff>114300</xdr:rowOff>
    </xdr:from>
    <xdr:to>
      <xdr:col>2</xdr:col>
      <xdr:colOff>57150</xdr:colOff>
      <xdr:row>457</xdr:row>
      <xdr:rowOff>114300</xdr:rowOff>
    </xdr:to>
    <xdr:sp macro="" textlink="">
      <xdr:nvSpPr>
        <xdr:cNvPr id="645" name="Line 8">
          <a:extLst>
            <a:ext uri="{FF2B5EF4-FFF2-40B4-BE49-F238E27FC236}">
              <a16:creationId xmlns:a16="http://schemas.microsoft.com/office/drawing/2014/main" id="{FCC918B2-40EB-422C-ABFE-4EE03804231C}"/>
            </a:ext>
          </a:extLst>
        </xdr:cNvPr>
        <xdr:cNvSpPr>
          <a:spLocks noChangeShapeType="1"/>
        </xdr:cNvSpPr>
      </xdr:nvSpPr>
      <xdr:spPr bwMode="auto">
        <a:xfrm flipH="1">
          <a:off x="1905000" y="76695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85725</xdr:colOff>
      <xdr:row>562</xdr:row>
      <xdr:rowOff>114300</xdr:rowOff>
    </xdr:from>
    <xdr:to>
      <xdr:col>2</xdr:col>
      <xdr:colOff>57150</xdr:colOff>
      <xdr:row>562</xdr:row>
      <xdr:rowOff>114300</xdr:rowOff>
    </xdr:to>
    <xdr:sp macro="" textlink="">
      <xdr:nvSpPr>
        <xdr:cNvPr id="646" name="Line 8">
          <a:extLst>
            <a:ext uri="{FF2B5EF4-FFF2-40B4-BE49-F238E27FC236}">
              <a16:creationId xmlns:a16="http://schemas.microsoft.com/office/drawing/2014/main" id="{B44DB901-D788-4B8D-B742-4A53AD3DF792}"/>
            </a:ext>
          </a:extLst>
        </xdr:cNvPr>
        <xdr:cNvSpPr>
          <a:spLocks noChangeShapeType="1"/>
        </xdr:cNvSpPr>
      </xdr:nvSpPr>
      <xdr:spPr bwMode="auto">
        <a:xfrm flipH="1">
          <a:off x="1905000" y="94697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85725</xdr:colOff>
      <xdr:row>449</xdr:row>
      <xdr:rowOff>114300</xdr:rowOff>
    </xdr:from>
    <xdr:to>
      <xdr:col>2</xdr:col>
      <xdr:colOff>57150</xdr:colOff>
      <xdr:row>449</xdr:row>
      <xdr:rowOff>114300</xdr:rowOff>
    </xdr:to>
    <xdr:sp macro="" textlink="">
      <xdr:nvSpPr>
        <xdr:cNvPr id="647" name="Line 8">
          <a:extLst>
            <a:ext uri="{FF2B5EF4-FFF2-40B4-BE49-F238E27FC236}">
              <a16:creationId xmlns:a16="http://schemas.microsoft.com/office/drawing/2014/main" id="{D3347DA0-5152-42CF-A6AF-ECDF853F89CF}"/>
            </a:ext>
          </a:extLst>
        </xdr:cNvPr>
        <xdr:cNvSpPr>
          <a:spLocks noChangeShapeType="1"/>
        </xdr:cNvSpPr>
      </xdr:nvSpPr>
      <xdr:spPr bwMode="auto">
        <a:xfrm flipH="1">
          <a:off x="1905000" y="75323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450</xdr:row>
      <xdr:rowOff>114300</xdr:rowOff>
    </xdr:from>
    <xdr:to>
      <xdr:col>2</xdr:col>
      <xdr:colOff>57150</xdr:colOff>
      <xdr:row>450</xdr:row>
      <xdr:rowOff>114300</xdr:rowOff>
    </xdr:to>
    <xdr:sp macro="" textlink="">
      <xdr:nvSpPr>
        <xdr:cNvPr id="648" name="Line 8">
          <a:extLst>
            <a:ext uri="{FF2B5EF4-FFF2-40B4-BE49-F238E27FC236}">
              <a16:creationId xmlns:a16="http://schemas.microsoft.com/office/drawing/2014/main" id="{98B0CDE9-73AB-4B7F-B1F5-F9D6A7C92A81}"/>
            </a:ext>
          </a:extLst>
        </xdr:cNvPr>
        <xdr:cNvSpPr>
          <a:spLocks noChangeShapeType="1"/>
        </xdr:cNvSpPr>
      </xdr:nvSpPr>
      <xdr:spPr bwMode="auto">
        <a:xfrm flipH="1">
          <a:off x="1905000" y="75495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478</xdr:row>
      <xdr:rowOff>95250</xdr:rowOff>
    </xdr:from>
    <xdr:to>
      <xdr:col>2</xdr:col>
      <xdr:colOff>38100</xdr:colOff>
      <xdr:row>478</xdr:row>
      <xdr:rowOff>104775</xdr:rowOff>
    </xdr:to>
    <xdr:sp macro="" textlink="">
      <xdr:nvSpPr>
        <xdr:cNvPr id="649" name="Line 7">
          <a:extLst>
            <a:ext uri="{FF2B5EF4-FFF2-40B4-BE49-F238E27FC236}">
              <a16:creationId xmlns:a16="http://schemas.microsoft.com/office/drawing/2014/main" id="{FEA2B363-EC78-4A78-B576-C5A6544C65B5}"/>
            </a:ext>
          </a:extLst>
        </xdr:cNvPr>
        <xdr:cNvSpPr>
          <a:spLocks noChangeShapeType="1"/>
        </xdr:cNvSpPr>
      </xdr:nvSpPr>
      <xdr:spPr bwMode="auto">
        <a:xfrm flipH="1" flipV="1">
          <a:off x="1905000" y="802767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479</xdr:row>
      <xdr:rowOff>114300</xdr:rowOff>
    </xdr:from>
    <xdr:to>
      <xdr:col>2</xdr:col>
      <xdr:colOff>0</xdr:colOff>
      <xdr:row>479</xdr:row>
      <xdr:rowOff>114300</xdr:rowOff>
    </xdr:to>
    <xdr:sp macro="" textlink="">
      <xdr:nvSpPr>
        <xdr:cNvPr id="650" name="Line 8">
          <a:extLst>
            <a:ext uri="{FF2B5EF4-FFF2-40B4-BE49-F238E27FC236}">
              <a16:creationId xmlns:a16="http://schemas.microsoft.com/office/drawing/2014/main" id="{4A6A1418-A1A1-411B-B723-F97C9E532D83}"/>
            </a:ext>
          </a:extLst>
        </xdr:cNvPr>
        <xdr:cNvSpPr>
          <a:spLocks noChangeShapeType="1"/>
        </xdr:cNvSpPr>
      </xdr:nvSpPr>
      <xdr:spPr bwMode="auto">
        <a:xfrm flipH="1">
          <a:off x="1905000" y="80467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466725</xdr:colOff>
      <xdr:row>218</xdr:row>
      <xdr:rowOff>95250</xdr:rowOff>
    </xdr:from>
    <xdr:to>
      <xdr:col>3</xdr:col>
      <xdr:colOff>38100</xdr:colOff>
      <xdr:row>218</xdr:row>
      <xdr:rowOff>104775</xdr:rowOff>
    </xdr:to>
    <xdr:sp macro="" textlink="">
      <xdr:nvSpPr>
        <xdr:cNvPr id="651" name="Line 7">
          <a:extLst>
            <a:ext uri="{FF2B5EF4-FFF2-40B4-BE49-F238E27FC236}">
              <a16:creationId xmlns:a16="http://schemas.microsoft.com/office/drawing/2014/main" id="{D8246CC5-5EB6-4EFA-8BAF-B1CEAD1BE132}"/>
            </a:ext>
          </a:extLst>
        </xdr:cNvPr>
        <xdr:cNvSpPr>
          <a:spLocks noChangeShapeType="1"/>
        </xdr:cNvSpPr>
      </xdr:nvSpPr>
      <xdr:spPr bwMode="auto">
        <a:xfrm flipH="1" flipV="1">
          <a:off x="1905000" y="361950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219</xdr:row>
      <xdr:rowOff>114300</xdr:rowOff>
    </xdr:from>
    <xdr:to>
      <xdr:col>3</xdr:col>
      <xdr:colOff>0</xdr:colOff>
      <xdr:row>219</xdr:row>
      <xdr:rowOff>114300</xdr:rowOff>
    </xdr:to>
    <xdr:sp macro="" textlink="">
      <xdr:nvSpPr>
        <xdr:cNvPr id="652" name="Line 8">
          <a:extLst>
            <a:ext uri="{FF2B5EF4-FFF2-40B4-BE49-F238E27FC236}">
              <a16:creationId xmlns:a16="http://schemas.microsoft.com/office/drawing/2014/main" id="{D4D53740-064C-46DD-85EE-95BCD7A62FBE}"/>
            </a:ext>
          </a:extLst>
        </xdr:cNvPr>
        <xdr:cNvSpPr>
          <a:spLocks noChangeShapeType="1"/>
        </xdr:cNvSpPr>
      </xdr:nvSpPr>
      <xdr:spPr bwMode="auto">
        <a:xfrm flipH="1">
          <a:off x="1905000" y="3637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557</xdr:row>
      <xdr:rowOff>114300</xdr:rowOff>
    </xdr:from>
    <xdr:to>
      <xdr:col>2</xdr:col>
      <xdr:colOff>57150</xdr:colOff>
      <xdr:row>557</xdr:row>
      <xdr:rowOff>114300</xdr:rowOff>
    </xdr:to>
    <xdr:sp macro="" textlink="">
      <xdr:nvSpPr>
        <xdr:cNvPr id="653" name="Line 8">
          <a:extLst>
            <a:ext uri="{FF2B5EF4-FFF2-40B4-BE49-F238E27FC236}">
              <a16:creationId xmlns:a16="http://schemas.microsoft.com/office/drawing/2014/main" id="{EBE049E4-DAE7-4489-89DE-8693EB1EF783}"/>
            </a:ext>
          </a:extLst>
        </xdr:cNvPr>
        <xdr:cNvSpPr>
          <a:spLocks noChangeShapeType="1"/>
        </xdr:cNvSpPr>
      </xdr:nvSpPr>
      <xdr:spPr bwMode="auto">
        <a:xfrm flipH="1">
          <a:off x="1905000" y="93840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444</xdr:row>
      <xdr:rowOff>114300</xdr:rowOff>
    </xdr:from>
    <xdr:to>
      <xdr:col>2</xdr:col>
      <xdr:colOff>57150</xdr:colOff>
      <xdr:row>444</xdr:row>
      <xdr:rowOff>114300</xdr:rowOff>
    </xdr:to>
    <xdr:sp macro="" textlink="">
      <xdr:nvSpPr>
        <xdr:cNvPr id="654" name="Line 8">
          <a:extLst>
            <a:ext uri="{FF2B5EF4-FFF2-40B4-BE49-F238E27FC236}">
              <a16:creationId xmlns:a16="http://schemas.microsoft.com/office/drawing/2014/main" id="{EFA36BB0-99B1-4049-8AE3-9720DA20457C}"/>
            </a:ext>
          </a:extLst>
        </xdr:cNvPr>
        <xdr:cNvSpPr>
          <a:spLocks noChangeShapeType="1"/>
        </xdr:cNvSpPr>
      </xdr:nvSpPr>
      <xdr:spPr bwMode="auto">
        <a:xfrm flipH="1">
          <a:off x="1905000" y="74466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451</xdr:row>
      <xdr:rowOff>114300</xdr:rowOff>
    </xdr:from>
    <xdr:to>
      <xdr:col>2</xdr:col>
      <xdr:colOff>57150</xdr:colOff>
      <xdr:row>451</xdr:row>
      <xdr:rowOff>114300</xdr:rowOff>
    </xdr:to>
    <xdr:sp macro="" textlink="">
      <xdr:nvSpPr>
        <xdr:cNvPr id="655" name="Line 8">
          <a:extLst>
            <a:ext uri="{FF2B5EF4-FFF2-40B4-BE49-F238E27FC236}">
              <a16:creationId xmlns:a16="http://schemas.microsoft.com/office/drawing/2014/main" id="{069ED306-3B0A-43DA-AFCA-E13EFDD4DEF1}"/>
            </a:ext>
          </a:extLst>
        </xdr:cNvPr>
        <xdr:cNvSpPr>
          <a:spLocks noChangeShapeType="1"/>
        </xdr:cNvSpPr>
      </xdr:nvSpPr>
      <xdr:spPr bwMode="auto">
        <a:xfrm flipH="1">
          <a:off x="1905000" y="75666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479</xdr:row>
      <xdr:rowOff>95250</xdr:rowOff>
    </xdr:from>
    <xdr:to>
      <xdr:col>2</xdr:col>
      <xdr:colOff>38100</xdr:colOff>
      <xdr:row>479</xdr:row>
      <xdr:rowOff>104775</xdr:rowOff>
    </xdr:to>
    <xdr:sp macro="" textlink="">
      <xdr:nvSpPr>
        <xdr:cNvPr id="656" name="Line 7">
          <a:extLst>
            <a:ext uri="{FF2B5EF4-FFF2-40B4-BE49-F238E27FC236}">
              <a16:creationId xmlns:a16="http://schemas.microsoft.com/office/drawing/2014/main" id="{8E8BC9E9-46CA-4410-9E02-27D9ED92CF81}"/>
            </a:ext>
          </a:extLst>
        </xdr:cNvPr>
        <xdr:cNvSpPr>
          <a:spLocks noChangeShapeType="1"/>
        </xdr:cNvSpPr>
      </xdr:nvSpPr>
      <xdr:spPr bwMode="auto">
        <a:xfrm flipH="1" flipV="1">
          <a:off x="1905000" y="8044815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480</xdr:row>
      <xdr:rowOff>114300</xdr:rowOff>
    </xdr:from>
    <xdr:to>
      <xdr:col>2</xdr:col>
      <xdr:colOff>0</xdr:colOff>
      <xdr:row>480</xdr:row>
      <xdr:rowOff>114300</xdr:rowOff>
    </xdr:to>
    <xdr:sp macro="" textlink="">
      <xdr:nvSpPr>
        <xdr:cNvPr id="657" name="Line 8">
          <a:extLst>
            <a:ext uri="{FF2B5EF4-FFF2-40B4-BE49-F238E27FC236}">
              <a16:creationId xmlns:a16="http://schemas.microsoft.com/office/drawing/2014/main" id="{7A8BFD22-EA22-4750-A63E-6991E2275AC5}"/>
            </a:ext>
          </a:extLst>
        </xdr:cNvPr>
        <xdr:cNvSpPr>
          <a:spLocks noChangeShapeType="1"/>
        </xdr:cNvSpPr>
      </xdr:nvSpPr>
      <xdr:spPr bwMode="auto">
        <a:xfrm flipH="1">
          <a:off x="1905000" y="80638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466725</xdr:colOff>
      <xdr:row>218</xdr:row>
      <xdr:rowOff>95250</xdr:rowOff>
    </xdr:from>
    <xdr:to>
      <xdr:col>3</xdr:col>
      <xdr:colOff>38100</xdr:colOff>
      <xdr:row>218</xdr:row>
      <xdr:rowOff>104775</xdr:rowOff>
    </xdr:to>
    <xdr:sp macro="" textlink="">
      <xdr:nvSpPr>
        <xdr:cNvPr id="658" name="Line 7">
          <a:extLst>
            <a:ext uri="{FF2B5EF4-FFF2-40B4-BE49-F238E27FC236}">
              <a16:creationId xmlns:a16="http://schemas.microsoft.com/office/drawing/2014/main" id="{956F3AC9-F3BC-4A4E-A45E-FFCD263DC316}"/>
            </a:ext>
          </a:extLst>
        </xdr:cNvPr>
        <xdr:cNvSpPr>
          <a:spLocks noChangeShapeType="1"/>
        </xdr:cNvSpPr>
      </xdr:nvSpPr>
      <xdr:spPr bwMode="auto">
        <a:xfrm flipH="1" flipV="1">
          <a:off x="1905000" y="361950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219</xdr:row>
      <xdr:rowOff>114300</xdr:rowOff>
    </xdr:from>
    <xdr:to>
      <xdr:col>3</xdr:col>
      <xdr:colOff>0</xdr:colOff>
      <xdr:row>219</xdr:row>
      <xdr:rowOff>114300</xdr:rowOff>
    </xdr:to>
    <xdr:sp macro="" textlink="">
      <xdr:nvSpPr>
        <xdr:cNvPr id="659" name="Line 8">
          <a:extLst>
            <a:ext uri="{FF2B5EF4-FFF2-40B4-BE49-F238E27FC236}">
              <a16:creationId xmlns:a16="http://schemas.microsoft.com/office/drawing/2014/main" id="{B6DC6EEF-F0B1-4504-B8D0-21E2FB99F0DC}"/>
            </a:ext>
          </a:extLst>
        </xdr:cNvPr>
        <xdr:cNvSpPr>
          <a:spLocks noChangeShapeType="1"/>
        </xdr:cNvSpPr>
      </xdr:nvSpPr>
      <xdr:spPr bwMode="auto">
        <a:xfrm flipH="1">
          <a:off x="1905000" y="3637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310</xdr:row>
      <xdr:rowOff>114300</xdr:rowOff>
    </xdr:from>
    <xdr:to>
      <xdr:col>2</xdr:col>
      <xdr:colOff>85725</xdr:colOff>
      <xdr:row>310</xdr:row>
      <xdr:rowOff>114300</xdr:rowOff>
    </xdr:to>
    <xdr:sp macro="" textlink="">
      <xdr:nvSpPr>
        <xdr:cNvPr id="660" name="Line 8">
          <a:extLst>
            <a:ext uri="{FF2B5EF4-FFF2-40B4-BE49-F238E27FC236}">
              <a16:creationId xmlns:a16="http://schemas.microsoft.com/office/drawing/2014/main" id="{F9708FBB-9897-4037-B1E2-5138BEE7961D}"/>
            </a:ext>
          </a:extLst>
        </xdr:cNvPr>
        <xdr:cNvSpPr>
          <a:spLocks noChangeShapeType="1"/>
        </xdr:cNvSpPr>
      </xdr:nvSpPr>
      <xdr:spPr bwMode="auto">
        <a:xfrm flipH="1">
          <a:off x="1905000" y="516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466725</xdr:colOff>
      <xdr:row>149</xdr:row>
      <xdr:rowOff>95250</xdr:rowOff>
    </xdr:from>
    <xdr:to>
      <xdr:col>3</xdr:col>
      <xdr:colOff>28575</xdr:colOff>
      <xdr:row>149</xdr:row>
      <xdr:rowOff>104775</xdr:rowOff>
    </xdr:to>
    <xdr:sp macro="" textlink="">
      <xdr:nvSpPr>
        <xdr:cNvPr id="661" name="Line 7">
          <a:extLst>
            <a:ext uri="{FF2B5EF4-FFF2-40B4-BE49-F238E27FC236}">
              <a16:creationId xmlns:a16="http://schemas.microsoft.com/office/drawing/2014/main" id="{3BFD595A-A10C-407A-8614-AC0F1C896814}"/>
            </a:ext>
          </a:extLst>
        </xdr:cNvPr>
        <xdr:cNvSpPr>
          <a:spLocks noChangeShapeType="1"/>
        </xdr:cNvSpPr>
      </xdr:nvSpPr>
      <xdr:spPr bwMode="auto">
        <a:xfrm flipH="1" flipV="1">
          <a:off x="1905000" y="247904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150</xdr:row>
      <xdr:rowOff>114300</xdr:rowOff>
    </xdr:from>
    <xdr:to>
      <xdr:col>3</xdr:col>
      <xdr:colOff>0</xdr:colOff>
      <xdr:row>150</xdr:row>
      <xdr:rowOff>114300</xdr:rowOff>
    </xdr:to>
    <xdr:sp macro="" textlink="">
      <xdr:nvSpPr>
        <xdr:cNvPr id="662" name="Line 8">
          <a:extLst>
            <a:ext uri="{FF2B5EF4-FFF2-40B4-BE49-F238E27FC236}">
              <a16:creationId xmlns:a16="http://schemas.microsoft.com/office/drawing/2014/main" id="{F40B01AB-CEB3-41CE-9D0C-5F42B2C11C42}"/>
            </a:ext>
          </a:extLst>
        </xdr:cNvPr>
        <xdr:cNvSpPr>
          <a:spLocks noChangeShapeType="1"/>
        </xdr:cNvSpPr>
      </xdr:nvSpPr>
      <xdr:spPr bwMode="auto">
        <a:xfrm flipH="1">
          <a:off x="1905000" y="24974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324</xdr:row>
      <xdr:rowOff>114300</xdr:rowOff>
    </xdr:from>
    <xdr:to>
      <xdr:col>2</xdr:col>
      <xdr:colOff>76200</xdr:colOff>
      <xdr:row>324</xdr:row>
      <xdr:rowOff>114300</xdr:rowOff>
    </xdr:to>
    <xdr:sp macro="" textlink="">
      <xdr:nvSpPr>
        <xdr:cNvPr id="663" name="Line 8">
          <a:extLst>
            <a:ext uri="{FF2B5EF4-FFF2-40B4-BE49-F238E27FC236}">
              <a16:creationId xmlns:a16="http://schemas.microsoft.com/office/drawing/2014/main" id="{25C37F4F-1B93-4CF4-A37D-D92A26067523}"/>
            </a:ext>
          </a:extLst>
        </xdr:cNvPr>
        <xdr:cNvSpPr>
          <a:spLocks noChangeShapeType="1"/>
        </xdr:cNvSpPr>
      </xdr:nvSpPr>
      <xdr:spPr bwMode="auto">
        <a:xfrm flipH="1">
          <a:off x="1905000" y="53968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324</xdr:row>
      <xdr:rowOff>114300</xdr:rowOff>
    </xdr:from>
    <xdr:to>
      <xdr:col>2</xdr:col>
      <xdr:colOff>76200</xdr:colOff>
      <xdr:row>324</xdr:row>
      <xdr:rowOff>114300</xdr:rowOff>
    </xdr:to>
    <xdr:sp macro="" textlink="">
      <xdr:nvSpPr>
        <xdr:cNvPr id="664" name="Line 8">
          <a:extLst>
            <a:ext uri="{FF2B5EF4-FFF2-40B4-BE49-F238E27FC236}">
              <a16:creationId xmlns:a16="http://schemas.microsoft.com/office/drawing/2014/main" id="{64240EF8-E070-469B-B9B1-3C95E5EDF623}"/>
            </a:ext>
          </a:extLst>
        </xdr:cNvPr>
        <xdr:cNvSpPr>
          <a:spLocks noChangeShapeType="1"/>
        </xdr:cNvSpPr>
      </xdr:nvSpPr>
      <xdr:spPr bwMode="auto">
        <a:xfrm flipH="1">
          <a:off x="1905000" y="53968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311</xdr:row>
      <xdr:rowOff>114300</xdr:rowOff>
    </xdr:from>
    <xdr:to>
      <xdr:col>2</xdr:col>
      <xdr:colOff>0</xdr:colOff>
      <xdr:row>311</xdr:row>
      <xdr:rowOff>114300</xdr:rowOff>
    </xdr:to>
    <xdr:sp macro="" textlink="">
      <xdr:nvSpPr>
        <xdr:cNvPr id="665" name="Line 8">
          <a:extLst>
            <a:ext uri="{FF2B5EF4-FFF2-40B4-BE49-F238E27FC236}">
              <a16:creationId xmlns:a16="http://schemas.microsoft.com/office/drawing/2014/main" id="{F57E702B-03B9-4013-9297-DAC2C1DCBEE7}"/>
            </a:ext>
          </a:extLst>
        </xdr:cNvPr>
        <xdr:cNvSpPr>
          <a:spLocks noChangeShapeType="1"/>
        </xdr:cNvSpPr>
      </xdr:nvSpPr>
      <xdr:spPr bwMode="auto">
        <a:xfrm flipH="1">
          <a:off x="1905000" y="5182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310</xdr:row>
      <xdr:rowOff>114300</xdr:rowOff>
    </xdr:from>
    <xdr:to>
      <xdr:col>2</xdr:col>
      <xdr:colOff>85725</xdr:colOff>
      <xdr:row>310</xdr:row>
      <xdr:rowOff>114300</xdr:rowOff>
    </xdr:to>
    <xdr:sp macro="" textlink="">
      <xdr:nvSpPr>
        <xdr:cNvPr id="666" name="Line 8">
          <a:extLst>
            <a:ext uri="{FF2B5EF4-FFF2-40B4-BE49-F238E27FC236}">
              <a16:creationId xmlns:a16="http://schemas.microsoft.com/office/drawing/2014/main" id="{2F7E3338-4B80-423F-BE02-45EA7E5D2EF2}"/>
            </a:ext>
          </a:extLst>
        </xdr:cNvPr>
        <xdr:cNvSpPr>
          <a:spLocks noChangeShapeType="1"/>
        </xdr:cNvSpPr>
      </xdr:nvSpPr>
      <xdr:spPr bwMode="auto">
        <a:xfrm flipH="1">
          <a:off x="1905000" y="516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150</xdr:row>
      <xdr:rowOff>114300</xdr:rowOff>
    </xdr:from>
    <xdr:to>
      <xdr:col>3</xdr:col>
      <xdr:colOff>0</xdr:colOff>
      <xdr:row>150</xdr:row>
      <xdr:rowOff>114300</xdr:rowOff>
    </xdr:to>
    <xdr:sp macro="" textlink="">
      <xdr:nvSpPr>
        <xdr:cNvPr id="667" name="Line 8">
          <a:extLst>
            <a:ext uri="{FF2B5EF4-FFF2-40B4-BE49-F238E27FC236}">
              <a16:creationId xmlns:a16="http://schemas.microsoft.com/office/drawing/2014/main" id="{402C8241-D91A-4C19-B9AE-BB74EECA9292}"/>
            </a:ext>
          </a:extLst>
        </xdr:cNvPr>
        <xdr:cNvSpPr>
          <a:spLocks noChangeShapeType="1"/>
        </xdr:cNvSpPr>
      </xdr:nvSpPr>
      <xdr:spPr bwMode="auto">
        <a:xfrm flipH="1">
          <a:off x="1905000" y="24974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310</xdr:row>
      <xdr:rowOff>114300</xdr:rowOff>
    </xdr:from>
    <xdr:to>
      <xdr:col>2</xdr:col>
      <xdr:colOff>85725</xdr:colOff>
      <xdr:row>310</xdr:row>
      <xdr:rowOff>114300</xdr:rowOff>
    </xdr:to>
    <xdr:sp macro="" textlink="">
      <xdr:nvSpPr>
        <xdr:cNvPr id="668" name="Line 8">
          <a:extLst>
            <a:ext uri="{FF2B5EF4-FFF2-40B4-BE49-F238E27FC236}">
              <a16:creationId xmlns:a16="http://schemas.microsoft.com/office/drawing/2014/main" id="{ABE99C1C-04B8-4DC6-B4AF-F6059B61E7EE}"/>
            </a:ext>
          </a:extLst>
        </xdr:cNvPr>
        <xdr:cNvSpPr>
          <a:spLocks noChangeShapeType="1"/>
        </xdr:cNvSpPr>
      </xdr:nvSpPr>
      <xdr:spPr bwMode="auto">
        <a:xfrm flipH="1">
          <a:off x="1905000" y="516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466725</xdr:colOff>
      <xdr:row>149</xdr:row>
      <xdr:rowOff>95250</xdr:rowOff>
    </xdr:from>
    <xdr:to>
      <xdr:col>3</xdr:col>
      <xdr:colOff>28575</xdr:colOff>
      <xdr:row>149</xdr:row>
      <xdr:rowOff>104775</xdr:rowOff>
    </xdr:to>
    <xdr:sp macro="" textlink="">
      <xdr:nvSpPr>
        <xdr:cNvPr id="669" name="Line 7">
          <a:extLst>
            <a:ext uri="{FF2B5EF4-FFF2-40B4-BE49-F238E27FC236}">
              <a16:creationId xmlns:a16="http://schemas.microsoft.com/office/drawing/2014/main" id="{CF43F4CE-1529-4523-AC7D-C479F555FFAC}"/>
            </a:ext>
          </a:extLst>
        </xdr:cNvPr>
        <xdr:cNvSpPr>
          <a:spLocks noChangeShapeType="1"/>
        </xdr:cNvSpPr>
      </xdr:nvSpPr>
      <xdr:spPr bwMode="auto">
        <a:xfrm flipH="1" flipV="1">
          <a:off x="1905000" y="247904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150</xdr:row>
      <xdr:rowOff>114300</xdr:rowOff>
    </xdr:from>
    <xdr:to>
      <xdr:col>3</xdr:col>
      <xdr:colOff>0</xdr:colOff>
      <xdr:row>150</xdr:row>
      <xdr:rowOff>114300</xdr:rowOff>
    </xdr:to>
    <xdr:sp macro="" textlink="">
      <xdr:nvSpPr>
        <xdr:cNvPr id="670" name="Line 8">
          <a:extLst>
            <a:ext uri="{FF2B5EF4-FFF2-40B4-BE49-F238E27FC236}">
              <a16:creationId xmlns:a16="http://schemas.microsoft.com/office/drawing/2014/main" id="{A9ED78BA-C69C-4B54-9CFA-D4D84C6A4A1F}"/>
            </a:ext>
          </a:extLst>
        </xdr:cNvPr>
        <xdr:cNvSpPr>
          <a:spLocks noChangeShapeType="1"/>
        </xdr:cNvSpPr>
      </xdr:nvSpPr>
      <xdr:spPr bwMode="auto">
        <a:xfrm flipH="1">
          <a:off x="1905000" y="24974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324</xdr:row>
      <xdr:rowOff>114300</xdr:rowOff>
    </xdr:from>
    <xdr:to>
      <xdr:col>2</xdr:col>
      <xdr:colOff>76200</xdr:colOff>
      <xdr:row>324</xdr:row>
      <xdr:rowOff>114300</xdr:rowOff>
    </xdr:to>
    <xdr:sp macro="" textlink="">
      <xdr:nvSpPr>
        <xdr:cNvPr id="671" name="Line 8">
          <a:extLst>
            <a:ext uri="{FF2B5EF4-FFF2-40B4-BE49-F238E27FC236}">
              <a16:creationId xmlns:a16="http://schemas.microsoft.com/office/drawing/2014/main" id="{B59A33C9-3A07-4E1D-8B43-A8F8CB0C951E}"/>
            </a:ext>
          </a:extLst>
        </xdr:cNvPr>
        <xdr:cNvSpPr>
          <a:spLocks noChangeShapeType="1"/>
        </xdr:cNvSpPr>
      </xdr:nvSpPr>
      <xdr:spPr bwMode="auto">
        <a:xfrm flipH="1">
          <a:off x="1905000" y="53968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324</xdr:row>
      <xdr:rowOff>114300</xdr:rowOff>
    </xdr:from>
    <xdr:to>
      <xdr:col>2</xdr:col>
      <xdr:colOff>76200</xdr:colOff>
      <xdr:row>324</xdr:row>
      <xdr:rowOff>114300</xdr:rowOff>
    </xdr:to>
    <xdr:sp macro="" textlink="">
      <xdr:nvSpPr>
        <xdr:cNvPr id="672" name="Line 8">
          <a:extLst>
            <a:ext uri="{FF2B5EF4-FFF2-40B4-BE49-F238E27FC236}">
              <a16:creationId xmlns:a16="http://schemas.microsoft.com/office/drawing/2014/main" id="{6A7EEC0D-27E2-4C64-833C-BDA0F8BCD87F}"/>
            </a:ext>
          </a:extLst>
        </xdr:cNvPr>
        <xdr:cNvSpPr>
          <a:spLocks noChangeShapeType="1"/>
        </xdr:cNvSpPr>
      </xdr:nvSpPr>
      <xdr:spPr bwMode="auto">
        <a:xfrm flipH="1">
          <a:off x="1905000" y="53968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311</xdr:row>
      <xdr:rowOff>114300</xdr:rowOff>
    </xdr:from>
    <xdr:to>
      <xdr:col>2</xdr:col>
      <xdr:colOff>0</xdr:colOff>
      <xdr:row>311</xdr:row>
      <xdr:rowOff>114300</xdr:rowOff>
    </xdr:to>
    <xdr:sp macro="" textlink="">
      <xdr:nvSpPr>
        <xdr:cNvPr id="673" name="Line 8">
          <a:extLst>
            <a:ext uri="{FF2B5EF4-FFF2-40B4-BE49-F238E27FC236}">
              <a16:creationId xmlns:a16="http://schemas.microsoft.com/office/drawing/2014/main" id="{BCBE6157-65FE-425E-8409-C05947EB0544}"/>
            </a:ext>
          </a:extLst>
        </xdr:cNvPr>
        <xdr:cNvSpPr>
          <a:spLocks noChangeShapeType="1"/>
        </xdr:cNvSpPr>
      </xdr:nvSpPr>
      <xdr:spPr bwMode="auto">
        <a:xfrm flipH="1">
          <a:off x="1905000" y="5182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310</xdr:row>
      <xdr:rowOff>114300</xdr:rowOff>
    </xdr:from>
    <xdr:to>
      <xdr:col>2</xdr:col>
      <xdr:colOff>85725</xdr:colOff>
      <xdr:row>310</xdr:row>
      <xdr:rowOff>114300</xdr:rowOff>
    </xdr:to>
    <xdr:sp macro="" textlink="">
      <xdr:nvSpPr>
        <xdr:cNvPr id="674" name="Line 8">
          <a:extLst>
            <a:ext uri="{FF2B5EF4-FFF2-40B4-BE49-F238E27FC236}">
              <a16:creationId xmlns:a16="http://schemas.microsoft.com/office/drawing/2014/main" id="{DA72F38B-E71C-45FF-A129-AF9E5CF219F0}"/>
            </a:ext>
          </a:extLst>
        </xdr:cNvPr>
        <xdr:cNvSpPr>
          <a:spLocks noChangeShapeType="1"/>
        </xdr:cNvSpPr>
      </xdr:nvSpPr>
      <xdr:spPr bwMode="auto">
        <a:xfrm flipH="1">
          <a:off x="1905000" y="516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150</xdr:row>
      <xdr:rowOff>114300</xdr:rowOff>
    </xdr:from>
    <xdr:to>
      <xdr:col>3</xdr:col>
      <xdr:colOff>0</xdr:colOff>
      <xdr:row>150</xdr:row>
      <xdr:rowOff>114300</xdr:rowOff>
    </xdr:to>
    <xdr:sp macro="" textlink="">
      <xdr:nvSpPr>
        <xdr:cNvPr id="675" name="Line 8">
          <a:extLst>
            <a:ext uri="{FF2B5EF4-FFF2-40B4-BE49-F238E27FC236}">
              <a16:creationId xmlns:a16="http://schemas.microsoft.com/office/drawing/2014/main" id="{C1599989-D189-4720-A2EC-064AE006AA1B}"/>
            </a:ext>
          </a:extLst>
        </xdr:cNvPr>
        <xdr:cNvSpPr>
          <a:spLocks noChangeShapeType="1"/>
        </xdr:cNvSpPr>
      </xdr:nvSpPr>
      <xdr:spPr bwMode="auto">
        <a:xfrm flipH="1">
          <a:off x="1905000" y="24974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310</xdr:row>
      <xdr:rowOff>114300</xdr:rowOff>
    </xdr:from>
    <xdr:to>
      <xdr:col>2</xdr:col>
      <xdr:colOff>47625</xdr:colOff>
      <xdr:row>310</xdr:row>
      <xdr:rowOff>114300</xdr:rowOff>
    </xdr:to>
    <xdr:sp macro="" textlink="">
      <xdr:nvSpPr>
        <xdr:cNvPr id="676" name="Line 8">
          <a:extLst>
            <a:ext uri="{FF2B5EF4-FFF2-40B4-BE49-F238E27FC236}">
              <a16:creationId xmlns:a16="http://schemas.microsoft.com/office/drawing/2014/main" id="{80C79B80-9C13-42DC-9BA7-F00CA437E362}"/>
            </a:ext>
          </a:extLst>
        </xdr:cNvPr>
        <xdr:cNvSpPr>
          <a:spLocks noChangeShapeType="1"/>
        </xdr:cNvSpPr>
      </xdr:nvSpPr>
      <xdr:spPr bwMode="auto">
        <a:xfrm flipH="1">
          <a:off x="1905000" y="516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466725</xdr:colOff>
      <xdr:row>149</xdr:row>
      <xdr:rowOff>95250</xdr:rowOff>
    </xdr:from>
    <xdr:to>
      <xdr:col>3</xdr:col>
      <xdr:colOff>28575</xdr:colOff>
      <xdr:row>149</xdr:row>
      <xdr:rowOff>104775</xdr:rowOff>
    </xdr:to>
    <xdr:sp macro="" textlink="">
      <xdr:nvSpPr>
        <xdr:cNvPr id="677" name="Line 7">
          <a:extLst>
            <a:ext uri="{FF2B5EF4-FFF2-40B4-BE49-F238E27FC236}">
              <a16:creationId xmlns:a16="http://schemas.microsoft.com/office/drawing/2014/main" id="{D009F154-7F55-411A-8172-5A81B4892E6F}"/>
            </a:ext>
          </a:extLst>
        </xdr:cNvPr>
        <xdr:cNvSpPr>
          <a:spLocks noChangeShapeType="1"/>
        </xdr:cNvSpPr>
      </xdr:nvSpPr>
      <xdr:spPr bwMode="auto">
        <a:xfrm flipH="1" flipV="1">
          <a:off x="1905000" y="247904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150</xdr:row>
      <xdr:rowOff>114300</xdr:rowOff>
    </xdr:from>
    <xdr:to>
      <xdr:col>3</xdr:col>
      <xdr:colOff>0</xdr:colOff>
      <xdr:row>150</xdr:row>
      <xdr:rowOff>114300</xdr:rowOff>
    </xdr:to>
    <xdr:sp macro="" textlink="">
      <xdr:nvSpPr>
        <xdr:cNvPr id="678" name="Line 8">
          <a:extLst>
            <a:ext uri="{FF2B5EF4-FFF2-40B4-BE49-F238E27FC236}">
              <a16:creationId xmlns:a16="http://schemas.microsoft.com/office/drawing/2014/main" id="{A43E902B-4FEC-4922-99FF-D10B38CBAC8B}"/>
            </a:ext>
          </a:extLst>
        </xdr:cNvPr>
        <xdr:cNvSpPr>
          <a:spLocks noChangeShapeType="1"/>
        </xdr:cNvSpPr>
      </xdr:nvSpPr>
      <xdr:spPr bwMode="auto">
        <a:xfrm flipH="1">
          <a:off x="1905000" y="24974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324</xdr:row>
      <xdr:rowOff>114300</xdr:rowOff>
    </xdr:from>
    <xdr:to>
      <xdr:col>2</xdr:col>
      <xdr:colOff>47625</xdr:colOff>
      <xdr:row>324</xdr:row>
      <xdr:rowOff>114300</xdr:rowOff>
    </xdr:to>
    <xdr:sp macro="" textlink="">
      <xdr:nvSpPr>
        <xdr:cNvPr id="679" name="Line 8">
          <a:extLst>
            <a:ext uri="{FF2B5EF4-FFF2-40B4-BE49-F238E27FC236}">
              <a16:creationId xmlns:a16="http://schemas.microsoft.com/office/drawing/2014/main" id="{80646B45-4F66-4598-877B-89A99ECD346D}"/>
            </a:ext>
          </a:extLst>
        </xdr:cNvPr>
        <xdr:cNvSpPr>
          <a:spLocks noChangeShapeType="1"/>
        </xdr:cNvSpPr>
      </xdr:nvSpPr>
      <xdr:spPr bwMode="auto">
        <a:xfrm flipH="1">
          <a:off x="1905000" y="53968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324</xdr:row>
      <xdr:rowOff>114300</xdr:rowOff>
    </xdr:from>
    <xdr:to>
      <xdr:col>2</xdr:col>
      <xdr:colOff>47625</xdr:colOff>
      <xdr:row>324</xdr:row>
      <xdr:rowOff>114300</xdr:rowOff>
    </xdr:to>
    <xdr:sp macro="" textlink="">
      <xdr:nvSpPr>
        <xdr:cNvPr id="680" name="Line 8">
          <a:extLst>
            <a:ext uri="{FF2B5EF4-FFF2-40B4-BE49-F238E27FC236}">
              <a16:creationId xmlns:a16="http://schemas.microsoft.com/office/drawing/2014/main" id="{DC83E57F-73C1-437E-A697-1C1EBE3BE690}"/>
            </a:ext>
          </a:extLst>
        </xdr:cNvPr>
        <xdr:cNvSpPr>
          <a:spLocks noChangeShapeType="1"/>
        </xdr:cNvSpPr>
      </xdr:nvSpPr>
      <xdr:spPr bwMode="auto">
        <a:xfrm flipH="1">
          <a:off x="1905000" y="53968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311</xdr:row>
      <xdr:rowOff>114300</xdr:rowOff>
    </xdr:from>
    <xdr:to>
      <xdr:col>2</xdr:col>
      <xdr:colOff>0</xdr:colOff>
      <xdr:row>311</xdr:row>
      <xdr:rowOff>114300</xdr:rowOff>
    </xdr:to>
    <xdr:sp macro="" textlink="">
      <xdr:nvSpPr>
        <xdr:cNvPr id="681" name="Line 8">
          <a:extLst>
            <a:ext uri="{FF2B5EF4-FFF2-40B4-BE49-F238E27FC236}">
              <a16:creationId xmlns:a16="http://schemas.microsoft.com/office/drawing/2014/main" id="{097A7B27-4BF9-42F8-B5AB-8330C0B6FC1A}"/>
            </a:ext>
          </a:extLst>
        </xdr:cNvPr>
        <xdr:cNvSpPr>
          <a:spLocks noChangeShapeType="1"/>
        </xdr:cNvSpPr>
      </xdr:nvSpPr>
      <xdr:spPr bwMode="auto">
        <a:xfrm flipH="1">
          <a:off x="1905000" y="5182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310</xdr:row>
      <xdr:rowOff>114300</xdr:rowOff>
    </xdr:from>
    <xdr:to>
      <xdr:col>2</xdr:col>
      <xdr:colOff>47625</xdr:colOff>
      <xdr:row>310</xdr:row>
      <xdr:rowOff>114300</xdr:rowOff>
    </xdr:to>
    <xdr:sp macro="" textlink="">
      <xdr:nvSpPr>
        <xdr:cNvPr id="682" name="Line 8">
          <a:extLst>
            <a:ext uri="{FF2B5EF4-FFF2-40B4-BE49-F238E27FC236}">
              <a16:creationId xmlns:a16="http://schemas.microsoft.com/office/drawing/2014/main" id="{6C7591DC-BEA1-4CD4-9510-C395777E3F14}"/>
            </a:ext>
          </a:extLst>
        </xdr:cNvPr>
        <xdr:cNvSpPr>
          <a:spLocks noChangeShapeType="1"/>
        </xdr:cNvSpPr>
      </xdr:nvSpPr>
      <xdr:spPr bwMode="auto">
        <a:xfrm flipH="1">
          <a:off x="1905000" y="516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150</xdr:row>
      <xdr:rowOff>114300</xdr:rowOff>
    </xdr:from>
    <xdr:to>
      <xdr:col>3</xdr:col>
      <xdr:colOff>0</xdr:colOff>
      <xdr:row>150</xdr:row>
      <xdr:rowOff>114300</xdr:rowOff>
    </xdr:to>
    <xdr:sp macro="" textlink="">
      <xdr:nvSpPr>
        <xdr:cNvPr id="683" name="Line 8">
          <a:extLst>
            <a:ext uri="{FF2B5EF4-FFF2-40B4-BE49-F238E27FC236}">
              <a16:creationId xmlns:a16="http://schemas.microsoft.com/office/drawing/2014/main" id="{BDB203D2-2CC8-4976-8285-028D1B48F105}"/>
            </a:ext>
          </a:extLst>
        </xdr:cNvPr>
        <xdr:cNvSpPr>
          <a:spLocks noChangeShapeType="1"/>
        </xdr:cNvSpPr>
      </xdr:nvSpPr>
      <xdr:spPr bwMode="auto">
        <a:xfrm flipH="1">
          <a:off x="1905000" y="24974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310</xdr:row>
      <xdr:rowOff>114300</xdr:rowOff>
    </xdr:from>
    <xdr:to>
      <xdr:col>2</xdr:col>
      <xdr:colOff>85725</xdr:colOff>
      <xdr:row>310</xdr:row>
      <xdr:rowOff>114300</xdr:rowOff>
    </xdr:to>
    <xdr:sp macro="" textlink="">
      <xdr:nvSpPr>
        <xdr:cNvPr id="684" name="Line 8">
          <a:extLst>
            <a:ext uri="{FF2B5EF4-FFF2-40B4-BE49-F238E27FC236}">
              <a16:creationId xmlns:a16="http://schemas.microsoft.com/office/drawing/2014/main" id="{40C36300-2F93-4C21-A387-1D561294551E}"/>
            </a:ext>
          </a:extLst>
        </xdr:cNvPr>
        <xdr:cNvSpPr>
          <a:spLocks noChangeShapeType="1"/>
        </xdr:cNvSpPr>
      </xdr:nvSpPr>
      <xdr:spPr bwMode="auto">
        <a:xfrm flipH="1">
          <a:off x="1905000" y="516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466725</xdr:colOff>
      <xdr:row>149</xdr:row>
      <xdr:rowOff>95250</xdr:rowOff>
    </xdr:from>
    <xdr:to>
      <xdr:col>3</xdr:col>
      <xdr:colOff>28575</xdr:colOff>
      <xdr:row>149</xdr:row>
      <xdr:rowOff>104775</xdr:rowOff>
    </xdr:to>
    <xdr:sp macro="" textlink="">
      <xdr:nvSpPr>
        <xdr:cNvPr id="685" name="Line 7">
          <a:extLst>
            <a:ext uri="{FF2B5EF4-FFF2-40B4-BE49-F238E27FC236}">
              <a16:creationId xmlns:a16="http://schemas.microsoft.com/office/drawing/2014/main" id="{9CA47CBB-98CA-47DD-8A29-D34B53BCC921}"/>
            </a:ext>
          </a:extLst>
        </xdr:cNvPr>
        <xdr:cNvSpPr>
          <a:spLocks noChangeShapeType="1"/>
        </xdr:cNvSpPr>
      </xdr:nvSpPr>
      <xdr:spPr bwMode="auto">
        <a:xfrm flipH="1" flipV="1">
          <a:off x="1905000" y="247904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150</xdr:row>
      <xdr:rowOff>114300</xdr:rowOff>
    </xdr:from>
    <xdr:to>
      <xdr:col>3</xdr:col>
      <xdr:colOff>0</xdr:colOff>
      <xdr:row>150</xdr:row>
      <xdr:rowOff>114300</xdr:rowOff>
    </xdr:to>
    <xdr:sp macro="" textlink="">
      <xdr:nvSpPr>
        <xdr:cNvPr id="686" name="Line 8">
          <a:extLst>
            <a:ext uri="{FF2B5EF4-FFF2-40B4-BE49-F238E27FC236}">
              <a16:creationId xmlns:a16="http://schemas.microsoft.com/office/drawing/2014/main" id="{85620307-971B-4ED8-9CD2-1033218DD33D}"/>
            </a:ext>
          </a:extLst>
        </xdr:cNvPr>
        <xdr:cNvSpPr>
          <a:spLocks noChangeShapeType="1"/>
        </xdr:cNvSpPr>
      </xdr:nvSpPr>
      <xdr:spPr bwMode="auto">
        <a:xfrm flipH="1">
          <a:off x="1905000" y="24974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324</xdr:row>
      <xdr:rowOff>114300</xdr:rowOff>
    </xdr:from>
    <xdr:to>
      <xdr:col>2</xdr:col>
      <xdr:colOff>76200</xdr:colOff>
      <xdr:row>324</xdr:row>
      <xdr:rowOff>114300</xdr:rowOff>
    </xdr:to>
    <xdr:sp macro="" textlink="">
      <xdr:nvSpPr>
        <xdr:cNvPr id="687" name="Line 8">
          <a:extLst>
            <a:ext uri="{FF2B5EF4-FFF2-40B4-BE49-F238E27FC236}">
              <a16:creationId xmlns:a16="http://schemas.microsoft.com/office/drawing/2014/main" id="{42D0D0D6-F953-4A52-9A4E-DD65456CDD79}"/>
            </a:ext>
          </a:extLst>
        </xdr:cNvPr>
        <xdr:cNvSpPr>
          <a:spLocks noChangeShapeType="1"/>
        </xdr:cNvSpPr>
      </xdr:nvSpPr>
      <xdr:spPr bwMode="auto">
        <a:xfrm flipH="1">
          <a:off x="1905000" y="53968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324</xdr:row>
      <xdr:rowOff>114300</xdr:rowOff>
    </xdr:from>
    <xdr:to>
      <xdr:col>2</xdr:col>
      <xdr:colOff>76200</xdr:colOff>
      <xdr:row>324</xdr:row>
      <xdr:rowOff>114300</xdr:rowOff>
    </xdr:to>
    <xdr:sp macro="" textlink="">
      <xdr:nvSpPr>
        <xdr:cNvPr id="688" name="Line 8">
          <a:extLst>
            <a:ext uri="{FF2B5EF4-FFF2-40B4-BE49-F238E27FC236}">
              <a16:creationId xmlns:a16="http://schemas.microsoft.com/office/drawing/2014/main" id="{3D0EE5BD-C76B-418D-B5AC-D48E9BE054F3}"/>
            </a:ext>
          </a:extLst>
        </xdr:cNvPr>
        <xdr:cNvSpPr>
          <a:spLocks noChangeShapeType="1"/>
        </xdr:cNvSpPr>
      </xdr:nvSpPr>
      <xdr:spPr bwMode="auto">
        <a:xfrm flipH="1">
          <a:off x="1905000" y="53968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311</xdr:row>
      <xdr:rowOff>114300</xdr:rowOff>
    </xdr:from>
    <xdr:to>
      <xdr:col>2</xdr:col>
      <xdr:colOff>0</xdr:colOff>
      <xdr:row>311</xdr:row>
      <xdr:rowOff>114300</xdr:rowOff>
    </xdr:to>
    <xdr:sp macro="" textlink="">
      <xdr:nvSpPr>
        <xdr:cNvPr id="689" name="Line 8">
          <a:extLst>
            <a:ext uri="{FF2B5EF4-FFF2-40B4-BE49-F238E27FC236}">
              <a16:creationId xmlns:a16="http://schemas.microsoft.com/office/drawing/2014/main" id="{23E5788B-A736-4C2C-BA7D-2733C03CC7FF}"/>
            </a:ext>
          </a:extLst>
        </xdr:cNvPr>
        <xdr:cNvSpPr>
          <a:spLocks noChangeShapeType="1"/>
        </xdr:cNvSpPr>
      </xdr:nvSpPr>
      <xdr:spPr bwMode="auto">
        <a:xfrm flipH="1">
          <a:off x="1905000" y="5182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310</xdr:row>
      <xdr:rowOff>114300</xdr:rowOff>
    </xdr:from>
    <xdr:to>
      <xdr:col>2</xdr:col>
      <xdr:colOff>85725</xdr:colOff>
      <xdr:row>310</xdr:row>
      <xdr:rowOff>114300</xdr:rowOff>
    </xdr:to>
    <xdr:sp macro="" textlink="">
      <xdr:nvSpPr>
        <xdr:cNvPr id="690" name="Line 8">
          <a:extLst>
            <a:ext uri="{FF2B5EF4-FFF2-40B4-BE49-F238E27FC236}">
              <a16:creationId xmlns:a16="http://schemas.microsoft.com/office/drawing/2014/main" id="{6D03E293-D457-4852-9ED5-B3876B18E915}"/>
            </a:ext>
          </a:extLst>
        </xdr:cNvPr>
        <xdr:cNvSpPr>
          <a:spLocks noChangeShapeType="1"/>
        </xdr:cNvSpPr>
      </xdr:nvSpPr>
      <xdr:spPr bwMode="auto">
        <a:xfrm flipH="1">
          <a:off x="1905000" y="516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150</xdr:row>
      <xdr:rowOff>114300</xdr:rowOff>
    </xdr:from>
    <xdr:to>
      <xdr:col>3</xdr:col>
      <xdr:colOff>0</xdr:colOff>
      <xdr:row>150</xdr:row>
      <xdr:rowOff>114300</xdr:rowOff>
    </xdr:to>
    <xdr:sp macro="" textlink="">
      <xdr:nvSpPr>
        <xdr:cNvPr id="691" name="Line 8">
          <a:extLst>
            <a:ext uri="{FF2B5EF4-FFF2-40B4-BE49-F238E27FC236}">
              <a16:creationId xmlns:a16="http://schemas.microsoft.com/office/drawing/2014/main" id="{2ECCEEC4-5319-4E5C-A965-8431931D20C6}"/>
            </a:ext>
          </a:extLst>
        </xdr:cNvPr>
        <xdr:cNvSpPr>
          <a:spLocks noChangeShapeType="1"/>
        </xdr:cNvSpPr>
      </xdr:nvSpPr>
      <xdr:spPr bwMode="auto">
        <a:xfrm flipH="1">
          <a:off x="1905000" y="24974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305</xdr:row>
      <xdr:rowOff>114300</xdr:rowOff>
    </xdr:from>
    <xdr:to>
      <xdr:col>2</xdr:col>
      <xdr:colOff>85725</xdr:colOff>
      <xdr:row>305</xdr:row>
      <xdr:rowOff>114300</xdr:rowOff>
    </xdr:to>
    <xdr:sp macro="" textlink="">
      <xdr:nvSpPr>
        <xdr:cNvPr id="692" name="Line 8">
          <a:extLst>
            <a:ext uri="{FF2B5EF4-FFF2-40B4-BE49-F238E27FC236}">
              <a16:creationId xmlns:a16="http://schemas.microsoft.com/office/drawing/2014/main" id="{F882A8A6-351E-449F-A1E9-CCB9B410248C}"/>
            </a:ext>
          </a:extLst>
        </xdr:cNvPr>
        <xdr:cNvSpPr>
          <a:spLocks noChangeShapeType="1"/>
        </xdr:cNvSpPr>
      </xdr:nvSpPr>
      <xdr:spPr bwMode="auto">
        <a:xfrm flipH="1">
          <a:off x="1905000" y="50831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466725</xdr:colOff>
      <xdr:row>151</xdr:row>
      <xdr:rowOff>95250</xdr:rowOff>
    </xdr:from>
    <xdr:to>
      <xdr:col>3</xdr:col>
      <xdr:colOff>28575</xdr:colOff>
      <xdr:row>151</xdr:row>
      <xdr:rowOff>104775</xdr:rowOff>
    </xdr:to>
    <xdr:sp macro="" textlink="">
      <xdr:nvSpPr>
        <xdr:cNvPr id="693" name="Line 7">
          <a:extLst>
            <a:ext uri="{FF2B5EF4-FFF2-40B4-BE49-F238E27FC236}">
              <a16:creationId xmlns:a16="http://schemas.microsoft.com/office/drawing/2014/main" id="{6367D4D0-533A-4A5E-A772-E57C92EA4586}"/>
            </a:ext>
          </a:extLst>
        </xdr:cNvPr>
        <xdr:cNvSpPr>
          <a:spLocks noChangeShapeType="1"/>
        </xdr:cNvSpPr>
      </xdr:nvSpPr>
      <xdr:spPr bwMode="auto">
        <a:xfrm flipH="1" flipV="1">
          <a:off x="1905000" y="251206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152</xdr:row>
      <xdr:rowOff>114300</xdr:rowOff>
    </xdr:from>
    <xdr:to>
      <xdr:col>3</xdr:col>
      <xdr:colOff>0</xdr:colOff>
      <xdr:row>152</xdr:row>
      <xdr:rowOff>114300</xdr:rowOff>
    </xdr:to>
    <xdr:sp macro="" textlink="">
      <xdr:nvSpPr>
        <xdr:cNvPr id="694" name="Line 8">
          <a:extLst>
            <a:ext uri="{FF2B5EF4-FFF2-40B4-BE49-F238E27FC236}">
              <a16:creationId xmlns:a16="http://schemas.microsoft.com/office/drawing/2014/main" id="{E433A2A9-70C3-4F2E-9DA8-86482F1C5F95}"/>
            </a:ext>
          </a:extLst>
        </xdr:cNvPr>
        <xdr:cNvSpPr>
          <a:spLocks noChangeShapeType="1"/>
        </xdr:cNvSpPr>
      </xdr:nvSpPr>
      <xdr:spPr bwMode="auto">
        <a:xfrm flipH="1">
          <a:off x="1905000" y="25304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319</xdr:row>
      <xdr:rowOff>114300</xdr:rowOff>
    </xdr:from>
    <xdr:to>
      <xdr:col>2</xdr:col>
      <xdr:colOff>76200</xdr:colOff>
      <xdr:row>319</xdr:row>
      <xdr:rowOff>114300</xdr:rowOff>
    </xdr:to>
    <xdr:sp macro="" textlink="">
      <xdr:nvSpPr>
        <xdr:cNvPr id="695" name="Line 8">
          <a:extLst>
            <a:ext uri="{FF2B5EF4-FFF2-40B4-BE49-F238E27FC236}">
              <a16:creationId xmlns:a16="http://schemas.microsoft.com/office/drawing/2014/main" id="{2121BDF3-8E1C-45EC-A6F7-7078D7111AA8}"/>
            </a:ext>
          </a:extLst>
        </xdr:cNvPr>
        <xdr:cNvSpPr>
          <a:spLocks noChangeShapeType="1"/>
        </xdr:cNvSpPr>
      </xdr:nvSpPr>
      <xdr:spPr bwMode="auto">
        <a:xfrm flipH="1">
          <a:off x="1905000" y="53143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319</xdr:row>
      <xdr:rowOff>114300</xdr:rowOff>
    </xdr:from>
    <xdr:to>
      <xdr:col>2</xdr:col>
      <xdr:colOff>76200</xdr:colOff>
      <xdr:row>319</xdr:row>
      <xdr:rowOff>114300</xdr:rowOff>
    </xdr:to>
    <xdr:sp macro="" textlink="">
      <xdr:nvSpPr>
        <xdr:cNvPr id="696" name="Line 8">
          <a:extLst>
            <a:ext uri="{FF2B5EF4-FFF2-40B4-BE49-F238E27FC236}">
              <a16:creationId xmlns:a16="http://schemas.microsoft.com/office/drawing/2014/main" id="{BF3755F5-060D-4729-80DC-877A0238566A}"/>
            </a:ext>
          </a:extLst>
        </xdr:cNvPr>
        <xdr:cNvSpPr>
          <a:spLocks noChangeShapeType="1"/>
        </xdr:cNvSpPr>
      </xdr:nvSpPr>
      <xdr:spPr bwMode="auto">
        <a:xfrm flipH="1">
          <a:off x="1905000" y="53143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306</xdr:row>
      <xdr:rowOff>95250</xdr:rowOff>
    </xdr:from>
    <xdr:to>
      <xdr:col>2</xdr:col>
      <xdr:colOff>47625</xdr:colOff>
      <xdr:row>306</xdr:row>
      <xdr:rowOff>104775</xdr:rowOff>
    </xdr:to>
    <xdr:sp macro="" textlink="">
      <xdr:nvSpPr>
        <xdr:cNvPr id="697" name="Line 7">
          <a:extLst>
            <a:ext uri="{FF2B5EF4-FFF2-40B4-BE49-F238E27FC236}">
              <a16:creationId xmlns:a16="http://schemas.microsoft.com/office/drawing/2014/main" id="{8CCC444C-5405-487D-AE0A-5170F2B16CC8}"/>
            </a:ext>
          </a:extLst>
        </xdr:cNvPr>
        <xdr:cNvSpPr>
          <a:spLocks noChangeShapeType="1"/>
        </xdr:cNvSpPr>
      </xdr:nvSpPr>
      <xdr:spPr bwMode="auto">
        <a:xfrm flipH="1" flipV="1">
          <a:off x="1905000" y="509778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307</xdr:row>
      <xdr:rowOff>114300</xdr:rowOff>
    </xdr:from>
    <xdr:to>
      <xdr:col>2</xdr:col>
      <xdr:colOff>0</xdr:colOff>
      <xdr:row>307</xdr:row>
      <xdr:rowOff>114300</xdr:rowOff>
    </xdr:to>
    <xdr:sp macro="" textlink="">
      <xdr:nvSpPr>
        <xdr:cNvPr id="698" name="Line 8">
          <a:extLst>
            <a:ext uri="{FF2B5EF4-FFF2-40B4-BE49-F238E27FC236}">
              <a16:creationId xmlns:a16="http://schemas.microsoft.com/office/drawing/2014/main" id="{42636603-6333-4743-8008-56787129F045}"/>
            </a:ext>
          </a:extLst>
        </xdr:cNvPr>
        <xdr:cNvSpPr>
          <a:spLocks noChangeShapeType="1"/>
        </xdr:cNvSpPr>
      </xdr:nvSpPr>
      <xdr:spPr bwMode="auto">
        <a:xfrm flipH="1">
          <a:off x="1905000" y="51161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305</xdr:row>
      <xdr:rowOff>114300</xdr:rowOff>
    </xdr:from>
    <xdr:to>
      <xdr:col>2</xdr:col>
      <xdr:colOff>85725</xdr:colOff>
      <xdr:row>305</xdr:row>
      <xdr:rowOff>114300</xdr:rowOff>
    </xdr:to>
    <xdr:sp macro="" textlink="">
      <xdr:nvSpPr>
        <xdr:cNvPr id="699" name="Line 8">
          <a:extLst>
            <a:ext uri="{FF2B5EF4-FFF2-40B4-BE49-F238E27FC236}">
              <a16:creationId xmlns:a16="http://schemas.microsoft.com/office/drawing/2014/main" id="{D8739026-3F3C-491A-A788-1D372ABA16C9}"/>
            </a:ext>
          </a:extLst>
        </xdr:cNvPr>
        <xdr:cNvSpPr>
          <a:spLocks noChangeShapeType="1"/>
        </xdr:cNvSpPr>
      </xdr:nvSpPr>
      <xdr:spPr bwMode="auto">
        <a:xfrm flipH="1">
          <a:off x="1905000" y="50831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152</xdr:row>
      <xdr:rowOff>114300</xdr:rowOff>
    </xdr:from>
    <xdr:to>
      <xdr:col>3</xdr:col>
      <xdr:colOff>0</xdr:colOff>
      <xdr:row>152</xdr:row>
      <xdr:rowOff>114300</xdr:rowOff>
    </xdr:to>
    <xdr:sp macro="" textlink="">
      <xdr:nvSpPr>
        <xdr:cNvPr id="700" name="Line 8">
          <a:extLst>
            <a:ext uri="{FF2B5EF4-FFF2-40B4-BE49-F238E27FC236}">
              <a16:creationId xmlns:a16="http://schemas.microsoft.com/office/drawing/2014/main" id="{BB4E20A5-9748-4A78-98C2-46F8E048480E}"/>
            </a:ext>
          </a:extLst>
        </xdr:cNvPr>
        <xdr:cNvSpPr>
          <a:spLocks noChangeShapeType="1"/>
        </xdr:cNvSpPr>
      </xdr:nvSpPr>
      <xdr:spPr bwMode="auto">
        <a:xfrm flipH="1">
          <a:off x="1905000" y="25304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466725</xdr:colOff>
      <xdr:row>310</xdr:row>
      <xdr:rowOff>161925</xdr:rowOff>
    </xdr:from>
    <xdr:to>
      <xdr:col>1</xdr:col>
      <xdr:colOff>28575</xdr:colOff>
      <xdr:row>311</xdr:row>
      <xdr:rowOff>0</xdr:rowOff>
    </xdr:to>
    <xdr:sp macro="" textlink="">
      <xdr:nvSpPr>
        <xdr:cNvPr id="701" name="Line 4">
          <a:extLst>
            <a:ext uri="{FF2B5EF4-FFF2-40B4-BE49-F238E27FC236}">
              <a16:creationId xmlns:a16="http://schemas.microsoft.com/office/drawing/2014/main" id="{2544AE7A-63B6-4F4B-AC98-CDEA1A051DA0}"/>
            </a:ext>
          </a:extLst>
        </xdr:cNvPr>
        <xdr:cNvSpPr>
          <a:spLocks noChangeShapeType="1"/>
        </xdr:cNvSpPr>
      </xdr:nvSpPr>
      <xdr:spPr bwMode="auto">
        <a:xfrm>
          <a:off x="466725" y="51704875"/>
          <a:ext cx="438150" cy="3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466725</xdr:colOff>
      <xdr:row>302</xdr:row>
      <xdr:rowOff>95250</xdr:rowOff>
    </xdr:from>
    <xdr:to>
      <xdr:col>3</xdr:col>
      <xdr:colOff>38100</xdr:colOff>
      <xdr:row>302</xdr:row>
      <xdr:rowOff>104775</xdr:rowOff>
    </xdr:to>
    <xdr:sp macro="" textlink="">
      <xdr:nvSpPr>
        <xdr:cNvPr id="702" name="Line 7">
          <a:extLst>
            <a:ext uri="{FF2B5EF4-FFF2-40B4-BE49-F238E27FC236}">
              <a16:creationId xmlns:a16="http://schemas.microsoft.com/office/drawing/2014/main" id="{1D7AD1E3-FD6A-4203-9855-08F78703086D}"/>
            </a:ext>
          </a:extLst>
        </xdr:cNvPr>
        <xdr:cNvSpPr>
          <a:spLocks noChangeShapeType="1"/>
        </xdr:cNvSpPr>
      </xdr:nvSpPr>
      <xdr:spPr bwMode="auto">
        <a:xfrm flipH="1" flipV="1">
          <a:off x="1905000" y="503174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303</xdr:row>
      <xdr:rowOff>114300</xdr:rowOff>
    </xdr:from>
    <xdr:to>
      <xdr:col>2</xdr:col>
      <xdr:colOff>676275</xdr:colOff>
      <xdr:row>303</xdr:row>
      <xdr:rowOff>114300</xdr:rowOff>
    </xdr:to>
    <xdr:sp macro="" textlink="">
      <xdr:nvSpPr>
        <xdr:cNvPr id="703" name="Line 8">
          <a:extLst>
            <a:ext uri="{FF2B5EF4-FFF2-40B4-BE49-F238E27FC236}">
              <a16:creationId xmlns:a16="http://schemas.microsoft.com/office/drawing/2014/main" id="{FB465729-D7D3-4A75-A354-9A0D6A031AAF}"/>
            </a:ext>
          </a:extLst>
        </xdr:cNvPr>
        <xdr:cNvSpPr>
          <a:spLocks noChangeShapeType="1"/>
        </xdr:cNvSpPr>
      </xdr:nvSpPr>
      <xdr:spPr bwMode="auto">
        <a:xfrm flipH="1">
          <a:off x="1905000" y="50501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419100</xdr:colOff>
      <xdr:row>71</xdr:row>
      <xdr:rowOff>91440</xdr:rowOff>
    </xdr:from>
    <xdr:to>
      <xdr:col>3</xdr:col>
      <xdr:colOff>38100</xdr:colOff>
      <xdr:row>71</xdr:row>
      <xdr:rowOff>99060</xdr:rowOff>
    </xdr:to>
    <xdr:sp macro="" textlink="">
      <xdr:nvSpPr>
        <xdr:cNvPr id="704" name="Line 7">
          <a:extLst>
            <a:ext uri="{FF2B5EF4-FFF2-40B4-BE49-F238E27FC236}">
              <a16:creationId xmlns:a16="http://schemas.microsoft.com/office/drawing/2014/main" id="{CDF2FA6D-88E6-487D-BCEF-2B15D225D2BB}"/>
            </a:ext>
          </a:extLst>
        </xdr:cNvPr>
        <xdr:cNvSpPr>
          <a:spLocks noChangeShapeType="1"/>
        </xdr:cNvSpPr>
      </xdr:nvSpPr>
      <xdr:spPr bwMode="auto">
        <a:xfrm flipH="1" flipV="1">
          <a:off x="1905000" y="11889740"/>
          <a:ext cx="0" cy="762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487680</xdr:colOff>
      <xdr:row>72</xdr:row>
      <xdr:rowOff>114300</xdr:rowOff>
    </xdr:from>
    <xdr:to>
      <xdr:col>2</xdr:col>
      <xdr:colOff>609600</xdr:colOff>
      <xdr:row>72</xdr:row>
      <xdr:rowOff>114300</xdr:rowOff>
    </xdr:to>
    <xdr:sp macro="" textlink="">
      <xdr:nvSpPr>
        <xdr:cNvPr id="705" name="Line 8">
          <a:extLst>
            <a:ext uri="{FF2B5EF4-FFF2-40B4-BE49-F238E27FC236}">
              <a16:creationId xmlns:a16="http://schemas.microsoft.com/office/drawing/2014/main" id="{3E86C3B8-D9F0-408C-97FF-9E17D1CA99F7}"/>
            </a:ext>
          </a:extLst>
        </xdr:cNvPr>
        <xdr:cNvSpPr>
          <a:spLocks noChangeShapeType="1"/>
        </xdr:cNvSpPr>
      </xdr:nvSpPr>
      <xdr:spPr bwMode="auto">
        <a:xfrm flipH="1">
          <a:off x="1905000" y="12077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361</xdr:row>
      <xdr:rowOff>114300</xdr:rowOff>
    </xdr:from>
    <xdr:to>
      <xdr:col>2</xdr:col>
      <xdr:colOff>76200</xdr:colOff>
      <xdr:row>361</xdr:row>
      <xdr:rowOff>114300</xdr:rowOff>
    </xdr:to>
    <xdr:sp macro="" textlink="">
      <xdr:nvSpPr>
        <xdr:cNvPr id="706" name="Line 8">
          <a:extLst>
            <a:ext uri="{FF2B5EF4-FFF2-40B4-BE49-F238E27FC236}">
              <a16:creationId xmlns:a16="http://schemas.microsoft.com/office/drawing/2014/main" id="{E9E3F95A-97EE-4A57-959D-728FB6AB3EDD}"/>
            </a:ext>
          </a:extLst>
        </xdr:cNvPr>
        <xdr:cNvSpPr>
          <a:spLocks noChangeShapeType="1"/>
        </xdr:cNvSpPr>
      </xdr:nvSpPr>
      <xdr:spPr bwMode="auto">
        <a:xfrm flipH="1">
          <a:off x="1905000" y="60077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365</xdr:row>
      <xdr:rowOff>114300</xdr:rowOff>
    </xdr:from>
    <xdr:to>
      <xdr:col>2</xdr:col>
      <xdr:colOff>85725</xdr:colOff>
      <xdr:row>365</xdr:row>
      <xdr:rowOff>114300</xdr:rowOff>
    </xdr:to>
    <xdr:sp macro="" textlink="">
      <xdr:nvSpPr>
        <xdr:cNvPr id="707" name="Line 8">
          <a:extLst>
            <a:ext uri="{FF2B5EF4-FFF2-40B4-BE49-F238E27FC236}">
              <a16:creationId xmlns:a16="http://schemas.microsoft.com/office/drawing/2014/main" id="{655A8A13-33F1-4AB1-B76B-D3DEDA786A6B}"/>
            </a:ext>
          </a:extLst>
        </xdr:cNvPr>
        <xdr:cNvSpPr>
          <a:spLocks noChangeShapeType="1"/>
        </xdr:cNvSpPr>
      </xdr:nvSpPr>
      <xdr:spPr bwMode="auto">
        <a:xfrm flipH="1">
          <a:off x="1905000" y="60737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340</xdr:row>
      <xdr:rowOff>114300</xdr:rowOff>
    </xdr:from>
    <xdr:to>
      <xdr:col>2</xdr:col>
      <xdr:colOff>76200</xdr:colOff>
      <xdr:row>340</xdr:row>
      <xdr:rowOff>114300</xdr:rowOff>
    </xdr:to>
    <xdr:sp macro="" textlink="">
      <xdr:nvSpPr>
        <xdr:cNvPr id="708" name="Line 8">
          <a:extLst>
            <a:ext uri="{FF2B5EF4-FFF2-40B4-BE49-F238E27FC236}">
              <a16:creationId xmlns:a16="http://schemas.microsoft.com/office/drawing/2014/main" id="{52CB799D-4619-4FB5-93A9-88BC9CF39FB4}"/>
            </a:ext>
          </a:extLst>
        </xdr:cNvPr>
        <xdr:cNvSpPr>
          <a:spLocks noChangeShapeType="1"/>
        </xdr:cNvSpPr>
      </xdr:nvSpPr>
      <xdr:spPr bwMode="auto">
        <a:xfrm flipH="1">
          <a:off x="1905000" y="56610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340</xdr:row>
      <xdr:rowOff>114300</xdr:rowOff>
    </xdr:from>
    <xdr:to>
      <xdr:col>2</xdr:col>
      <xdr:colOff>76200</xdr:colOff>
      <xdr:row>340</xdr:row>
      <xdr:rowOff>114300</xdr:rowOff>
    </xdr:to>
    <xdr:sp macro="" textlink="">
      <xdr:nvSpPr>
        <xdr:cNvPr id="709" name="Line 8">
          <a:extLst>
            <a:ext uri="{FF2B5EF4-FFF2-40B4-BE49-F238E27FC236}">
              <a16:creationId xmlns:a16="http://schemas.microsoft.com/office/drawing/2014/main" id="{8D0C1F2A-DADC-4BB9-85FD-EABF4534BA1C}"/>
            </a:ext>
          </a:extLst>
        </xdr:cNvPr>
        <xdr:cNvSpPr>
          <a:spLocks noChangeShapeType="1"/>
        </xdr:cNvSpPr>
      </xdr:nvSpPr>
      <xdr:spPr bwMode="auto">
        <a:xfrm flipH="1">
          <a:off x="1905000" y="56610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333</xdr:row>
      <xdr:rowOff>114300</xdr:rowOff>
    </xdr:from>
    <xdr:to>
      <xdr:col>2</xdr:col>
      <xdr:colOff>76200</xdr:colOff>
      <xdr:row>333</xdr:row>
      <xdr:rowOff>114300</xdr:rowOff>
    </xdr:to>
    <xdr:sp macro="" textlink="">
      <xdr:nvSpPr>
        <xdr:cNvPr id="710" name="Line 8">
          <a:extLst>
            <a:ext uri="{FF2B5EF4-FFF2-40B4-BE49-F238E27FC236}">
              <a16:creationId xmlns:a16="http://schemas.microsoft.com/office/drawing/2014/main" id="{27AC653E-E193-40AE-8697-057C96D840C6}"/>
            </a:ext>
          </a:extLst>
        </xdr:cNvPr>
        <xdr:cNvSpPr>
          <a:spLocks noChangeShapeType="1"/>
        </xdr:cNvSpPr>
      </xdr:nvSpPr>
      <xdr:spPr bwMode="auto">
        <a:xfrm flipH="1">
          <a:off x="1905000" y="55454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357</xdr:row>
      <xdr:rowOff>114300</xdr:rowOff>
    </xdr:from>
    <xdr:to>
      <xdr:col>2</xdr:col>
      <xdr:colOff>0</xdr:colOff>
      <xdr:row>357</xdr:row>
      <xdr:rowOff>114300</xdr:rowOff>
    </xdr:to>
    <xdr:sp macro="" textlink="">
      <xdr:nvSpPr>
        <xdr:cNvPr id="711" name="Line 8">
          <a:extLst>
            <a:ext uri="{FF2B5EF4-FFF2-40B4-BE49-F238E27FC236}">
              <a16:creationId xmlns:a16="http://schemas.microsoft.com/office/drawing/2014/main" id="{590E9814-D1A4-4ADC-BF65-AB9FC28D4F3B}"/>
            </a:ext>
          </a:extLst>
        </xdr:cNvPr>
        <xdr:cNvSpPr>
          <a:spLocks noChangeShapeType="1"/>
        </xdr:cNvSpPr>
      </xdr:nvSpPr>
      <xdr:spPr bwMode="auto">
        <a:xfrm flipH="1">
          <a:off x="1905000" y="59416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365</xdr:row>
      <xdr:rowOff>114300</xdr:rowOff>
    </xdr:from>
    <xdr:to>
      <xdr:col>2</xdr:col>
      <xdr:colOff>85725</xdr:colOff>
      <xdr:row>365</xdr:row>
      <xdr:rowOff>114300</xdr:rowOff>
    </xdr:to>
    <xdr:sp macro="" textlink="">
      <xdr:nvSpPr>
        <xdr:cNvPr id="712" name="Line 8">
          <a:extLst>
            <a:ext uri="{FF2B5EF4-FFF2-40B4-BE49-F238E27FC236}">
              <a16:creationId xmlns:a16="http://schemas.microsoft.com/office/drawing/2014/main" id="{82B9C0BD-8374-4914-ACE9-A628ACBAE7C4}"/>
            </a:ext>
          </a:extLst>
        </xdr:cNvPr>
        <xdr:cNvSpPr>
          <a:spLocks noChangeShapeType="1"/>
        </xdr:cNvSpPr>
      </xdr:nvSpPr>
      <xdr:spPr bwMode="auto">
        <a:xfrm flipH="1">
          <a:off x="1905000" y="60737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326</xdr:row>
      <xdr:rowOff>114300</xdr:rowOff>
    </xdr:from>
    <xdr:to>
      <xdr:col>2</xdr:col>
      <xdr:colOff>76200</xdr:colOff>
      <xdr:row>326</xdr:row>
      <xdr:rowOff>114300</xdr:rowOff>
    </xdr:to>
    <xdr:sp macro="" textlink="">
      <xdr:nvSpPr>
        <xdr:cNvPr id="713" name="Line 8">
          <a:extLst>
            <a:ext uri="{FF2B5EF4-FFF2-40B4-BE49-F238E27FC236}">
              <a16:creationId xmlns:a16="http://schemas.microsoft.com/office/drawing/2014/main" id="{F151B086-0062-41BB-AEFC-E76F0EC94F4F}"/>
            </a:ext>
          </a:extLst>
        </xdr:cNvPr>
        <xdr:cNvSpPr>
          <a:spLocks noChangeShapeType="1"/>
        </xdr:cNvSpPr>
      </xdr:nvSpPr>
      <xdr:spPr bwMode="auto">
        <a:xfrm flipH="1">
          <a:off x="1905000" y="54298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326</xdr:row>
      <xdr:rowOff>114300</xdr:rowOff>
    </xdr:from>
    <xdr:to>
      <xdr:col>2</xdr:col>
      <xdr:colOff>76200</xdr:colOff>
      <xdr:row>326</xdr:row>
      <xdr:rowOff>114300</xdr:rowOff>
    </xdr:to>
    <xdr:sp macro="" textlink="">
      <xdr:nvSpPr>
        <xdr:cNvPr id="714" name="Line 8">
          <a:extLst>
            <a:ext uri="{FF2B5EF4-FFF2-40B4-BE49-F238E27FC236}">
              <a16:creationId xmlns:a16="http://schemas.microsoft.com/office/drawing/2014/main" id="{2145ADD9-B8D9-46BC-B313-0D82C21E173B}"/>
            </a:ext>
          </a:extLst>
        </xdr:cNvPr>
        <xdr:cNvSpPr>
          <a:spLocks noChangeShapeType="1"/>
        </xdr:cNvSpPr>
      </xdr:nvSpPr>
      <xdr:spPr bwMode="auto">
        <a:xfrm flipH="1">
          <a:off x="1905000" y="54298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326</xdr:row>
      <xdr:rowOff>114300</xdr:rowOff>
    </xdr:from>
    <xdr:to>
      <xdr:col>2</xdr:col>
      <xdr:colOff>76200</xdr:colOff>
      <xdr:row>326</xdr:row>
      <xdr:rowOff>114300</xdr:rowOff>
    </xdr:to>
    <xdr:sp macro="" textlink="">
      <xdr:nvSpPr>
        <xdr:cNvPr id="715" name="Line 8">
          <a:extLst>
            <a:ext uri="{FF2B5EF4-FFF2-40B4-BE49-F238E27FC236}">
              <a16:creationId xmlns:a16="http://schemas.microsoft.com/office/drawing/2014/main" id="{AC35B21C-721E-4065-B724-092413F893B2}"/>
            </a:ext>
          </a:extLst>
        </xdr:cNvPr>
        <xdr:cNvSpPr>
          <a:spLocks noChangeShapeType="1"/>
        </xdr:cNvSpPr>
      </xdr:nvSpPr>
      <xdr:spPr bwMode="auto">
        <a:xfrm flipH="1">
          <a:off x="1905000" y="54298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326</xdr:row>
      <xdr:rowOff>114300</xdr:rowOff>
    </xdr:from>
    <xdr:to>
      <xdr:col>2</xdr:col>
      <xdr:colOff>76200</xdr:colOff>
      <xdr:row>326</xdr:row>
      <xdr:rowOff>114300</xdr:rowOff>
    </xdr:to>
    <xdr:sp macro="" textlink="">
      <xdr:nvSpPr>
        <xdr:cNvPr id="716" name="Line 8">
          <a:extLst>
            <a:ext uri="{FF2B5EF4-FFF2-40B4-BE49-F238E27FC236}">
              <a16:creationId xmlns:a16="http://schemas.microsoft.com/office/drawing/2014/main" id="{CFE2CAEF-5D05-4441-99CA-4B88C931E7CC}"/>
            </a:ext>
          </a:extLst>
        </xdr:cNvPr>
        <xdr:cNvSpPr>
          <a:spLocks noChangeShapeType="1"/>
        </xdr:cNvSpPr>
      </xdr:nvSpPr>
      <xdr:spPr bwMode="auto">
        <a:xfrm flipH="1">
          <a:off x="1905000" y="54298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326</xdr:row>
      <xdr:rowOff>114300</xdr:rowOff>
    </xdr:from>
    <xdr:to>
      <xdr:col>2</xdr:col>
      <xdr:colOff>76200</xdr:colOff>
      <xdr:row>326</xdr:row>
      <xdr:rowOff>114300</xdr:rowOff>
    </xdr:to>
    <xdr:sp macro="" textlink="">
      <xdr:nvSpPr>
        <xdr:cNvPr id="717" name="Line 8">
          <a:extLst>
            <a:ext uri="{FF2B5EF4-FFF2-40B4-BE49-F238E27FC236}">
              <a16:creationId xmlns:a16="http://schemas.microsoft.com/office/drawing/2014/main" id="{F09DA90F-60DB-4378-B8D8-7CF5F11E08D1}"/>
            </a:ext>
          </a:extLst>
        </xdr:cNvPr>
        <xdr:cNvSpPr>
          <a:spLocks noChangeShapeType="1"/>
        </xdr:cNvSpPr>
      </xdr:nvSpPr>
      <xdr:spPr bwMode="auto">
        <a:xfrm flipH="1">
          <a:off x="1905000" y="54298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326</xdr:row>
      <xdr:rowOff>114300</xdr:rowOff>
    </xdr:from>
    <xdr:to>
      <xdr:col>2</xdr:col>
      <xdr:colOff>76200</xdr:colOff>
      <xdr:row>326</xdr:row>
      <xdr:rowOff>114300</xdr:rowOff>
    </xdr:to>
    <xdr:sp macro="" textlink="">
      <xdr:nvSpPr>
        <xdr:cNvPr id="718" name="Line 8">
          <a:extLst>
            <a:ext uri="{FF2B5EF4-FFF2-40B4-BE49-F238E27FC236}">
              <a16:creationId xmlns:a16="http://schemas.microsoft.com/office/drawing/2014/main" id="{7ED0DC65-EEA5-4064-A1A1-6DFA3635F77B}"/>
            </a:ext>
          </a:extLst>
        </xdr:cNvPr>
        <xdr:cNvSpPr>
          <a:spLocks noChangeShapeType="1"/>
        </xdr:cNvSpPr>
      </xdr:nvSpPr>
      <xdr:spPr bwMode="auto">
        <a:xfrm flipH="1">
          <a:off x="1905000" y="54298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326</xdr:row>
      <xdr:rowOff>114300</xdr:rowOff>
    </xdr:from>
    <xdr:to>
      <xdr:col>2</xdr:col>
      <xdr:colOff>47625</xdr:colOff>
      <xdr:row>326</xdr:row>
      <xdr:rowOff>114300</xdr:rowOff>
    </xdr:to>
    <xdr:sp macro="" textlink="">
      <xdr:nvSpPr>
        <xdr:cNvPr id="719" name="Line 8">
          <a:extLst>
            <a:ext uri="{FF2B5EF4-FFF2-40B4-BE49-F238E27FC236}">
              <a16:creationId xmlns:a16="http://schemas.microsoft.com/office/drawing/2014/main" id="{F77085B0-0FEC-4409-B45F-72947FD41A7D}"/>
            </a:ext>
          </a:extLst>
        </xdr:cNvPr>
        <xdr:cNvSpPr>
          <a:spLocks noChangeShapeType="1"/>
        </xdr:cNvSpPr>
      </xdr:nvSpPr>
      <xdr:spPr bwMode="auto">
        <a:xfrm flipH="1">
          <a:off x="1905000" y="54298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326</xdr:row>
      <xdr:rowOff>114300</xdr:rowOff>
    </xdr:from>
    <xdr:to>
      <xdr:col>2</xdr:col>
      <xdr:colOff>47625</xdr:colOff>
      <xdr:row>326</xdr:row>
      <xdr:rowOff>114300</xdr:rowOff>
    </xdr:to>
    <xdr:sp macro="" textlink="">
      <xdr:nvSpPr>
        <xdr:cNvPr id="720" name="Line 8">
          <a:extLst>
            <a:ext uri="{FF2B5EF4-FFF2-40B4-BE49-F238E27FC236}">
              <a16:creationId xmlns:a16="http://schemas.microsoft.com/office/drawing/2014/main" id="{42EBFF63-C416-4C54-9F0B-C3FCEF483542}"/>
            </a:ext>
          </a:extLst>
        </xdr:cNvPr>
        <xdr:cNvSpPr>
          <a:spLocks noChangeShapeType="1"/>
        </xdr:cNvSpPr>
      </xdr:nvSpPr>
      <xdr:spPr bwMode="auto">
        <a:xfrm flipH="1">
          <a:off x="1905000" y="54298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326</xdr:row>
      <xdr:rowOff>114300</xdr:rowOff>
    </xdr:from>
    <xdr:to>
      <xdr:col>2</xdr:col>
      <xdr:colOff>76200</xdr:colOff>
      <xdr:row>326</xdr:row>
      <xdr:rowOff>114300</xdr:rowOff>
    </xdr:to>
    <xdr:sp macro="" textlink="">
      <xdr:nvSpPr>
        <xdr:cNvPr id="721" name="Line 8">
          <a:extLst>
            <a:ext uri="{FF2B5EF4-FFF2-40B4-BE49-F238E27FC236}">
              <a16:creationId xmlns:a16="http://schemas.microsoft.com/office/drawing/2014/main" id="{5B2D2665-21BA-405C-9B9B-0F4788FC0050}"/>
            </a:ext>
          </a:extLst>
        </xdr:cNvPr>
        <xdr:cNvSpPr>
          <a:spLocks noChangeShapeType="1"/>
        </xdr:cNvSpPr>
      </xdr:nvSpPr>
      <xdr:spPr bwMode="auto">
        <a:xfrm flipH="1">
          <a:off x="1905000" y="54298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326</xdr:row>
      <xdr:rowOff>114300</xdr:rowOff>
    </xdr:from>
    <xdr:to>
      <xdr:col>2</xdr:col>
      <xdr:colOff>76200</xdr:colOff>
      <xdr:row>326</xdr:row>
      <xdr:rowOff>114300</xdr:rowOff>
    </xdr:to>
    <xdr:sp macro="" textlink="">
      <xdr:nvSpPr>
        <xdr:cNvPr id="722" name="Line 8">
          <a:extLst>
            <a:ext uri="{FF2B5EF4-FFF2-40B4-BE49-F238E27FC236}">
              <a16:creationId xmlns:a16="http://schemas.microsoft.com/office/drawing/2014/main" id="{2AD0073D-ACE6-4A0E-9444-56927FE67CA5}"/>
            </a:ext>
          </a:extLst>
        </xdr:cNvPr>
        <xdr:cNvSpPr>
          <a:spLocks noChangeShapeType="1"/>
        </xdr:cNvSpPr>
      </xdr:nvSpPr>
      <xdr:spPr bwMode="auto">
        <a:xfrm flipH="1">
          <a:off x="1905000" y="54298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366</xdr:row>
      <xdr:rowOff>114300</xdr:rowOff>
    </xdr:from>
    <xdr:to>
      <xdr:col>2</xdr:col>
      <xdr:colOff>85725</xdr:colOff>
      <xdr:row>366</xdr:row>
      <xdr:rowOff>114300</xdr:rowOff>
    </xdr:to>
    <xdr:sp macro="" textlink="">
      <xdr:nvSpPr>
        <xdr:cNvPr id="723" name="Line 8">
          <a:extLst>
            <a:ext uri="{FF2B5EF4-FFF2-40B4-BE49-F238E27FC236}">
              <a16:creationId xmlns:a16="http://schemas.microsoft.com/office/drawing/2014/main" id="{C9EA3782-6EE3-4ACC-A2C2-70F9EDBCE530}"/>
            </a:ext>
          </a:extLst>
        </xdr:cNvPr>
        <xdr:cNvSpPr>
          <a:spLocks noChangeShapeType="1"/>
        </xdr:cNvSpPr>
      </xdr:nvSpPr>
      <xdr:spPr bwMode="auto">
        <a:xfrm flipH="1">
          <a:off x="1905000" y="6090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366</xdr:row>
      <xdr:rowOff>114300</xdr:rowOff>
    </xdr:from>
    <xdr:to>
      <xdr:col>2</xdr:col>
      <xdr:colOff>85725</xdr:colOff>
      <xdr:row>366</xdr:row>
      <xdr:rowOff>114300</xdr:rowOff>
    </xdr:to>
    <xdr:sp macro="" textlink="">
      <xdr:nvSpPr>
        <xdr:cNvPr id="724" name="Line 8">
          <a:extLst>
            <a:ext uri="{FF2B5EF4-FFF2-40B4-BE49-F238E27FC236}">
              <a16:creationId xmlns:a16="http://schemas.microsoft.com/office/drawing/2014/main" id="{A20036BF-D961-49B7-87B7-8AD5C3999AB5}"/>
            </a:ext>
          </a:extLst>
        </xdr:cNvPr>
        <xdr:cNvSpPr>
          <a:spLocks noChangeShapeType="1"/>
        </xdr:cNvSpPr>
      </xdr:nvSpPr>
      <xdr:spPr bwMode="auto">
        <a:xfrm flipH="1">
          <a:off x="1905000" y="6090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222</xdr:row>
      <xdr:rowOff>114300</xdr:rowOff>
    </xdr:from>
    <xdr:to>
      <xdr:col>2</xdr:col>
      <xdr:colOff>76200</xdr:colOff>
      <xdr:row>222</xdr:row>
      <xdr:rowOff>114300</xdr:rowOff>
    </xdr:to>
    <xdr:sp macro="" textlink="">
      <xdr:nvSpPr>
        <xdr:cNvPr id="725" name="Line 8">
          <a:extLst>
            <a:ext uri="{FF2B5EF4-FFF2-40B4-BE49-F238E27FC236}">
              <a16:creationId xmlns:a16="http://schemas.microsoft.com/office/drawing/2014/main" id="{FCCA2829-E5E9-4B16-BADB-C04B5E62AAD4}"/>
            </a:ext>
          </a:extLst>
        </xdr:cNvPr>
        <xdr:cNvSpPr>
          <a:spLocks noChangeShapeType="1"/>
        </xdr:cNvSpPr>
      </xdr:nvSpPr>
      <xdr:spPr bwMode="auto">
        <a:xfrm flipH="1">
          <a:off x="1905000" y="36874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222</xdr:row>
      <xdr:rowOff>114300</xdr:rowOff>
    </xdr:from>
    <xdr:to>
      <xdr:col>2</xdr:col>
      <xdr:colOff>76200</xdr:colOff>
      <xdr:row>222</xdr:row>
      <xdr:rowOff>114300</xdr:rowOff>
    </xdr:to>
    <xdr:sp macro="" textlink="">
      <xdr:nvSpPr>
        <xdr:cNvPr id="726" name="Line 8">
          <a:extLst>
            <a:ext uri="{FF2B5EF4-FFF2-40B4-BE49-F238E27FC236}">
              <a16:creationId xmlns:a16="http://schemas.microsoft.com/office/drawing/2014/main" id="{4D8706D0-7E34-41BE-9D4E-4A28394E8F47}"/>
            </a:ext>
          </a:extLst>
        </xdr:cNvPr>
        <xdr:cNvSpPr>
          <a:spLocks noChangeShapeType="1"/>
        </xdr:cNvSpPr>
      </xdr:nvSpPr>
      <xdr:spPr bwMode="auto">
        <a:xfrm flipH="1">
          <a:off x="1905000" y="36874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222</xdr:row>
      <xdr:rowOff>114300</xdr:rowOff>
    </xdr:from>
    <xdr:to>
      <xdr:col>2</xdr:col>
      <xdr:colOff>76200</xdr:colOff>
      <xdr:row>222</xdr:row>
      <xdr:rowOff>114300</xdr:rowOff>
    </xdr:to>
    <xdr:sp macro="" textlink="">
      <xdr:nvSpPr>
        <xdr:cNvPr id="727" name="Line 8">
          <a:extLst>
            <a:ext uri="{FF2B5EF4-FFF2-40B4-BE49-F238E27FC236}">
              <a16:creationId xmlns:a16="http://schemas.microsoft.com/office/drawing/2014/main" id="{86ADD11C-EB6D-487F-89C4-27E14F86EF39}"/>
            </a:ext>
          </a:extLst>
        </xdr:cNvPr>
        <xdr:cNvSpPr>
          <a:spLocks noChangeShapeType="1"/>
        </xdr:cNvSpPr>
      </xdr:nvSpPr>
      <xdr:spPr bwMode="auto">
        <a:xfrm flipH="1">
          <a:off x="1905000" y="36874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222</xdr:row>
      <xdr:rowOff>114300</xdr:rowOff>
    </xdr:from>
    <xdr:to>
      <xdr:col>2</xdr:col>
      <xdr:colOff>76200</xdr:colOff>
      <xdr:row>222</xdr:row>
      <xdr:rowOff>114300</xdr:rowOff>
    </xdr:to>
    <xdr:sp macro="" textlink="">
      <xdr:nvSpPr>
        <xdr:cNvPr id="728" name="Line 8">
          <a:extLst>
            <a:ext uri="{FF2B5EF4-FFF2-40B4-BE49-F238E27FC236}">
              <a16:creationId xmlns:a16="http://schemas.microsoft.com/office/drawing/2014/main" id="{23811435-7BF0-40CF-AA30-7D9AB4E9B573}"/>
            </a:ext>
          </a:extLst>
        </xdr:cNvPr>
        <xdr:cNvSpPr>
          <a:spLocks noChangeShapeType="1"/>
        </xdr:cNvSpPr>
      </xdr:nvSpPr>
      <xdr:spPr bwMode="auto">
        <a:xfrm flipH="1">
          <a:off x="1905000" y="36874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222</xdr:row>
      <xdr:rowOff>114300</xdr:rowOff>
    </xdr:from>
    <xdr:to>
      <xdr:col>2</xdr:col>
      <xdr:colOff>76200</xdr:colOff>
      <xdr:row>222</xdr:row>
      <xdr:rowOff>114300</xdr:rowOff>
    </xdr:to>
    <xdr:sp macro="" textlink="">
      <xdr:nvSpPr>
        <xdr:cNvPr id="729" name="Line 8">
          <a:extLst>
            <a:ext uri="{FF2B5EF4-FFF2-40B4-BE49-F238E27FC236}">
              <a16:creationId xmlns:a16="http://schemas.microsoft.com/office/drawing/2014/main" id="{52FA73D2-B091-4738-824B-614F411F98E8}"/>
            </a:ext>
          </a:extLst>
        </xdr:cNvPr>
        <xdr:cNvSpPr>
          <a:spLocks noChangeShapeType="1"/>
        </xdr:cNvSpPr>
      </xdr:nvSpPr>
      <xdr:spPr bwMode="auto">
        <a:xfrm flipH="1">
          <a:off x="1905000" y="36874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222</xdr:row>
      <xdr:rowOff>114300</xdr:rowOff>
    </xdr:from>
    <xdr:to>
      <xdr:col>2</xdr:col>
      <xdr:colOff>76200</xdr:colOff>
      <xdr:row>222</xdr:row>
      <xdr:rowOff>114300</xdr:rowOff>
    </xdr:to>
    <xdr:sp macro="" textlink="">
      <xdr:nvSpPr>
        <xdr:cNvPr id="730" name="Line 8">
          <a:extLst>
            <a:ext uri="{FF2B5EF4-FFF2-40B4-BE49-F238E27FC236}">
              <a16:creationId xmlns:a16="http://schemas.microsoft.com/office/drawing/2014/main" id="{4378E30F-4D43-4DC1-8160-71EB683CADB1}"/>
            </a:ext>
          </a:extLst>
        </xdr:cNvPr>
        <xdr:cNvSpPr>
          <a:spLocks noChangeShapeType="1"/>
        </xdr:cNvSpPr>
      </xdr:nvSpPr>
      <xdr:spPr bwMode="auto">
        <a:xfrm flipH="1">
          <a:off x="1905000" y="36874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222</xdr:row>
      <xdr:rowOff>114300</xdr:rowOff>
    </xdr:from>
    <xdr:to>
      <xdr:col>2</xdr:col>
      <xdr:colOff>47625</xdr:colOff>
      <xdr:row>222</xdr:row>
      <xdr:rowOff>114300</xdr:rowOff>
    </xdr:to>
    <xdr:sp macro="" textlink="">
      <xdr:nvSpPr>
        <xdr:cNvPr id="731" name="Line 8">
          <a:extLst>
            <a:ext uri="{FF2B5EF4-FFF2-40B4-BE49-F238E27FC236}">
              <a16:creationId xmlns:a16="http://schemas.microsoft.com/office/drawing/2014/main" id="{E26791DA-7C6D-4FB0-B8A3-DFD308CF86BD}"/>
            </a:ext>
          </a:extLst>
        </xdr:cNvPr>
        <xdr:cNvSpPr>
          <a:spLocks noChangeShapeType="1"/>
        </xdr:cNvSpPr>
      </xdr:nvSpPr>
      <xdr:spPr bwMode="auto">
        <a:xfrm flipH="1">
          <a:off x="1905000" y="36874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222</xdr:row>
      <xdr:rowOff>114300</xdr:rowOff>
    </xdr:from>
    <xdr:to>
      <xdr:col>2</xdr:col>
      <xdr:colOff>47625</xdr:colOff>
      <xdr:row>222</xdr:row>
      <xdr:rowOff>114300</xdr:rowOff>
    </xdr:to>
    <xdr:sp macro="" textlink="">
      <xdr:nvSpPr>
        <xdr:cNvPr id="732" name="Line 8">
          <a:extLst>
            <a:ext uri="{FF2B5EF4-FFF2-40B4-BE49-F238E27FC236}">
              <a16:creationId xmlns:a16="http://schemas.microsoft.com/office/drawing/2014/main" id="{3BCD86F5-4741-4F30-A1A5-878BDB0BBE21}"/>
            </a:ext>
          </a:extLst>
        </xdr:cNvPr>
        <xdr:cNvSpPr>
          <a:spLocks noChangeShapeType="1"/>
        </xdr:cNvSpPr>
      </xdr:nvSpPr>
      <xdr:spPr bwMode="auto">
        <a:xfrm flipH="1">
          <a:off x="1905000" y="36874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222</xdr:row>
      <xdr:rowOff>114300</xdr:rowOff>
    </xdr:from>
    <xdr:to>
      <xdr:col>2</xdr:col>
      <xdr:colOff>76200</xdr:colOff>
      <xdr:row>222</xdr:row>
      <xdr:rowOff>114300</xdr:rowOff>
    </xdr:to>
    <xdr:sp macro="" textlink="">
      <xdr:nvSpPr>
        <xdr:cNvPr id="733" name="Line 8">
          <a:extLst>
            <a:ext uri="{FF2B5EF4-FFF2-40B4-BE49-F238E27FC236}">
              <a16:creationId xmlns:a16="http://schemas.microsoft.com/office/drawing/2014/main" id="{FA56E997-AB22-425E-86BF-F858EF9EF248}"/>
            </a:ext>
          </a:extLst>
        </xdr:cNvPr>
        <xdr:cNvSpPr>
          <a:spLocks noChangeShapeType="1"/>
        </xdr:cNvSpPr>
      </xdr:nvSpPr>
      <xdr:spPr bwMode="auto">
        <a:xfrm flipH="1">
          <a:off x="1905000" y="36874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222</xdr:row>
      <xdr:rowOff>114300</xdr:rowOff>
    </xdr:from>
    <xdr:to>
      <xdr:col>2</xdr:col>
      <xdr:colOff>76200</xdr:colOff>
      <xdr:row>222</xdr:row>
      <xdr:rowOff>114300</xdr:rowOff>
    </xdr:to>
    <xdr:sp macro="" textlink="">
      <xdr:nvSpPr>
        <xdr:cNvPr id="734" name="Line 8">
          <a:extLst>
            <a:ext uri="{FF2B5EF4-FFF2-40B4-BE49-F238E27FC236}">
              <a16:creationId xmlns:a16="http://schemas.microsoft.com/office/drawing/2014/main" id="{F1F6BF8D-D8F4-4068-86D7-68827A578721}"/>
            </a:ext>
          </a:extLst>
        </xdr:cNvPr>
        <xdr:cNvSpPr>
          <a:spLocks noChangeShapeType="1"/>
        </xdr:cNvSpPr>
      </xdr:nvSpPr>
      <xdr:spPr bwMode="auto">
        <a:xfrm flipH="1">
          <a:off x="1905000" y="36874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466725</xdr:colOff>
      <xdr:row>204</xdr:row>
      <xdr:rowOff>95250</xdr:rowOff>
    </xdr:from>
    <xdr:to>
      <xdr:col>3</xdr:col>
      <xdr:colOff>38100</xdr:colOff>
      <xdr:row>204</xdr:row>
      <xdr:rowOff>104775</xdr:rowOff>
    </xdr:to>
    <xdr:sp macro="" textlink="">
      <xdr:nvSpPr>
        <xdr:cNvPr id="735" name="Line 7">
          <a:extLst>
            <a:ext uri="{FF2B5EF4-FFF2-40B4-BE49-F238E27FC236}">
              <a16:creationId xmlns:a16="http://schemas.microsoft.com/office/drawing/2014/main" id="{795AED31-C331-496F-A727-6F266D36DF7E}"/>
            </a:ext>
          </a:extLst>
        </xdr:cNvPr>
        <xdr:cNvSpPr>
          <a:spLocks noChangeShapeType="1"/>
        </xdr:cNvSpPr>
      </xdr:nvSpPr>
      <xdr:spPr bwMode="auto">
        <a:xfrm flipH="1" flipV="1">
          <a:off x="1266825" y="33232725"/>
          <a:ext cx="0" cy="6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205</xdr:row>
      <xdr:rowOff>114300</xdr:rowOff>
    </xdr:from>
    <xdr:to>
      <xdr:col>3</xdr:col>
      <xdr:colOff>0</xdr:colOff>
      <xdr:row>205</xdr:row>
      <xdr:rowOff>114300</xdr:rowOff>
    </xdr:to>
    <xdr:sp macro="" textlink="">
      <xdr:nvSpPr>
        <xdr:cNvPr id="736" name="Line 8">
          <a:extLst>
            <a:ext uri="{FF2B5EF4-FFF2-40B4-BE49-F238E27FC236}">
              <a16:creationId xmlns:a16="http://schemas.microsoft.com/office/drawing/2014/main" id="{B348DB5E-DDDE-4439-9BB4-C0D618F6663D}"/>
            </a:ext>
          </a:extLst>
        </xdr:cNvPr>
        <xdr:cNvSpPr>
          <a:spLocks noChangeShapeType="1"/>
        </xdr:cNvSpPr>
      </xdr:nvSpPr>
      <xdr:spPr bwMode="auto">
        <a:xfrm flipH="1">
          <a:off x="1266825" y="33413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195</xdr:row>
      <xdr:rowOff>95250</xdr:rowOff>
    </xdr:from>
    <xdr:to>
      <xdr:col>3</xdr:col>
      <xdr:colOff>38100</xdr:colOff>
      <xdr:row>195</xdr:row>
      <xdr:rowOff>104775</xdr:rowOff>
    </xdr:to>
    <xdr:sp macro="" textlink="">
      <xdr:nvSpPr>
        <xdr:cNvPr id="737" name="Line 7">
          <a:extLst>
            <a:ext uri="{FF2B5EF4-FFF2-40B4-BE49-F238E27FC236}">
              <a16:creationId xmlns:a16="http://schemas.microsoft.com/office/drawing/2014/main" id="{5BBCFF92-29BD-46A5-B19B-E0C0AF81136D}"/>
            </a:ext>
          </a:extLst>
        </xdr:cNvPr>
        <xdr:cNvSpPr>
          <a:spLocks noChangeShapeType="1"/>
        </xdr:cNvSpPr>
      </xdr:nvSpPr>
      <xdr:spPr bwMode="auto">
        <a:xfrm flipH="1" flipV="1">
          <a:off x="1266825" y="31775400"/>
          <a:ext cx="0" cy="6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196</xdr:row>
      <xdr:rowOff>114300</xdr:rowOff>
    </xdr:from>
    <xdr:to>
      <xdr:col>3</xdr:col>
      <xdr:colOff>0</xdr:colOff>
      <xdr:row>196</xdr:row>
      <xdr:rowOff>114300</xdr:rowOff>
    </xdr:to>
    <xdr:sp macro="" textlink="">
      <xdr:nvSpPr>
        <xdr:cNvPr id="738" name="Line 8">
          <a:extLst>
            <a:ext uri="{FF2B5EF4-FFF2-40B4-BE49-F238E27FC236}">
              <a16:creationId xmlns:a16="http://schemas.microsoft.com/office/drawing/2014/main" id="{B1E1037E-EEC7-4393-A094-50C6CA1FC2A1}"/>
            </a:ext>
          </a:extLst>
        </xdr:cNvPr>
        <xdr:cNvSpPr>
          <a:spLocks noChangeShapeType="1"/>
        </xdr:cNvSpPr>
      </xdr:nvSpPr>
      <xdr:spPr bwMode="auto">
        <a:xfrm flipH="1">
          <a:off x="1266825" y="31956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466725</xdr:colOff>
      <xdr:row>204</xdr:row>
      <xdr:rowOff>95250</xdr:rowOff>
    </xdr:from>
    <xdr:to>
      <xdr:col>3</xdr:col>
      <xdr:colOff>38100</xdr:colOff>
      <xdr:row>204</xdr:row>
      <xdr:rowOff>104775</xdr:rowOff>
    </xdr:to>
    <xdr:sp macro="" textlink="">
      <xdr:nvSpPr>
        <xdr:cNvPr id="739" name="Line 7">
          <a:extLst>
            <a:ext uri="{FF2B5EF4-FFF2-40B4-BE49-F238E27FC236}">
              <a16:creationId xmlns:a16="http://schemas.microsoft.com/office/drawing/2014/main" id="{F595FD95-DE0E-49E0-B394-4B4495ED5009}"/>
            </a:ext>
          </a:extLst>
        </xdr:cNvPr>
        <xdr:cNvSpPr>
          <a:spLocks noChangeShapeType="1"/>
        </xdr:cNvSpPr>
      </xdr:nvSpPr>
      <xdr:spPr bwMode="auto">
        <a:xfrm flipH="1" flipV="1">
          <a:off x="1266825" y="33232725"/>
          <a:ext cx="0" cy="6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205</xdr:row>
      <xdr:rowOff>114300</xdr:rowOff>
    </xdr:from>
    <xdr:to>
      <xdr:col>3</xdr:col>
      <xdr:colOff>0</xdr:colOff>
      <xdr:row>205</xdr:row>
      <xdr:rowOff>114300</xdr:rowOff>
    </xdr:to>
    <xdr:sp macro="" textlink="">
      <xdr:nvSpPr>
        <xdr:cNvPr id="740" name="Line 8">
          <a:extLst>
            <a:ext uri="{FF2B5EF4-FFF2-40B4-BE49-F238E27FC236}">
              <a16:creationId xmlns:a16="http://schemas.microsoft.com/office/drawing/2014/main" id="{C45C3157-DBBD-47AE-AB3E-757DDEBBE69A}"/>
            </a:ext>
          </a:extLst>
        </xdr:cNvPr>
        <xdr:cNvSpPr>
          <a:spLocks noChangeShapeType="1"/>
        </xdr:cNvSpPr>
      </xdr:nvSpPr>
      <xdr:spPr bwMode="auto">
        <a:xfrm flipH="1">
          <a:off x="1266825" y="33413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466725</xdr:colOff>
      <xdr:row>147</xdr:row>
      <xdr:rowOff>95250</xdr:rowOff>
    </xdr:from>
    <xdr:to>
      <xdr:col>3</xdr:col>
      <xdr:colOff>28575</xdr:colOff>
      <xdr:row>147</xdr:row>
      <xdr:rowOff>104775</xdr:rowOff>
    </xdr:to>
    <xdr:sp macro="" textlink="">
      <xdr:nvSpPr>
        <xdr:cNvPr id="741" name="Line 7">
          <a:extLst>
            <a:ext uri="{FF2B5EF4-FFF2-40B4-BE49-F238E27FC236}">
              <a16:creationId xmlns:a16="http://schemas.microsoft.com/office/drawing/2014/main" id="{A774B966-336B-4F0B-815C-AFD860406A27}"/>
            </a:ext>
          </a:extLst>
        </xdr:cNvPr>
        <xdr:cNvSpPr>
          <a:spLocks noChangeShapeType="1"/>
        </xdr:cNvSpPr>
      </xdr:nvSpPr>
      <xdr:spPr bwMode="auto">
        <a:xfrm flipH="1" flipV="1">
          <a:off x="1266825" y="24003000"/>
          <a:ext cx="0" cy="6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148</xdr:row>
      <xdr:rowOff>114300</xdr:rowOff>
    </xdr:from>
    <xdr:to>
      <xdr:col>3</xdr:col>
      <xdr:colOff>0</xdr:colOff>
      <xdr:row>148</xdr:row>
      <xdr:rowOff>114300</xdr:rowOff>
    </xdr:to>
    <xdr:sp macro="" textlink="">
      <xdr:nvSpPr>
        <xdr:cNvPr id="742" name="Line 8">
          <a:extLst>
            <a:ext uri="{FF2B5EF4-FFF2-40B4-BE49-F238E27FC236}">
              <a16:creationId xmlns:a16="http://schemas.microsoft.com/office/drawing/2014/main" id="{30FC0420-1243-4BE7-B357-6114595F95ED}"/>
            </a:ext>
          </a:extLst>
        </xdr:cNvPr>
        <xdr:cNvSpPr>
          <a:spLocks noChangeShapeType="1"/>
        </xdr:cNvSpPr>
      </xdr:nvSpPr>
      <xdr:spPr bwMode="auto">
        <a:xfrm flipH="1">
          <a:off x="1266825" y="24183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342</xdr:row>
      <xdr:rowOff>114300</xdr:rowOff>
    </xdr:from>
    <xdr:to>
      <xdr:col>2</xdr:col>
      <xdr:colOff>76200</xdr:colOff>
      <xdr:row>342</xdr:row>
      <xdr:rowOff>114300</xdr:rowOff>
    </xdr:to>
    <xdr:sp macro="" textlink="">
      <xdr:nvSpPr>
        <xdr:cNvPr id="743" name="Line 8">
          <a:extLst>
            <a:ext uri="{FF2B5EF4-FFF2-40B4-BE49-F238E27FC236}">
              <a16:creationId xmlns:a16="http://schemas.microsoft.com/office/drawing/2014/main" id="{6DD9C8F4-0168-4EF2-B3D8-85F4F0E25C90}"/>
            </a:ext>
          </a:extLst>
        </xdr:cNvPr>
        <xdr:cNvSpPr>
          <a:spLocks noChangeShapeType="1"/>
        </xdr:cNvSpPr>
      </xdr:nvSpPr>
      <xdr:spPr bwMode="auto">
        <a:xfrm flipH="1">
          <a:off x="1266825" y="55987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342</xdr:row>
      <xdr:rowOff>114300</xdr:rowOff>
    </xdr:from>
    <xdr:to>
      <xdr:col>2</xdr:col>
      <xdr:colOff>76200</xdr:colOff>
      <xdr:row>342</xdr:row>
      <xdr:rowOff>114300</xdr:rowOff>
    </xdr:to>
    <xdr:sp macro="" textlink="">
      <xdr:nvSpPr>
        <xdr:cNvPr id="744" name="Line 8">
          <a:extLst>
            <a:ext uri="{FF2B5EF4-FFF2-40B4-BE49-F238E27FC236}">
              <a16:creationId xmlns:a16="http://schemas.microsoft.com/office/drawing/2014/main" id="{C24B8C8B-6661-4DB7-96CC-128C14ED785D}"/>
            </a:ext>
          </a:extLst>
        </xdr:cNvPr>
        <xdr:cNvSpPr>
          <a:spLocks noChangeShapeType="1"/>
        </xdr:cNvSpPr>
      </xdr:nvSpPr>
      <xdr:spPr bwMode="auto">
        <a:xfrm flipH="1">
          <a:off x="1266825" y="55987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334</xdr:row>
      <xdr:rowOff>114300</xdr:rowOff>
    </xdr:from>
    <xdr:to>
      <xdr:col>2</xdr:col>
      <xdr:colOff>76200</xdr:colOff>
      <xdr:row>334</xdr:row>
      <xdr:rowOff>114300</xdr:rowOff>
    </xdr:to>
    <xdr:sp macro="" textlink="">
      <xdr:nvSpPr>
        <xdr:cNvPr id="745" name="Line 8">
          <a:extLst>
            <a:ext uri="{FF2B5EF4-FFF2-40B4-BE49-F238E27FC236}">
              <a16:creationId xmlns:a16="http://schemas.microsoft.com/office/drawing/2014/main" id="{D8A9F278-13C5-4AE7-988D-E755A5F82FB5}"/>
            </a:ext>
          </a:extLst>
        </xdr:cNvPr>
        <xdr:cNvSpPr>
          <a:spLocks noChangeShapeType="1"/>
        </xdr:cNvSpPr>
      </xdr:nvSpPr>
      <xdr:spPr bwMode="auto">
        <a:xfrm flipH="1">
          <a:off x="1266825" y="54692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148</xdr:row>
      <xdr:rowOff>114300</xdr:rowOff>
    </xdr:from>
    <xdr:to>
      <xdr:col>3</xdr:col>
      <xdr:colOff>0</xdr:colOff>
      <xdr:row>148</xdr:row>
      <xdr:rowOff>114300</xdr:rowOff>
    </xdr:to>
    <xdr:sp macro="" textlink="">
      <xdr:nvSpPr>
        <xdr:cNvPr id="746" name="Line 8">
          <a:extLst>
            <a:ext uri="{FF2B5EF4-FFF2-40B4-BE49-F238E27FC236}">
              <a16:creationId xmlns:a16="http://schemas.microsoft.com/office/drawing/2014/main" id="{34BC38F0-ABB0-453E-8AFD-717D10C09BF3}"/>
            </a:ext>
          </a:extLst>
        </xdr:cNvPr>
        <xdr:cNvSpPr>
          <a:spLocks noChangeShapeType="1"/>
        </xdr:cNvSpPr>
      </xdr:nvSpPr>
      <xdr:spPr bwMode="auto">
        <a:xfrm flipH="1">
          <a:off x="1266825" y="24183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311</xdr:row>
      <xdr:rowOff>114300</xdr:rowOff>
    </xdr:from>
    <xdr:to>
      <xdr:col>2</xdr:col>
      <xdr:colOff>85725</xdr:colOff>
      <xdr:row>311</xdr:row>
      <xdr:rowOff>114300</xdr:rowOff>
    </xdr:to>
    <xdr:sp macro="" textlink="">
      <xdr:nvSpPr>
        <xdr:cNvPr id="747" name="Line 8">
          <a:extLst>
            <a:ext uri="{FF2B5EF4-FFF2-40B4-BE49-F238E27FC236}">
              <a16:creationId xmlns:a16="http://schemas.microsoft.com/office/drawing/2014/main" id="{EE2364D9-6892-4388-BC20-E2AD392FE2D5}"/>
            </a:ext>
          </a:extLst>
        </xdr:cNvPr>
        <xdr:cNvSpPr>
          <a:spLocks noChangeShapeType="1"/>
        </xdr:cNvSpPr>
      </xdr:nvSpPr>
      <xdr:spPr bwMode="auto">
        <a:xfrm flipH="1">
          <a:off x="1266825" y="50968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466725</xdr:colOff>
      <xdr:row>151</xdr:row>
      <xdr:rowOff>95250</xdr:rowOff>
    </xdr:from>
    <xdr:to>
      <xdr:col>3</xdr:col>
      <xdr:colOff>28575</xdr:colOff>
      <xdr:row>151</xdr:row>
      <xdr:rowOff>104775</xdr:rowOff>
    </xdr:to>
    <xdr:sp macro="" textlink="">
      <xdr:nvSpPr>
        <xdr:cNvPr id="748" name="Line 7">
          <a:extLst>
            <a:ext uri="{FF2B5EF4-FFF2-40B4-BE49-F238E27FC236}">
              <a16:creationId xmlns:a16="http://schemas.microsoft.com/office/drawing/2014/main" id="{1F6DC936-C6A8-42E0-A9B3-AAD5C6B4A34F}"/>
            </a:ext>
          </a:extLst>
        </xdr:cNvPr>
        <xdr:cNvSpPr>
          <a:spLocks noChangeShapeType="1"/>
        </xdr:cNvSpPr>
      </xdr:nvSpPr>
      <xdr:spPr bwMode="auto">
        <a:xfrm flipH="1" flipV="1">
          <a:off x="1266825" y="24650700"/>
          <a:ext cx="0" cy="6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152</xdr:row>
      <xdr:rowOff>114300</xdr:rowOff>
    </xdr:from>
    <xdr:to>
      <xdr:col>3</xdr:col>
      <xdr:colOff>0</xdr:colOff>
      <xdr:row>152</xdr:row>
      <xdr:rowOff>114300</xdr:rowOff>
    </xdr:to>
    <xdr:sp macro="" textlink="">
      <xdr:nvSpPr>
        <xdr:cNvPr id="749" name="Line 8">
          <a:extLst>
            <a:ext uri="{FF2B5EF4-FFF2-40B4-BE49-F238E27FC236}">
              <a16:creationId xmlns:a16="http://schemas.microsoft.com/office/drawing/2014/main" id="{099DF0CE-5CC4-4980-BE52-95C2434480DA}"/>
            </a:ext>
          </a:extLst>
        </xdr:cNvPr>
        <xdr:cNvSpPr>
          <a:spLocks noChangeShapeType="1"/>
        </xdr:cNvSpPr>
      </xdr:nvSpPr>
      <xdr:spPr bwMode="auto">
        <a:xfrm flipH="1">
          <a:off x="1266825" y="24831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326</xdr:row>
      <xdr:rowOff>114300</xdr:rowOff>
    </xdr:from>
    <xdr:to>
      <xdr:col>2</xdr:col>
      <xdr:colOff>76200</xdr:colOff>
      <xdr:row>326</xdr:row>
      <xdr:rowOff>114300</xdr:rowOff>
    </xdr:to>
    <xdr:sp macro="" textlink="">
      <xdr:nvSpPr>
        <xdr:cNvPr id="750" name="Line 8">
          <a:extLst>
            <a:ext uri="{FF2B5EF4-FFF2-40B4-BE49-F238E27FC236}">
              <a16:creationId xmlns:a16="http://schemas.microsoft.com/office/drawing/2014/main" id="{DDB5BA34-FF89-43DD-B29E-5DAED172E285}"/>
            </a:ext>
          </a:extLst>
        </xdr:cNvPr>
        <xdr:cNvSpPr>
          <a:spLocks noChangeShapeType="1"/>
        </xdr:cNvSpPr>
      </xdr:nvSpPr>
      <xdr:spPr bwMode="auto">
        <a:xfrm flipH="1">
          <a:off x="1266825" y="53397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326</xdr:row>
      <xdr:rowOff>114300</xdr:rowOff>
    </xdr:from>
    <xdr:to>
      <xdr:col>2</xdr:col>
      <xdr:colOff>76200</xdr:colOff>
      <xdr:row>326</xdr:row>
      <xdr:rowOff>114300</xdr:rowOff>
    </xdr:to>
    <xdr:sp macro="" textlink="">
      <xdr:nvSpPr>
        <xdr:cNvPr id="751" name="Line 8">
          <a:extLst>
            <a:ext uri="{FF2B5EF4-FFF2-40B4-BE49-F238E27FC236}">
              <a16:creationId xmlns:a16="http://schemas.microsoft.com/office/drawing/2014/main" id="{2E670938-8378-4C97-8A7A-6301834A162C}"/>
            </a:ext>
          </a:extLst>
        </xdr:cNvPr>
        <xdr:cNvSpPr>
          <a:spLocks noChangeShapeType="1"/>
        </xdr:cNvSpPr>
      </xdr:nvSpPr>
      <xdr:spPr bwMode="auto">
        <a:xfrm flipH="1">
          <a:off x="1266825" y="53397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312</xdr:row>
      <xdr:rowOff>95250</xdr:rowOff>
    </xdr:from>
    <xdr:to>
      <xdr:col>2</xdr:col>
      <xdr:colOff>47625</xdr:colOff>
      <xdr:row>312</xdr:row>
      <xdr:rowOff>104775</xdr:rowOff>
    </xdr:to>
    <xdr:sp macro="" textlink="">
      <xdr:nvSpPr>
        <xdr:cNvPr id="752" name="Line 7">
          <a:extLst>
            <a:ext uri="{FF2B5EF4-FFF2-40B4-BE49-F238E27FC236}">
              <a16:creationId xmlns:a16="http://schemas.microsoft.com/office/drawing/2014/main" id="{5899DDE4-A195-4171-83B5-671457C40C38}"/>
            </a:ext>
          </a:extLst>
        </xdr:cNvPr>
        <xdr:cNvSpPr>
          <a:spLocks noChangeShapeType="1"/>
        </xdr:cNvSpPr>
      </xdr:nvSpPr>
      <xdr:spPr bwMode="auto">
        <a:xfrm flipH="1" flipV="1">
          <a:off x="1266825" y="51111150"/>
          <a:ext cx="0" cy="6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313</xdr:row>
      <xdr:rowOff>114300</xdr:rowOff>
    </xdr:from>
    <xdr:to>
      <xdr:col>2</xdr:col>
      <xdr:colOff>0</xdr:colOff>
      <xdr:row>313</xdr:row>
      <xdr:rowOff>114300</xdr:rowOff>
    </xdr:to>
    <xdr:sp macro="" textlink="">
      <xdr:nvSpPr>
        <xdr:cNvPr id="753" name="Line 8">
          <a:extLst>
            <a:ext uri="{FF2B5EF4-FFF2-40B4-BE49-F238E27FC236}">
              <a16:creationId xmlns:a16="http://schemas.microsoft.com/office/drawing/2014/main" id="{A6C3A031-691E-4834-8888-66D869F0FEF0}"/>
            </a:ext>
          </a:extLst>
        </xdr:cNvPr>
        <xdr:cNvSpPr>
          <a:spLocks noChangeShapeType="1"/>
        </xdr:cNvSpPr>
      </xdr:nvSpPr>
      <xdr:spPr bwMode="auto">
        <a:xfrm flipH="1">
          <a:off x="1266825" y="51292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311</xdr:row>
      <xdr:rowOff>114300</xdr:rowOff>
    </xdr:from>
    <xdr:to>
      <xdr:col>2</xdr:col>
      <xdr:colOff>85725</xdr:colOff>
      <xdr:row>311</xdr:row>
      <xdr:rowOff>114300</xdr:rowOff>
    </xdr:to>
    <xdr:sp macro="" textlink="">
      <xdr:nvSpPr>
        <xdr:cNvPr id="754" name="Line 8">
          <a:extLst>
            <a:ext uri="{FF2B5EF4-FFF2-40B4-BE49-F238E27FC236}">
              <a16:creationId xmlns:a16="http://schemas.microsoft.com/office/drawing/2014/main" id="{BC51B721-651C-4980-B927-B7ACD48ED2FD}"/>
            </a:ext>
          </a:extLst>
        </xdr:cNvPr>
        <xdr:cNvSpPr>
          <a:spLocks noChangeShapeType="1"/>
        </xdr:cNvSpPr>
      </xdr:nvSpPr>
      <xdr:spPr bwMode="auto">
        <a:xfrm flipH="1">
          <a:off x="1266825" y="50968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152</xdr:row>
      <xdr:rowOff>114300</xdr:rowOff>
    </xdr:from>
    <xdr:to>
      <xdr:col>3</xdr:col>
      <xdr:colOff>0</xdr:colOff>
      <xdr:row>152</xdr:row>
      <xdr:rowOff>114300</xdr:rowOff>
    </xdr:to>
    <xdr:sp macro="" textlink="">
      <xdr:nvSpPr>
        <xdr:cNvPr id="755" name="Line 8">
          <a:extLst>
            <a:ext uri="{FF2B5EF4-FFF2-40B4-BE49-F238E27FC236}">
              <a16:creationId xmlns:a16="http://schemas.microsoft.com/office/drawing/2014/main" id="{8C9FD661-4CA3-4C79-A715-145AA6C4E556}"/>
            </a:ext>
          </a:extLst>
        </xdr:cNvPr>
        <xdr:cNvSpPr>
          <a:spLocks noChangeShapeType="1"/>
        </xdr:cNvSpPr>
      </xdr:nvSpPr>
      <xdr:spPr bwMode="auto">
        <a:xfrm flipH="1">
          <a:off x="1266825" y="24831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294</xdr:row>
      <xdr:rowOff>161925</xdr:rowOff>
    </xdr:from>
    <xdr:to>
      <xdr:col>1</xdr:col>
      <xdr:colOff>28575</xdr:colOff>
      <xdr:row>295</xdr:row>
      <xdr:rowOff>0</xdr:rowOff>
    </xdr:to>
    <xdr:sp macro="" textlink="">
      <xdr:nvSpPr>
        <xdr:cNvPr id="756" name="Line 4">
          <a:extLst>
            <a:ext uri="{FF2B5EF4-FFF2-40B4-BE49-F238E27FC236}">
              <a16:creationId xmlns:a16="http://schemas.microsoft.com/office/drawing/2014/main" id="{7D7EB59F-2AA5-4E84-BC6A-A1B711E6643B}"/>
            </a:ext>
          </a:extLst>
        </xdr:cNvPr>
        <xdr:cNvSpPr>
          <a:spLocks noChangeShapeType="1"/>
        </xdr:cNvSpPr>
      </xdr:nvSpPr>
      <xdr:spPr bwMode="auto">
        <a:xfrm>
          <a:off x="762000" y="48136175"/>
          <a:ext cx="25400" cy="3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299</xdr:row>
      <xdr:rowOff>161925</xdr:rowOff>
    </xdr:from>
    <xdr:to>
      <xdr:col>1</xdr:col>
      <xdr:colOff>28575</xdr:colOff>
      <xdr:row>300</xdr:row>
      <xdr:rowOff>0</xdr:rowOff>
    </xdr:to>
    <xdr:sp macro="" textlink="">
      <xdr:nvSpPr>
        <xdr:cNvPr id="757" name="Line 4">
          <a:extLst>
            <a:ext uri="{FF2B5EF4-FFF2-40B4-BE49-F238E27FC236}">
              <a16:creationId xmlns:a16="http://schemas.microsoft.com/office/drawing/2014/main" id="{02A65DC6-7E7B-4F72-9D3E-5CF23E0DAF5C}"/>
            </a:ext>
          </a:extLst>
        </xdr:cNvPr>
        <xdr:cNvSpPr>
          <a:spLocks noChangeShapeType="1"/>
        </xdr:cNvSpPr>
      </xdr:nvSpPr>
      <xdr:spPr bwMode="auto">
        <a:xfrm>
          <a:off x="762000" y="48945800"/>
          <a:ext cx="25400" cy="3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294</xdr:row>
      <xdr:rowOff>161925</xdr:rowOff>
    </xdr:from>
    <xdr:to>
      <xdr:col>1</xdr:col>
      <xdr:colOff>28575</xdr:colOff>
      <xdr:row>295</xdr:row>
      <xdr:rowOff>0</xdr:rowOff>
    </xdr:to>
    <xdr:sp macro="" textlink="">
      <xdr:nvSpPr>
        <xdr:cNvPr id="758" name="Line 4">
          <a:extLst>
            <a:ext uri="{FF2B5EF4-FFF2-40B4-BE49-F238E27FC236}">
              <a16:creationId xmlns:a16="http://schemas.microsoft.com/office/drawing/2014/main" id="{81302DCA-C772-4115-9810-16DEC6E4A01D}"/>
            </a:ext>
          </a:extLst>
        </xdr:cNvPr>
        <xdr:cNvSpPr>
          <a:spLocks noChangeShapeType="1"/>
        </xdr:cNvSpPr>
      </xdr:nvSpPr>
      <xdr:spPr bwMode="auto">
        <a:xfrm>
          <a:off x="762000" y="48136175"/>
          <a:ext cx="25400" cy="3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299</xdr:row>
      <xdr:rowOff>161925</xdr:rowOff>
    </xdr:from>
    <xdr:to>
      <xdr:col>1</xdr:col>
      <xdr:colOff>28575</xdr:colOff>
      <xdr:row>300</xdr:row>
      <xdr:rowOff>0</xdr:rowOff>
    </xdr:to>
    <xdr:sp macro="" textlink="">
      <xdr:nvSpPr>
        <xdr:cNvPr id="759" name="Line 4">
          <a:extLst>
            <a:ext uri="{FF2B5EF4-FFF2-40B4-BE49-F238E27FC236}">
              <a16:creationId xmlns:a16="http://schemas.microsoft.com/office/drawing/2014/main" id="{48EFD7AA-31D7-4DDE-A744-D80BD59C8D58}"/>
            </a:ext>
          </a:extLst>
        </xdr:cNvPr>
        <xdr:cNvSpPr>
          <a:spLocks noChangeShapeType="1"/>
        </xdr:cNvSpPr>
      </xdr:nvSpPr>
      <xdr:spPr bwMode="auto">
        <a:xfrm>
          <a:off x="762000" y="48945800"/>
          <a:ext cx="25400" cy="3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466725</xdr:colOff>
      <xdr:row>218</xdr:row>
      <xdr:rowOff>95250</xdr:rowOff>
    </xdr:from>
    <xdr:to>
      <xdr:col>3</xdr:col>
      <xdr:colOff>38100</xdr:colOff>
      <xdr:row>218</xdr:row>
      <xdr:rowOff>104775</xdr:rowOff>
    </xdr:to>
    <xdr:sp macro="" textlink="">
      <xdr:nvSpPr>
        <xdr:cNvPr id="760" name="Line 7">
          <a:extLst>
            <a:ext uri="{FF2B5EF4-FFF2-40B4-BE49-F238E27FC236}">
              <a16:creationId xmlns:a16="http://schemas.microsoft.com/office/drawing/2014/main" id="{92EA10F2-3E01-4C9C-B3DD-970CD83F9E17}"/>
            </a:ext>
          </a:extLst>
        </xdr:cNvPr>
        <xdr:cNvSpPr>
          <a:spLocks noChangeShapeType="1"/>
        </xdr:cNvSpPr>
      </xdr:nvSpPr>
      <xdr:spPr bwMode="auto">
        <a:xfrm flipH="1" flipV="1">
          <a:off x="1266825" y="35518725"/>
          <a:ext cx="0" cy="6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</xdr:col>
      <xdr:colOff>542925</xdr:colOff>
      <xdr:row>219</xdr:row>
      <xdr:rowOff>114300</xdr:rowOff>
    </xdr:from>
    <xdr:to>
      <xdr:col>3</xdr:col>
      <xdr:colOff>0</xdr:colOff>
      <xdr:row>219</xdr:row>
      <xdr:rowOff>114300</xdr:rowOff>
    </xdr:to>
    <xdr:sp macro="" textlink="">
      <xdr:nvSpPr>
        <xdr:cNvPr id="761" name="Line 8">
          <a:extLst>
            <a:ext uri="{FF2B5EF4-FFF2-40B4-BE49-F238E27FC236}">
              <a16:creationId xmlns:a16="http://schemas.microsoft.com/office/drawing/2014/main" id="{630C19E0-3E17-4BC8-8C5B-49999108B8E8}"/>
            </a:ext>
          </a:extLst>
        </xdr:cNvPr>
        <xdr:cNvSpPr>
          <a:spLocks noChangeShapeType="1"/>
        </xdr:cNvSpPr>
      </xdr:nvSpPr>
      <xdr:spPr bwMode="auto">
        <a:xfrm flipH="1">
          <a:off x="1266825" y="35699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</xdr:col>
      <xdr:colOff>466725</xdr:colOff>
      <xdr:row>218</xdr:row>
      <xdr:rowOff>95250</xdr:rowOff>
    </xdr:from>
    <xdr:to>
      <xdr:col>3</xdr:col>
      <xdr:colOff>38100</xdr:colOff>
      <xdr:row>218</xdr:row>
      <xdr:rowOff>104775</xdr:rowOff>
    </xdr:to>
    <xdr:sp macro="" textlink="">
      <xdr:nvSpPr>
        <xdr:cNvPr id="762" name="Line 7">
          <a:extLst>
            <a:ext uri="{FF2B5EF4-FFF2-40B4-BE49-F238E27FC236}">
              <a16:creationId xmlns:a16="http://schemas.microsoft.com/office/drawing/2014/main" id="{7C747191-8699-49F2-AA81-AE86FA38EDA2}"/>
            </a:ext>
          </a:extLst>
        </xdr:cNvPr>
        <xdr:cNvSpPr>
          <a:spLocks noChangeShapeType="1"/>
        </xdr:cNvSpPr>
      </xdr:nvSpPr>
      <xdr:spPr bwMode="auto">
        <a:xfrm flipH="1" flipV="1">
          <a:off x="1266825" y="35518725"/>
          <a:ext cx="0" cy="6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219</xdr:row>
      <xdr:rowOff>114300</xdr:rowOff>
    </xdr:from>
    <xdr:to>
      <xdr:col>3</xdr:col>
      <xdr:colOff>0</xdr:colOff>
      <xdr:row>219</xdr:row>
      <xdr:rowOff>114300</xdr:rowOff>
    </xdr:to>
    <xdr:sp macro="" textlink="">
      <xdr:nvSpPr>
        <xdr:cNvPr id="763" name="Line 8">
          <a:extLst>
            <a:ext uri="{FF2B5EF4-FFF2-40B4-BE49-F238E27FC236}">
              <a16:creationId xmlns:a16="http://schemas.microsoft.com/office/drawing/2014/main" id="{CE217711-C544-44CC-9898-07A0B84EE2AA}"/>
            </a:ext>
          </a:extLst>
        </xdr:cNvPr>
        <xdr:cNvSpPr>
          <a:spLocks noChangeShapeType="1"/>
        </xdr:cNvSpPr>
      </xdr:nvSpPr>
      <xdr:spPr bwMode="auto">
        <a:xfrm flipH="1">
          <a:off x="1266825" y="35699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466725</xdr:colOff>
      <xdr:row>204</xdr:row>
      <xdr:rowOff>95250</xdr:rowOff>
    </xdr:from>
    <xdr:to>
      <xdr:col>3</xdr:col>
      <xdr:colOff>38100</xdr:colOff>
      <xdr:row>204</xdr:row>
      <xdr:rowOff>104775</xdr:rowOff>
    </xdr:to>
    <xdr:sp macro="" textlink="">
      <xdr:nvSpPr>
        <xdr:cNvPr id="764" name="Line 7">
          <a:extLst>
            <a:ext uri="{FF2B5EF4-FFF2-40B4-BE49-F238E27FC236}">
              <a16:creationId xmlns:a16="http://schemas.microsoft.com/office/drawing/2014/main" id="{07A66896-1F29-44A7-82FA-AC444088878F}"/>
            </a:ext>
          </a:extLst>
        </xdr:cNvPr>
        <xdr:cNvSpPr>
          <a:spLocks noChangeShapeType="1"/>
        </xdr:cNvSpPr>
      </xdr:nvSpPr>
      <xdr:spPr bwMode="auto">
        <a:xfrm flipH="1" flipV="1">
          <a:off x="1266825" y="33232725"/>
          <a:ext cx="0" cy="6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205</xdr:row>
      <xdr:rowOff>114300</xdr:rowOff>
    </xdr:from>
    <xdr:to>
      <xdr:col>3</xdr:col>
      <xdr:colOff>0</xdr:colOff>
      <xdr:row>205</xdr:row>
      <xdr:rowOff>114300</xdr:rowOff>
    </xdr:to>
    <xdr:sp macro="" textlink="">
      <xdr:nvSpPr>
        <xdr:cNvPr id="765" name="Line 8">
          <a:extLst>
            <a:ext uri="{FF2B5EF4-FFF2-40B4-BE49-F238E27FC236}">
              <a16:creationId xmlns:a16="http://schemas.microsoft.com/office/drawing/2014/main" id="{EBAAEA97-F927-4EC4-8263-542E79115BC9}"/>
            </a:ext>
          </a:extLst>
        </xdr:cNvPr>
        <xdr:cNvSpPr>
          <a:spLocks noChangeShapeType="1"/>
        </xdr:cNvSpPr>
      </xdr:nvSpPr>
      <xdr:spPr bwMode="auto">
        <a:xfrm flipH="1">
          <a:off x="1266825" y="33413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466725</xdr:colOff>
      <xdr:row>204</xdr:row>
      <xdr:rowOff>95250</xdr:rowOff>
    </xdr:from>
    <xdr:to>
      <xdr:col>3</xdr:col>
      <xdr:colOff>38100</xdr:colOff>
      <xdr:row>204</xdr:row>
      <xdr:rowOff>104775</xdr:rowOff>
    </xdr:to>
    <xdr:sp macro="" textlink="">
      <xdr:nvSpPr>
        <xdr:cNvPr id="766" name="Line 7">
          <a:extLst>
            <a:ext uri="{FF2B5EF4-FFF2-40B4-BE49-F238E27FC236}">
              <a16:creationId xmlns:a16="http://schemas.microsoft.com/office/drawing/2014/main" id="{D9FCC2CA-3DDE-4DEA-8CA4-5BF5DA9B9FB4}"/>
            </a:ext>
          </a:extLst>
        </xdr:cNvPr>
        <xdr:cNvSpPr>
          <a:spLocks noChangeShapeType="1"/>
        </xdr:cNvSpPr>
      </xdr:nvSpPr>
      <xdr:spPr bwMode="auto">
        <a:xfrm flipH="1" flipV="1">
          <a:off x="1266825" y="33232725"/>
          <a:ext cx="0" cy="6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205</xdr:row>
      <xdr:rowOff>114300</xdr:rowOff>
    </xdr:from>
    <xdr:to>
      <xdr:col>3</xdr:col>
      <xdr:colOff>0</xdr:colOff>
      <xdr:row>205</xdr:row>
      <xdr:rowOff>114300</xdr:rowOff>
    </xdr:to>
    <xdr:sp macro="" textlink="">
      <xdr:nvSpPr>
        <xdr:cNvPr id="767" name="Line 8">
          <a:extLst>
            <a:ext uri="{FF2B5EF4-FFF2-40B4-BE49-F238E27FC236}">
              <a16:creationId xmlns:a16="http://schemas.microsoft.com/office/drawing/2014/main" id="{351EA15B-4372-4C30-A83D-3D7EB811CFBB}"/>
            </a:ext>
          </a:extLst>
        </xdr:cNvPr>
        <xdr:cNvSpPr>
          <a:spLocks noChangeShapeType="1"/>
        </xdr:cNvSpPr>
      </xdr:nvSpPr>
      <xdr:spPr bwMode="auto">
        <a:xfrm flipH="1">
          <a:off x="1266825" y="33413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466725</xdr:colOff>
      <xdr:row>173</xdr:row>
      <xdr:rowOff>95250</xdr:rowOff>
    </xdr:from>
    <xdr:to>
      <xdr:col>3</xdr:col>
      <xdr:colOff>38100</xdr:colOff>
      <xdr:row>173</xdr:row>
      <xdr:rowOff>104775</xdr:rowOff>
    </xdr:to>
    <xdr:sp macro="" textlink="">
      <xdr:nvSpPr>
        <xdr:cNvPr id="768" name="Line 7">
          <a:extLst>
            <a:ext uri="{FF2B5EF4-FFF2-40B4-BE49-F238E27FC236}">
              <a16:creationId xmlns:a16="http://schemas.microsoft.com/office/drawing/2014/main" id="{DDD91111-F488-4400-AB0D-7C3965CC4B58}"/>
            </a:ext>
          </a:extLst>
        </xdr:cNvPr>
        <xdr:cNvSpPr>
          <a:spLocks noChangeShapeType="1"/>
        </xdr:cNvSpPr>
      </xdr:nvSpPr>
      <xdr:spPr bwMode="auto">
        <a:xfrm flipH="1" flipV="1">
          <a:off x="1266825" y="28213050"/>
          <a:ext cx="0" cy="6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174</xdr:row>
      <xdr:rowOff>114300</xdr:rowOff>
    </xdr:from>
    <xdr:to>
      <xdr:col>3</xdr:col>
      <xdr:colOff>0</xdr:colOff>
      <xdr:row>174</xdr:row>
      <xdr:rowOff>114300</xdr:rowOff>
    </xdr:to>
    <xdr:sp macro="" textlink="">
      <xdr:nvSpPr>
        <xdr:cNvPr id="769" name="Line 8">
          <a:extLst>
            <a:ext uri="{FF2B5EF4-FFF2-40B4-BE49-F238E27FC236}">
              <a16:creationId xmlns:a16="http://schemas.microsoft.com/office/drawing/2014/main" id="{49C96155-06C6-41FD-98D0-FDCF3380FF2B}"/>
            </a:ext>
          </a:extLst>
        </xdr:cNvPr>
        <xdr:cNvSpPr>
          <a:spLocks noChangeShapeType="1"/>
        </xdr:cNvSpPr>
      </xdr:nvSpPr>
      <xdr:spPr bwMode="auto">
        <a:xfrm flipH="1">
          <a:off x="1266825" y="28394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174</xdr:row>
      <xdr:rowOff>114300</xdr:rowOff>
    </xdr:from>
    <xdr:to>
      <xdr:col>3</xdr:col>
      <xdr:colOff>0</xdr:colOff>
      <xdr:row>174</xdr:row>
      <xdr:rowOff>114300</xdr:rowOff>
    </xdr:to>
    <xdr:sp macro="" textlink="">
      <xdr:nvSpPr>
        <xdr:cNvPr id="770" name="Line 8">
          <a:extLst>
            <a:ext uri="{FF2B5EF4-FFF2-40B4-BE49-F238E27FC236}">
              <a16:creationId xmlns:a16="http://schemas.microsoft.com/office/drawing/2014/main" id="{E58BD09C-E701-4112-848A-BB14316E20C8}"/>
            </a:ext>
          </a:extLst>
        </xdr:cNvPr>
        <xdr:cNvSpPr>
          <a:spLocks noChangeShapeType="1"/>
        </xdr:cNvSpPr>
      </xdr:nvSpPr>
      <xdr:spPr bwMode="auto">
        <a:xfrm flipH="1">
          <a:off x="1266825" y="28394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466725</xdr:colOff>
      <xdr:row>149</xdr:row>
      <xdr:rowOff>95250</xdr:rowOff>
    </xdr:from>
    <xdr:to>
      <xdr:col>3</xdr:col>
      <xdr:colOff>38100</xdr:colOff>
      <xdr:row>149</xdr:row>
      <xdr:rowOff>104775</xdr:rowOff>
    </xdr:to>
    <xdr:sp macro="" textlink="">
      <xdr:nvSpPr>
        <xdr:cNvPr id="771" name="Line 7">
          <a:extLst>
            <a:ext uri="{FF2B5EF4-FFF2-40B4-BE49-F238E27FC236}">
              <a16:creationId xmlns:a16="http://schemas.microsoft.com/office/drawing/2014/main" id="{758BB52D-5C1D-4B50-B4AD-773D559232D5}"/>
            </a:ext>
          </a:extLst>
        </xdr:cNvPr>
        <xdr:cNvSpPr>
          <a:spLocks noChangeShapeType="1"/>
        </xdr:cNvSpPr>
      </xdr:nvSpPr>
      <xdr:spPr bwMode="auto">
        <a:xfrm flipH="1" flipV="1">
          <a:off x="1266825" y="24326850"/>
          <a:ext cx="0" cy="6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150</xdr:row>
      <xdr:rowOff>114300</xdr:rowOff>
    </xdr:from>
    <xdr:to>
      <xdr:col>3</xdr:col>
      <xdr:colOff>0</xdr:colOff>
      <xdr:row>150</xdr:row>
      <xdr:rowOff>114300</xdr:rowOff>
    </xdr:to>
    <xdr:sp macro="" textlink="">
      <xdr:nvSpPr>
        <xdr:cNvPr id="772" name="Line 8">
          <a:extLst>
            <a:ext uri="{FF2B5EF4-FFF2-40B4-BE49-F238E27FC236}">
              <a16:creationId xmlns:a16="http://schemas.microsoft.com/office/drawing/2014/main" id="{E53464DD-6D3A-45C0-8C4A-B33E1C0CAAC2}"/>
            </a:ext>
          </a:extLst>
        </xdr:cNvPr>
        <xdr:cNvSpPr>
          <a:spLocks noChangeShapeType="1"/>
        </xdr:cNvSpPr>
      </xdr:nvSpPr>
      <xdr:spPr bwMode="auto">
        <a:xfrm flipH="1">
          <a:off x="1266825" y="24507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337</xdr:row>
      <xdr:rowOff>114300</xdr:rowOff>
    </xdr:from>
    <xdr:to>
      <xdr:col>2</xdr:col>
      <xdr:colOff>76200</xdr:colOff>
      <xdr:row>337</xdr:row>
      <xdr:rowOff>114300</xdr:rowOff>
    </xdr:to>
    <xdr:sp macro="" textlink="">
      <xdr:nvSpPr>
        <xdr:cNvPr id="773" name="Line 8">
          <a:extLst>
            <a:ext uri="{FF2B5EF4-FFF2-40B4-BE49-F238E27FC236}">
              <a16:creationId xmlns:a16="http://schemas.microsoft.com/office/drawing/2014/main" id="{CE736290-AD5D-48D7-A7C8-8F291CE29EE4}"/>
            </a:ext>
          </a:extLst>
        </xdr:cNvPr>
        <xdr:cNvSpPr>
          <a:spLocks noChangeShapeType="1"/>
        </xdr:cNvSpPr>
      </xdr:nvSpPr>
      <xdr:spPr bwMode="auto">
        <a:xfrm flipH="1">
          <a:off x="1266825" y="55178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337</xdr:row>
      <xdr:rowOff>114300</xdr:rowOff>
    </xdr:from>
    <xdr:to>
      <xdr:col>2</xdr:col>
      <xdr:colOff>76200</xdr:colOff>
      <xdr:row>337</xdr:row>
      <xdr:rowOff>114300</xdr:rowOff>
    </xdr:to>
    <xdr:sp macro="" textlink="">
      <xdr:nvSpPr>
        <xdr:cNvPr id="774" name="Line 8">
          <a:extLst>
            <a:ext uri="{FF2B5EF4-FFF2-40B4-BE49-F238E27FC236}">
              <a16:creationId xmlns:a16="http://schemas.microsoft.com/office/drawing/2014/main" id="{3CFDDBF7-1419-4421-82E2-2DA337E882E4}"/>
            </a:ext>
          </a:extLst>
        </xdr:cNvPr>
        <xdr:cNvSpPr>
          <a:spLocks noChangeShapeType="1"/>
        </xdr:cNvSpPr>
      </xdr:nvSpPr>
      <xdr:spPr bwMode="auto">
        <a:xfrm flipH="1">
          <a:off x="1266825" y="55178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329</xdr:row>
      <xdr:rowOff>114300</xdr:rowOff>
    </xdr:from>
    <xdr:to>
      <xdr:col>2</xdr:col>
      <xdr:colOff>76200</xdr:colOff>
      <xdr:row>329</xdr:row>
      <xdr:rowOff>114300</xdr:rowOff>
    </xdr:to>
    <xdr:sp macro="" textlink="">
      <xdr:nvSpPr>
        <xdr:cNvPr id="775" name="Line 8">
          <a:extLst>
            <a:ext uri="{FF2B5EF4-FFF2-40B4-BE49-F238E27FC236}">
              <a16:creationId xmlns:a16="http://schemas.microsoft.com/office/drawing/2014/main" id="{D2492D92-BE3C-4F83-8D7E-611E600AB054}"/>
            </a:ext>
          </a:extLst>
        </xdr:cNvPr>
        <xdr:cNvSpPr>
          <a:spLocks noChangeShapeType="1"/>
        </xdr:cNvSpPr>
      </xdr:nvSpPr>
      <xdr:spPr bwMode="auto">
        <a:xfrm flipH="1">
          <a:off x="1266825" y="53882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150</xdr:row>
      <xdr:rowOff>114300</xdr:rowOff>
    </xdr:from>
    <xdr:to>
      <xdr:col>3</xdr:col>
      <xdr:colOff>0</xdr:colOff>
      <xdr:row>150</xdr:row>
      <xdr:rowOff>114300</xdr:rowOff>
    </xdr:to>
    <xdr:sp macro="" textlink="">
      <xdr:nvSpPr>
        <xdr:cNvPr id="776" name="Line 8">
          <a:extLst>
            <a:ext uri="{FF2B5EF4-FFF2-40B4-BE49-F238E27FC236}">
              <a16:creationId xmlns:a16="http://schemas.microsoft.com/office/drawing/2014/main" id="{C1EE2DAC-30C0-4E52-80CC-45F84E1F5283}"/>
            </a:ext>
          </a:extLst>
        </xdr:cNvPr>
        <xdr:cNvSpPr>
          <a:spLocks noChangeShapeType="1"/>
        </xdr:cNvSpPr>
      </xdr:nvSpPr>
      <xdr:spPr bwMode="auto">
        <a:xfrm flipH="1">
          <a:off x="1266825" y="24507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466725</xdr:colOff>
      <xdr:row>204</xdr:row>
      <xdr:rowOff>95250</xdr:rowOff>
    </xdr:from>
    <xdr:to>
      <xdr:col>3</xdr:col>
      <xdr:colOff>38100</xdr:colOff>
      <xdr:row>204</xdr:row>
      <xdr:rowOff>104775</xdr:rowOff>
    </xdr:to>
    <xdr:sp macro="" textlink="">
      <xdr:nvSpPr>
        <xdr:cNvPr id="777" name="Line 7">
          <a:extLst>
            <a:ext uri="{FF2B5EF4-FFF2-40B4-BE49-F238E27FC236}">
              <a16:creationId xmlns:a16="http://schemas.microsoft.com/office/drawing/2014/main" id="{FA3853D7-F327-4972-A19E-18DF7339DD27}"/>
            </a:ext>
          </a:extLst>
        </xdr:cNvPr>
        <xdr:cNvSpPr>
          <a:spLocks noChangeShapeType="1"/>
        </xdr:cNvSpPr>
      </xdr:nvSpPr>
      <xdr:spPr bwMode="auto">
        <a:xfrm flipH="1" flipV="1">
          <a:off x="1266825" y="33232725"/>
          <a:ext cx="0" cy="6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205</xdr:row>
      <xdr:rowOff>114300</xdr:rowOff>
    </xdr:from>
    <xdr:to>
      <xdr:col>3</xdr:col>
      <xdr:colOff>0</xdr:colOff>
      <xdr:row>205</xdr:row>
      <xdr:rowOff>114300</xdr:rowOff>
    </xdr:to>
    <xdr:sp macro="" textlink="">
      <xdr:nvSpPr>
        <xdr:cNvPr id="778" name="Line 8">
          <a:extLst>
            <a:ext uri="{FF2B5EF4-FFF2-40B4-BE49-F238E27FC236}">
              <a16:creationId xmlns:a16="http://schemas.microsoft.com/office/drawing/2014/main" id="{51939FC4-028D-4010-8D60-69F778ABB7B0}"/>
            </a:ext>
          </a:extLst>
        </xdr:cNvPr>
        <xdr:cNvSpPr>
          <a:spLocks noChangeShapeType="1"/>
        </xdr:cNvSpPr>
      </xdr:nvSpPr>
      <xdr:spPr bwMode="auto">
        <a:xfrm flipH="1">
          <a:off x="1266825" y="33413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466725</xdr:colOff>
      <xdr:row>204</xdr:row>
      <xdr:rowOff>95250</xdr:rowOff>
    </xdr:from>
    <xdr:to>
      <xdr:col>3</xdr:col>
      <xdr:colOff>38100</xdr:colOff>
      <xdr:row>204</xdr:row>
      <xdr:rowOff>104775</xdr:rowOff>
    </xdr:to>
    <xdr:sp macro="" textlink="">
      <xdr:nvSpPr>
        <xdr:cNvPr id="779" name="Line 7">
          <a:extLst>
            <a:ext uri="{FF2B5EF4-FFF2-40B4-BE49-F238E27FC236}">
              <a16:creationId xmlns:a16="http://schemas.microsoft.com/office/drawing/2014/main" id="{64A3C422-FB26-401A-835C-BFDB1278B60D}"/>
            </a:ext>
          </a:extLst>
        </xdr:cNvPr>
        <xdr:cNvSpPr>
          <a:spLocks noChangeShapeType="1"/>
        </xdr:cNvSpPr>
      </xdr:nvSpPr>
      <xdr:spPr bwMode="auto">
        <a:xfrm flipH="1" flipV="1">
          <a:off x="1266825" y="33232725"/>
          <a:ext cx="0" cy="6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205</xdr:row>
      <xdr:rowOff>114300</xdr:rowOff>
    </xdr:from>
    <xdr:to>
      <xdr:col>3</xdr:col>
      <xdr:colOff>0</xdr:colOff>
      <xdr:row>205</xdr:row>
      <xdr:rowOff>114300</xdr:rowOff>
    </xdr:to>
    <xdr:sp macro="" textlink="">
      <xdr:nvSpPr>
        <xdr:cNvPr id="780" name="Line 8">
          <a:extLst>
            <a:ext uri="{FF2B5EF4-FFF2-40B4-BE49-F238E27FC236}">
              <a16:creationId xmlns:a16="http://schemas.microsoft.com/office/drawing/2014/main" id="{3EC681DA-1FF0-4B19-8FD8-E8A399B5A369}"/>
            </a:ext>
          </a:extLst>
        </xdr:cNvPr>
        <xdr:cNvSpPr>
          <a:spLocks noChangeShapeType="1"/>
        </xdr:cNvSpPr>
      </xdr:nvSpPr>
      <xdr:spPr bwMode="auto">
        <a:xfrm flipH="1">
          <a:off x="1266825" y="33413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466725</xdr:colOff>
      <xdr:row>218</xdr:row>
      <xdr:rowOff>95250</xdr:rowOff>
    </xdr:from>
    <xdr:to>
      <xdr:col>3</xdr:col>
      <xdr:colOff>38100</xdr:colOff>
      <xdr:row>218</xdr:row>
      <xdr:rowOff>104775</xdr:rowOff>
    </xdr:to>
    <xdr:sp macro="" textlink="">
      <xdr:nvSpPr>
        <xdr:cNvPr id="781" name="Line 7">
          <a:extLst>
            <a:ext uri="{FF2B5EF4-FFF2-40B4-BE49-F238E27FC236}">
              <a16:creationId xmlns:a16="http://schemas.microsoft.com/office/drawing/2014/main" id="{082D7DD8-96F9-45B8-877A-81C9E1161B62}"/>
            </a:ext>
          </a:extLst>
        </xdr:cNvPr>
        <xdr:cNvSpPr>
          <a:spLocks noChangeShapeType="1"/>
        </xdr:cNvSpPr>
      </xdr:nvSpPr>
      <xdr:spPr bwMode="auto">
        <a:xfrm flipH="1" flipV="1">
          <a:off x="1266825" y="35518725"/>
          <a:ext cx="0" cy="6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219</xdr:row>
      <xdr:rowOff>114300</xdr:rowOff>
    </xdr:from>
    <xdr:to>
      <xdr:col>3</xdr:col>
      <xdr:colOff>0</xdr:colOff>
      <xdr:row>219</xdr:row>
      <xdr:rowOff>114300</xdr:rowOff>
    </xdr:to>
    <xdr:sp macro="" textlink="">
      <xdr:nvSpPr>
        <xdr:cNvPr id="782" name="Line 8">
          <a:extLst>
            <a:ext uri="{FF2B5EF4-FFF2-40B4-BE49-F238E27FC236}">
              <a16:creationId xmlns:a16="http://schemas.microsoft.com/office/drawing/2014/main" id="{45702210-34B0-4D13-9850-5C7DEA91D712}"/>
            </a:ext>
          </a:extLst>
        </xdr:cNvPr>
        <xdr:cNvSpPr>
          <a:spLocks noChangeShapeType="1"/>
        </xdr:cNvSpPr>
      </xdr:nvSpPr>
      <xdr:spPr bwMode="auto">
        <a:xfrm flipH="1">
          <a:off x="1266825" y="35699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466725</xdr:colOff>
      <xdr:row>218</xdr:row>
      <xdr:rowOff>95250</xdr:rowOff>
    </xdr:from>
    <xdr:to>
      <xdr:col>3</xdr:col>
      <xdr:colOff>38100</xdr:colOff>
      <xdr:row>218</xdr:row>
      <xdr:rowOff>104775</xdr:rowOff>
    </xdr:to>
    <xdr:sp macro="" textlink="">
      <xdr:nvSpPr>
        <xdr:cNvPr id="783" name="Line 7">
          <a:extLst>
            <a:ext uri="{FF2B5EF4-FFF2-40B4-BE49-F238E27FC236}">
              <a16:creationId xmlns:a16="http://schemas.microsoft.com/office/drawing/2014/main" id="{55DCB9C9-B47C-48F1-86B2-C3FD0E128762}"/>
            </a:ext>
          </a:extLst>
        </xdr:cNvPr>
        <xdr:cNvSpPr>
          <a:spLocks noChangeShapeType="1"/>
        </xdr:cNvSpPr>
      </xdr:nvSpPr>
      <xdr:spPr bwMode="auto">
        <a:xfrm flipH="1" flipV="1">
          <a:off x="1266825" y="35518725"/>
          <a:ext cx="0" cy="6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219</xdr:row>
      <xdr:rowOff>114300</xdr:rowOff>
    </xdr:from>
    <xdr:to>
      <xdr:col>3</xdr:col>
      <xdr:colOff>0</xdr:colOff>
      <xdr:row>219</xdr:row>
      <xdr:rowOff>114300</xdr:rowOff>
    </xdr:to>
    <xdr:sp macro="" textlink="">
      <xdr:nvSpPr>
        <xdr:cNvPr id="784" name="Line 8">
          <a:extLst>
            <a:ext uri="{FF2B5EF4-FFF2-40B4-BE49-F238E27FC236}">
              <a16:creationId xmlns:a16="http://schemas.microsoft.com/office/drawing/2014/main" id="{BE105AFE-FD04-4E7F-9EF3-E0477C70D33B}"/>
            </a:ext>
          </a:extLst>
        </xdr:cNvPr>
        <xdr:cNvSpPr>
          <a:spLocks noChangeShapeType="1"/>
        </xdr:cNvSpPr>
      </xdr:nvSpPr>
      <xdr:spPr bwMode="auto">
        <a:xfrm flipH="1">
          <a:off x="1266825" y="35699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310</xdr:row>
      <xdr:rowOff>114300</xdr:rowOff>
    </xdr:from>
    <xdr:to>
      <xdr:col>2</xdr:col>
      <xdr:colOff>85725</xdr:colOff>
      <xdr:row>310</xdr:row>
      <xdr:rowOff>114300</xdr:rowOff>
    </xdr:to>
    <xdr:sp macro="" textlink="">
      <xdr:nvSpPr>
        <xdr:cNvPr id="785" name="Line 8">
          <a:extLst>
            <a:ext uri="{FF2B5EF4-FFF2-40B4-BE49-F238E27FC236}">
              <a16:creationId xmlns:a16="http://schemas.microsoft.com/office/drawing/2014/main" id="{4E54C6CE-4D89-461E-9D18-AA8887ED8288}"/>
            </a:ext>
          </a:extLst>
        </xdr:cNvPr>
        <xdr:cNvSpPr>
          <a:spLocks noChangeShapeType="1"/>
        </xdr:cNvSpPr>
      </xdr:nvSpPr>
      <xdr:spPr bwMode="auto">
        <a:xfrm flipH="1">
          <a:off x="1266825" y="50806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466725</xdr:colOff>
      <xdr:row>149</xdr:row>
      <xdr:rowOff>95250</xdr:rowOff>
    </xdr:from>
    <xdr:to>
      <xdr:col>3</xdr:col>
      <xdr:colOff>28575</xdr:colOff>
      <xdr:row>149</xdr:row>
      <xdr:rowOff>104775</xdr:rowOff>
    </xdr:to>
    <xdr:sp macro="" textlink="">
      <xdr:nvSpPr>
        <xdr:cNvPr id="786" name="Line 7">
          <a:extLst>
            <a:ext uri="{FF2B5EF4-FFF2-40B4-BE49-F238E27FC236}">
              <a16:creationId xmlns:a16="http://schemas.microsoft.com/office/drawing/2014/main" id="{BAC4EA0F-A8A3-48C2-A739-1076685AE550}"/>
            </a:ext>
          </a:extLst>
        </xdr:cNvPr>
        <xdr:cNvSpPr>
          <a:spLocks noChangeShapeType="1"/>
        </xdr:cNvSpPr>
      </xdr:nvSpPr>
      <xdr:spPr bwMode="auto">
        <a:xfrm flipH="1" flipV="1">
          <a:off x="1266825" y="24326850"/>
          <a:ext cx="0" cy="6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150</xdr:row>
      <xdr:rowOff>114300</xdr:rowOff>
    </xdr:from>
    <xdr:to>
      <xdr:col>3</xdr:col>
      <xdr:colOff>0</xdr:colOff>
      <xdr:row>150</xdr:row>
      <xdr:rowOff>114300</xdr:rowOff>
    </xdr:to>
    <xdr:sp macro="" textlink="">
      <xdr:nvSpPr>
        <xdr:cNvPr id="787" name="Line 8">
          <a:extLst>
            <a:ext uri="{FF2B5EF4-FFF2-40B4-BE49-F238E27FC236}">
              <a16:creationId xmlns:a16="http://schemas.microsoft.com/office/drawing/2014/main" id="{F921B16E-FABA-4B62-9B7D-3F437FFA3D0A}"/>
            </a:ext>
          </a:extLst>
        </xdr:cNvPr>
        <xdr:cNvSpPr>
          <a:spLocks noChangeShapeType="1"/>
        </xdr:cNvSpPr>
      </xdr:nvSpPr>
      <xdr:spPr bwMode="auto">
        <a:xfrm flipH="1">
          <a:off x="1266825" y="24507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324</xdr:row>
      <xdr:rowOff>114300</xdr:rowOff>
    </xdr:from>
    <xdr:to>
      <xdr:col>2</xdr:col>
      <xdr:colOff>76200</xdr:colOff>
      <xdr:row>324</xdr:row>
      <xdr:rowOff>114300</xdr:rowOff>
    </xdr:to>
    <xdr:sp macro="" textlink="">
      <xdr:nvSpPr>
        <xdr:cNvPr id="788" name="Line 8">
          <a:extLst>
            <a:ext uri="{FF2B5EF4-FFF2-40B4-BE49-F238E27FC236}">
              <a16:creationId xmlns:a16="http://schemas.microsoft.com/office/drawing/2014/main" id="{EE8829E0-BBF3-475C-98F6-ACF4ED396633}"/>
            </a:ext>
          </a:extLst>
        </xdr:cNvPr>
        <xdr:cNvSpPr>
          <a:spLocks noChangeShapeType="1"/>
        </xdr:cNvSpPr>
      </xdr:nvSpPr>
      <xdr:spPr bwMode="auto">
        <a:xfrm flipH="1">
          <a:off x="1266825" y="53073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324</xdr:row>
      <xdr:rowOff>114300</xdr:rowOff>
    </xdr:from>
    <xdr:to>
      <xdr:col>2</xdr:col>
      <xdr:colOff>76200</xdr:colOff>
      <xdr:row>324</xdr:row>
      <xdr:rowOff>114300</xdr:rowOff>
    </xdr:to>
    <xdr:sp macro="" textlink="">
      <xdr:nvSpPr>
        <xdr:cNvPr id="789" name="Line 8">
          <a:extLst>
            <a:ext uri="{FF2B5EF4-FFF2-40B4-BE49-F238E27FC236}">
              <a16:creationId xmlns:a16="http://schemas.microsoft.com/office/drawing/2014/main" id="{A5F20140-57A0-4ECE-92AC-86D650F70C73}"/>
            </a:ext>
          </a:extLst>
        </xdr:cNvPr>
        <xdr:cNvSpPr>
          <a:spLocks noChangeShapeType="1"/>
        </xdr:cNvSpPr>
      </xdr:nvSpPr>
      <xdr:spPr bwMode="auto">
        <a:xfrm flipH="1">
          <a:off x="1266825" y="53073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311</xdr:row>
      <xdr:rowOff>114300</xdr:rowOff>
    </xdr:from>
    <xdr:to>
      <xdr:col>2</xdr:col>
      <xdr:colOff>0</xdr:colOff>
      <xdr:row>311</xdr:row>
      <xdr:rowOff>114300</xdr:rowOff>
    </xdr:to>
    <xdr:sp macro="" textlink="">
      <xdr:nvSpPr>
        <xdr:cNvPr id="790" name="Line 8">
          <a:extLst>
            <a:ext uri="{FF2B5EF4-FFF2-40B4-BE49-F238E27FC236}">
              <a16:creationId xmlns:a16="http://schemas.microsoft.com/office/drawing/2014/main" id="{1FA8AB87-F35D-413A-9DFC-F4CB41D060A3}"/>
            </a:ext>
          </a:extLst>
        </xdr:cNvPr>
        <xdr:cNvSpPr>
          <a:spLocks noChangeShapeType="1"/>
        </xdr:cNvSpPr>
      </xdr:nvSpPr>
      <xdr:spPr bwMode="auto">
        <a:xfrm flipH="1">
          <a:off x="1266825" y="50968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310</xdr:row>
      <xdr:rowOff>114300</xdr:rowOff>
    </xdr:from>
    <xdr:to>
      <xdr:col>2</xdr:col>
      <xdr:colOff>85725</xdr:colOff>
      <xdr:row>310</xdr:row>
      <xdr:rowOff>114300</xdr:rowOff>
    </xdr:to>
    <xdr:sp macro="" textlink="">
      <xdr:nvSpPr>
        <xdr:cNvPr id="791" name="Line 8">
          <a:extLst>
            <a:ext uri="{FF2B5EF4-FFF2-40B4-BE49-F238E27FC236}">
              <a16:creationId xmlns:a16="http://schemas.microsoft.com/office/drawing/2014/main" id="{20AC5A73-E454-425D-B6DE-B34DB36D786F}"/>
            </a:ext>
          </a:extLst>
        </xdr:cNvPr>
        <xdr:cNvSpPr>
          <a:spLocks noChangeShapeType="1"/>
        </xdr:cNvSpPr>
      </xdr:nvSpPr>
      <xdr:spPr bwMode="auto">
        <a:xfrm flipH="1">
          <a:off x="1266825" y="50806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150</xdr:row>
      <xdr:rowOff>114300</xdr:rowOff>
    </xdr:from>
    <xdr:to>
      <xdr:col>3</xdr:col>
      <xdr:colOff>0</xdr:colOff>
      <xdr:row>150</xdr:row>
      <xdr:rowOff>114300</xdr:rowOff>
    </xdr:to>
    <xdr:sp macro="" textlink="">
      <xdr:nvSpPr>
        <xdr:cNvPr id="792" name="Line 8">
          <a:extLst>
            <a:ext uri="{FF2B5EF4-FFF2-40B4-BE49-F238E27FC236}">
              <a16:creationId xmlns:a16="http://schemas.microsoft.com/office/drawing/2014/main" id="{A1BFA4E3-5C11-4017-B432-B6B006E0AB94}"/>
            </a:ext>
          </a:extLst>
        </xdr:cNvPr>
        <xdr:cNvSpPr>
          <a:spLocks noChangeShapeType="1"/>
        </xdr:cNvSpPr>
      </xdr:nvSpPr>
      <xdr:spPr bwMode="auto">
        <a:xfrm flipH="1">
          <a:off x="1266825" y="24507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466725</xdr:colOff>
      <xdr:row>218</xdr:row>
      <xdr:rowOff>95250</xdr:rowOff>
    </xdr:from>
    <xdr:to>
      <xdr:col>3</xdr:col>
      <xdr:colOff>38100</xdr:colOff>
      <xdr:row>218</xdr:row>
      <xdr:rowOff>104775</xdr:rowOff>
    </xdr:to>
    <xdr:sp macro="" textlink="">
      <xdr:nvSpPr>
        <xdr:cNvPr id="793" name="Line 7">
          <a:extLst>
            <a:ext uri="{FF2B5EF4-FFF2-40B4-BE49-F238E27FC236}">
              <a16:creationId xmlns:a16="http://schemas.microsoft.com/office/drawing/2014/main" id="{5C5031AD-BE36-455A-9651-0EF878EEA24A}"/>
            </a:ext>
          </a:extLst>
        </xdr:cNvPr>
        <xdr:cNvSpPr>
          <a:spLocks noChangeShapeType="1"/>
        </xdr:cNvSpPr>
      </xdr:nvSpPr>
      <xdr:spPr bwMode="auto">
        <a:xfrm flipH="1" flipV="1">
          <a:off x="1266825" y="35518725"/>
          <a:ext cx="0" cy="6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219</xdr:row>
      <xdr:rowOff>114300</xdr:rowOff>
    </xdr:from>
    <xdr:to>
      <xdr:col>3</xdr:col>
      <xdr:colOff>0</xdr:colOff>
      <xdr:row>219</xdr:row>
      <xdr:rowOff>114300</xdr:rowOff>
    </xdr:to>
    <xdr:sp macro="" textlink="">
      <xdr:nvSpPr>
        <xdr:cNvPr id="794" name="Line 8">
          <a:extLst>
            <a:ext uri="{FF2B5EF4-FFF2-40B4-BE49-F238E27FC236}">
              <a16:creationId xmlns:a16="http://schemas.microsoft.com/office/drawing/2014/main" id="{73ABA79B-BABA-4382-B117-D00D2F1533DB}"/>
            </a:ext>
          </a:extLst>
        </xdr:cNvPr>
        <xdr:cNvSpPr>
          <a:spLocks noChangeShapeType="1"/>
        </xdr:cNvSpPr>
      </xdr:nvSpPr>
      <xdr:spPr bwMode="auto">
        <a:xfrm flipH="1">
          <a:off x="1266825" y="35699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466725</xdr:colOff>
      <xdr:row>218</xdr:row>
      <xdr:rowOff>95250</xdr:rowOff>
    </xdr:from>
    <xdr:to>
      <xdr:col>3</xdr:col>
      <xdr:colOff>38100</xdr:colOff>
      <xdr:row>218</xdr:row>
      <xdr:rowOff>104775</xdr:rowOff>
    </xdr:to>
    <xdr:sp macro="" textlink="">
      <xdr:nvSpPr>
        <xdr:cNvPr id="795" name="Line 7">
          <a:extLst>
            <a:ext uri="{FF2B5EF4-FFF2-40B4-BE49-F238E27FC236}">
              <a16:creationId xmlns:a16="http://schemas.microsoft.com/office/drawing/2014/main" id="{200879B6-DB8E-4DFA-8DFA-5FECA949E3A2}"/>
            </a:ext>
          </a:extLst>
        </xdr:cNvPr>
        <xdr:cNvSpPr>
          <a:spLocks noChangeShapeType="1"/>
        </xdr:cNvSpPr>
      </xdr:nvSpPr>
      <xdr:spPr bwMode="auto">
        <a:xfrm flipH="1" flipV="1">
          <a:off x="1266825" y="35518725"/>
          <a:ext cx="0" cy="6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219</xdr:row>
      <xdr:rowOff>114300</xdr:rowOff>
    </xdr:from>
    <xdr:to>
      <xdr:col>3</xdr:col>
      <xdr:colOff>0</xdr:colOff>
      <xdr:row>219</xdr:row>
      <xdr:rowOff>114300</xdr:rowOff>
    </xdr:to>
    <xdr:sp macro="" textlink="">
      <xdr:nvSpPr>
        <xdr:cNvPr id="796" name="Line 8">
          <a:extLst>
            <a:ext uri="{FF2B5EF4-FFF2-40B4-BE49-F238E27FC236}">
              <a16:creationId xmlns:a16="http://schemas.microsoft.com/office/drawing/2014/main" id="{CBADECC6-31AD-4B9E-979B-F4DB0F8E861D}"/>
            </a:ext>
          </a:extLst>
        </xdr:cNvPr>
        <xdr:cNvSpPr>
          <a:spLocks noChangeShapeType="1"/>
        </xdr:cNvSpPr>
      </xdr:nvSpPr>
      <xdr:spPr bwMode="auto">
        <a:xfrm flipH="1">
          <a:off x="1266825" y="35699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310</xdr:row>
      <xdr:rowOff>114300</xdr:rowOff>
    </xdr:from>
    <xdr:to>
      <xdr:col>2</xdr:col>
      <xdr:colOff>85725</xdr:colOff>
      <xdr:row>310</xdr:row>
      <xdr:rowOff>114300</xdr:rowOff>
    </xdr:to>
    <xdr:sp macro="" textlink="">
      <xdr:nvSpPr>
        <xdr:cNvPr id="797" name="Line 8">
          <a:extLst>
            <a:ext uri="{FF2B5EF4-FFF2-40B4-BE49-F238E27FC236}">
              <a16:creationId xmlns:a16="http://schemas.microsoft.com/office/drawing/2014/main" id="{2FFE0ED1-9D3D-4332-8AD5-11C9232C9E8F}"/>
            </a:ext>
          </a:extLst>
        </xdr:cNvPr>
        <xdr:cNvSpPr>
          <a:spLocks noChangeShapeType="1"/>
        </xdr:cNvSpPr>
      </xdr:nvSpPr>
      <xdr:spPr bwMode="auto">
        <a:xfrm flipH="1">
          <a:off x="1266825" y="50806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466725</xdr:colOff>
      <xdr:row>149</xdr:row>
      <xdr:rowOff>95250</xdr:rowOff>
    </xdr:from>
    <xdr:to>
      <xdr:col>3</xdr:col>
      <xdr:colOff>28575</xdr:colOff>
      <xdr:row>149</xdr:row>
      <xdr:rowOff>104775</xdr:rowOff>
    </xdr:to>
    <xdr:sp macro="" textlink="">
      <xdr:nvSpPr>
        <xdr:cNvPr id="798" name="Line 7">
          <a:extLst>
            <a:ext uri="{FF2B5EF4-FFF2-40B4-BE49-F238E27FC236}">
              <a16:creationId xmlns:a16="http://schemas.microsoft.com/office/drawing/2014/main" id="{04C32B2A-8DAB-4040-A0BA-3C319407A169}"/>
            </a:ext>
          </a:extLst>
        </xdr:cNvPr>
        <xdr:cNvSpPr>
          <a:spLocks noChangeShapeType="1"/>
        </xdr:cNvSpPr>
      </xdr:nvSpPr>
      <xdr:spPr bwMode="auto">
        <a:xfrm flipH="1" flipV="1">
          <a:off x="1266825" y="24326850"/>
          <a:ext cx="0" cy="6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150</xdr:row>
      <xdr:rowOff>114300</xdr:rowOff>
    </xdr:from>
    <xdr:to>
      <xdr:col>3</xdr:col>
      <xdr:colOff>0</xdr:colOff>
      <xdr:row>150</xdr:row>
      <xdr:rowOff>114300</xdr:rowOff>
    </xdr:to>
    <xdr:sp macro="" textlink="">
      <xdr:nvSpPr>
        <xdr:cNvPr id="799" name="Line 8">
          <a:extLst>
            <a:ext uri="{FF2B5EF4-FFF2-40B4-BE49-F238E27FC236}">
              <a16:creationId xmlns:a16="http://schemas.microsoft.com/office/drawing/2014/main" id="{1EF7EE98-91D3-46F8-9F08-395EF070A646}"/>
            </a:ext>
          </a:extLst>
        </xdr:cNvPr>
        <xdr:cNvSpPr>
          <a:spLocks noChangeShapeType="1"/>
        </xdr:cNvSpPr>
      </xdr:nvSpPr>
      <xdr:spPr bwMode="auto">
        <a:xfrm flipH="1">
          <a:off x="1266825" y="24507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324</xdr:row>
      <xdr:rowOff>114300</xdr:rowOff>
    </xdr:from>
    <xdr:to>
      <xdr:col>2</xdr:col>
      <xdr:colOff>76200</xdr:colOff>
      <xdr:row>324</xdr:row>
      <xdr:rowOff>114300</xdr:rowOff>
    </xdr:to>
    <xdr:sp macro="" textlink="">
      <xdr:nvSpPr>
        <xdr:cNvPr id="800" name="Line 8">
          <a:extLst>
            <a:ext uri="{FF2B5EF4-FFF2-40B4-BE49-F238E27FC236}">
              <a16:creationId xmlns:a16="http://schemas.microsoft.com/office/drawing/2014/main" id="{B9517ABE-CF24-4B3E-9DD6-8D74CB4245F8}"/>
            </a:ext>
          </a:extLst>
        </xdr:cNvPr>
        <xdr:cNvSpPr>
          <a:spLocks noChangeShapeType="1"/>
        </xdr:cNvSpPr>
      </xdr:nvSpPr>
      <xdr:spPr bwMode="auto">
        <a:xfrm flipH="1">
          <a:off x="1266825" y="53073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324</xdr:row>
      <xdr:rowOff>114300</xdr:rowOff>
    </xdr:from>
    <xdr:to>
      <xdr:col>2</xdr:col>
      <xdr:colOff>76200</xdr:colOff>
      <xdr:row>324</xdr:row>
      <xdr:rowOff>114300</xdr:rowOff>
    </xdr:to>
    <xdr:sp macro="" textlink="">
      <xdr:nvSpPr>
        <xdr:cNvPr id="801" name="Line 8">
          <a:extLst>
            <a:ext uri="{FF2B5EF4-FFF2-40B4-BE49-F238E27FC236}">
              <a16:creationId xmlns:a16="http://schemas.microsoft.com/office/drawing/2014/main" id="{0C159F19-C22C-4B73-9326-49345A215629}"/>
            </a:ext>
          </a:extLst>
        </xdr:cNvPr>
        <xdr:cNvSpPr>
          <a:spLocks noChangeShapeType="1"/>
        </xdr:cNvSpPr>
      </xdr:nvSpPr>
      <xdr:spPr bwMode="auto">
        <a:xfrm flipH="1">
          <a:off x="1266825" y="53073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311</xdr:row>
      <xdr:rowOff>114300</xdr:rowOff>
    </xdr:from>
    <xdr:to>
      <xdr:col>2</xdr:col>
      <xdr:colOff>0</xdr:colOff>
      <xdr:row>311</xdr:row>
      <xdr:rowOff>114300</xdr:rowOff>
    </xdr:to>
    <xdr:sp macro="" textlink="">
      <xdr:nvSpPr>
        <xdr:cNvPr id="802" name="Line 8">
          <a:extLst>
            <a:ext uri="{FF2B5EF4-FFF2-40B4-BE49-F238E27FC236}">
              <a16:creationId xmlns:a16="http://schemas.microsoft.com/office/drawing/2014/main" id="{152C8F8B-7C76-4144-AFEF-63866DC8F3CE}"/>
            </a:ext>
          </a:extLst>
        </xdr:cNvPr>
        <xdr:cNvSpPr>
          <a:spLocks noChangeShapeType="1"/>
        </xdr:cNvSpPr>
      </xdr:nvSpPr>
      <xdr:spPr bwMode="auto">
        <a:xfrm flipH="1">
          <a:off x="1266825" y="50968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310</xdr:row>
      <xdr:rowOff>114300</xdr:rowOff>
    </xdr:from>
    <xdr:to>
      <xdr:col>2</xdr:col>
      <xdr:colOff>85725</xdr:colOff>
      <xdr:row>310</xdr:row>
      <xdr:rowOff>114300</xdr:rowOff>
    </xdr:to>
    <xdr:sp macro="" textlink="">
      <xdr:nvSpPr>
        <xdr:cNvPr id="803" name="Line 8">
          <a:extLst>
            <a:ext uri="{FF2B5EF4-FFF2-40B4-BE49-F238E27FC236}">
              <a16:creationId xmlns:a16="http://schemas.microsoft.com/office/drawing/2014/main" id="{7D107A8F-43FC-4018-B0C7-90173DCDC194}"/>
            </a:ext>
          </a:extLst>
        </xdr:cNvPr>
        <xdr:cNvSpPr>
          <a:spLocks noChangeShapeType="1"/>
        </xdr:cNvSpPr>
      </xdr:nvSpPr>
      <xdr:spPr bwMode="auto">
        <a:xfrm flipH="1">
          <a:off x="1266825" y="50806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150</xdr:row>
      <xdr:rowOff>114300</xdr:rowOff>
    </xdr:from>
    <xdr:to>
      <xdr:col>3</xdr:col>
      <xdr:colOff>0</xdr:colOff>
      <xdr:row>150</xdr:row>
      <xdr:rowOff>114300</xdr:rowOff>
    </xdr:to>
    <xdr:sp macro="" textlink="">
      <xdr:nvSpPr>
        <xdr:cNvPr id="804" name="Line 8">
          <a:extLst>
            <a:ext uri="{FF2B5EF4-FFF2-40B4-BE49-F238E27FC236}">
              <a16:creationId xmlns:a16="http://schemas.microsoft.com/office/drawing/2014/main" id="{66CD7806-DCA4-4536-9929-0C4C81841523}"/>
            </a:ext>
          </a:extLst>
        </xdr:cNvPr>
        <xdr:cNvSpPr>
          <a:spLocks noChangeShapeType="1"/>
        </xdr:cNvSpPr>
      </xdr:nvSpPr>
      <xdr:spPr bwMode="auto">
        <a:xfrm flipH="1">
          <a:off x="1266825" y="24507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310</xdr:row>
      <xdr:rowOff>114300</xdr:rowOff>
    </xdr:from>
    <xdr:to>
      <xdr:col>2</xdr:col>
      <xdr:colOff>85725</xdr:colOff>
      <xdr:row>310</xdr:row>
      <xdr:rowOff>114300</xdr:rowOff>
    </xdr:to>
    <xdr:sp macro="" textlink="">
      <xdr:nvSpPr>
        <xdr:cNvPr id="805" name="Line 8">
          <a:extLst>
            <a:ext uri="{FF2B5EF4-FFF2-40B4-BE49-F238E27FC236}">
              <a16:creationId xmlns:a16="http://schemas.microsoft.com/office/drawing/2014/main" id="{C9169441-65F8-4203-A1EB-4ADED248F617}"/>
            </a:ext>
          </a:extLst>
        </xdr:cNvPr>
        <xdr:cNvSpPr>
          <a:spLocks noChangeShapeType="1"/>
        </xdr:cNvSpPr>
      </xdr:nvSpPr>
      <xdr:spPr bwMode="auto">
        <a:xfrm flipH="1">
          <a:off x="1266825" y="50806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466725</xdr:colOff>
      <xdr:row>149</xdr:row>
      <xdr:rowOff>95250</xdr:rowOff>
    </xdr:from>
    <xdr:to>
      <xdr:col>3</xdr:col>
      <xdr:colOff>28575</xdr:colOff>
      <xdr:row>149</xdr:row>
      <xdr:rowOff>104775</xdr:rowOff>
    </xdr:to>
    <xdr:sp macro="" textlink="">
      <xdr:nvSpPr>
        <xdr:cNvPr id="806" name="Line 7">
          <a:extLst>
            <a:ext uri="{FF2B5EF4-FFF2-40B4-BE49-F238E27FC236}">
              <a16:creationId xmlns:a16="http://schemas.microsoft.com/office/drawing/2014/main" id="{47C776EB-5978-417C-8102-CCC0C447753B}"/>
            </a:ext>
          </a:extLst>
        </xdr:cNvPr>
        <xdr:cNvSpPr>
          <a:spLocks noChangeShapeType="1"/>
        </xdr:cNvSpPr>
      </xdr:nvSpPr>
      <xdr:spPr bwMode="auto">
        <a:xfrm flipH="1" flipV="1">
          <a:off x="1266825" y="24326850"/>
          <a:ext cx="0" cy="6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150</xdr:row>
      <xdr:rowOff>114300</xdr:rowOff>
    </xdr:from>
    <xdr:to>
      <xdr:col>3</xdr:col>
      <xdr:colOff>0</xdr:colOff>
      <xdr:row>150</xdr:row>
      <xdr:rowOff>114300</xdr:rowOff>
    </xdr:to>
    <xdr:sp macro="" textlink="">
      <xdr:nvSpPr>
        <xdr:cNvPr id="807" name="Line 8">
          <a:extLst>
            <a:ext uri="{FF2B5EF4-FFF2-40B4-BE49-F238E27FC236}">
              <a16:creationId xmlns:a16="http://schemas.microsoft.com/office/drawing/2014/main" id="{93187FAB-7B38-426E-ADEE-482A7F726E3B}"/>
            </a:ext>
          </a:extLst>
        </xdr:cNvPr>
        <xdr:cNvSpPr>
          <a:spLocks noChangeShapeType="1"/>
        </xdr:cNvSpPr>
      </xdr:nvSpPr>
      <xdr:spPr bwMode="auto">
        <a:xfrm flipH="1">
          <a:off x="1266825" y="24507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324</xdr:row>
      <xdr:rowOff>114300</xdr:rowOff>
    </xdr:from>
    <xdr:to>
      <xdr:col>2</xdr:col>
      <xdr:colOff>76200</xdr:colOff>
      <xdr:row>324</xdr:row>
      <xdr:rowOff>114300</xdr:rowOff>
    </xdr:to>
    <xdr:sp macro="" textlink="">
      <xdr:nvSpPr>
        <xdr:cNvPr id="808" name="Line 8">
          <a:extLst>
            <a:ext uri="{FF2B5EF4-FFF2-40B4-BE49-F238E27FC236}">
              <a16:creationId xmlns:a16="http://schemas.microsoft.com/office/drawing/2014/main" id="{A833DBC8-2EF5-4FD2-866F-93CE186D5116}"/>
            </a:ext>
          </a:extLst>
        </xdr:cNvPr>
        <xdr:cNvSpPr>
          <a:spLocks noChangeShapeType="1"/>
        </xdr:cNvSpPr>
      </xdr:nvSpPr>
      <xdr:spPr bwMode="auto">
        <a:xfrm flipH="1">
          <a:off x="1266825" y="53073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324</xdr:row>
      <xdr:rowOff>114300</xdr:rowOff>
    </xdr:from>
    <xdr:to>
      <xdr:col>2</xdr:col>
      <xdr:colOff>76200</xdr:colOff>
      <xdr:row>324</xdr:row>
      <xdr:rowOff>114300</xdr:rowOff>
    </xdr:to>
    <xdr:sp macro="" textlink="">
      <xdr:nvSpPr>
        <xdr:cNvPr id="809" name="Line 8">
          <a:extLst>
            <a:ext uri="{FF2B5EF4-FFF2-40B4-BE49-F238E27FC236}">
              <a16:creationId xmlns:a16="http://schemas.microsoft.com/office/drawing/2014/main" id="{2CF4FF9A-082D-4F9D-B432-8D0BEE2EA2A7}"/>
            </a:ext>
          </a:extLst>
        </xdr:cNvPr>
        <xdr:cNvSpPr>
          <a:spLocks noChangeShapeType="1"/>
        </xdr:cNvSpPr>
      </xdr:nvSpPr>
      <xdr:spPr bwMode="auto">
        <a:xfrm flipH="1">
          <a:off x="1266825" y="53073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311</xdr:row>
      <xdr:rowOff>114300</xdr:rowOff>
    </xdr:from>
    <xdr:to>
      <xdr:col>2</xdr:col>
      <xdr:colOff>0</xdr:colOff>
      <xdr:row>311</xdr:row>
      <xdr:rowOff>114300</xdr:rowOff>
    </xdr:to>
    <xdr:sp macro="" textlink="">
      <xdr:nvSpPr>
        <xdr:cNvPr id="810" name="Line 8">
          <a:extLst>
            <a:ext uri="{FF2B5EF4-FFF2-40B4-BE49-F238E27FC236}">
              <a16:creationId xmlns:a16="http://schemas.microsoft.com/office/drawing/2014/main" id="{3F65C499-ADBF-4E0C-B91F-A1BF63E3D452}"/>
            </a:ext>
          </a:extLst>
        </xdr:cNvPr>
        <xdr:cNvSpPr>
          <a:spLocks noChangeShapeType="1"/>
        </xdr:cNvSpPr>
      </xdr:nvSpPr>
      <xdr:spPr bwMode="auto">
        <a:xfrm flipH="1">
          <a:off x="1266825" y="50968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310</xdr:row>
      <xdr:rowOff>114300</xdr:rowOff>
    </xdr:from>
    <xdr:to>
      <xdr:col>2</xdr:col>
      <xdr:colOff>85725</xdr:colOff>
      <xdr:row>310</xdr:row>
      <xdr:rowOff>114300</xdr:rowOff>
    </xdr:to>
    <xdr:sp macro="" textlink="">
      <xdr:nvSpPr>
        <xdr:cNvPr id="811" name="Line 8">
          <a:extLst>
            <a:ext uri="{FF2B5EF4-FFF2-40B4-BE49-F238E27FC236}">
              <a16:creationId xmlns:a16="http://schemas.microsoft.com/office/drawing/2014/main" id="{6A6D8676-0CDF-4B46-B25C-7ECB85731D43}"/>
            </a:ext>
          </a:extLst>
        </xdr:cNvPr>
        <xdr:cNvSpPr>
          <a:spLocks noChangeShapeType="1"/>
        </xdr:cNvSpPr>
      </xdr:nvSpPr>
      <xdr:spPr bwMode="auto">
        <a:xfrm flipH="1">
          <a:off x="1266825" y="50806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150</xdr:row>
      <xdr:rowOff>114300</xdr:rowOff>
    </xdr:from>
    <xdr:to>
      <xdr:col>3</xdr:col>
      <xdr:colOff>0</xdr:colOff>
      <xdr:row>150</xdr:row>
      <xdr:rowOff>114300</xdr:rowOff>
    </xdr:to>
    <xdr:sp macro="" textlink="">
      <xdr:nvSpPr>
        <xdr:cNvPr id="812" name="Line 8">
          <a:extLst>
            <a:ext uri="{FF2B5EF4-FFF2-40B4-BE49-F238E27FC236}">
              <a16:creationId xmlns:a16="http://schemas.microsoft.com/office/drawing/2014/main" id="{7B045A6B-0B97-4DE6-85E8-CD9AB701AB9B}"/>
            </a:ext>
          </a:extLst>
        </xdr:cNvPr>
        <xdr:cNvSpPr>
          <a:spLocks noChangeShapeType="1"/>
        </xdr:cNvSpPr>
      </xdr:nvSpPr>
      <xdr:spPr bwMode="auto">
        <a:xfrm flipH="1">
          <a:off x="1266825" y="24507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310</xdr:row>
      <xdr:rowOff>114300</xdr:rowOff>
    </xdr:from>
    <xdr:to>
      <xdr:col>2</xdr:col>
      <xdr:colOff>47625</xdr:colOff>
      <xdr:row>310</xdr:row>
      <xdr:rowOff>114300</xdr:rowOff>
    </xdr:to>
    <xdr:sp macro="" textlink="">
      <xdr:nvSpPr>
        <xdr:cNvPr id="813" name="Line 8">
          <a:extLst>
            <a:ext uri="{FF2B5EF4-FFF2-40B4-BE49-F238E27FC236}">
              <a16:creationId xmlns:a16="http://schemas.microsoft.com/office/drawing/2014/main" id="{3019F8E3-1073-4C58-A7FC-300FFB6BAE64}"/>
            </a:ext>
          </a:extLst>
        </xdr:cNvPr>
        <xdr:cNvSpPr>
          <a:spLocks noChangeShapeType="1"/>
        </xdr:cNvSpPr>
      </xdr:nvSpPr>
      <xdr:spPr bwMode="auto">
        <a:xfrm flipH="1">
          <a:off x="1266825" y="50806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466725</xdr:colOff>
      <xdr:row>149</xdr:row>
      <xdr:rowOff>95250</xdr:rowOff>
    </xdr:from>
    <xdr:to>
      <xdr:col>3</xdr:col>
      <xdr:colOff>28575</xdr:colOff>
      <xdr:row>149</xdr:row>
      <xdr:rowOff>104775</xdr:rowOff>
    </xdr:to>
    <xdr:sp macro="" textlink="">
      <xdr:nvSpPr>
        <xdr:cNvPr id="814" name="Line 7">
          <a:extLst>
            <a:ext uri="{FF2B5EF4-FFF2-40B4-BE49-F238E27FC236}">
              <a16:creationId xmlns:a16="http://schemas.microsoft.com/office/drawing/2014/main" id="{04D40397-C006-4545-B683-5B9C1CC3AF59}"/>
            </a:ext>
          </a:extLst>
        </xdr:cNvPr>
        <xdr:cNvSpPr>
          <a:spLocks noChangeShapeType="1"/>
        </xdr:cNvSpPr>
      </xdr:nvSpPr>
      <xdr:spPr bwMode="auto">
        <a:xfrm flipH="1" flipV="1">
          <a:off x="1266825" y="24326850"/>
          <a:ext cx="0" cy="6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150</xdr:row>
      <xdr:rowOff>114300</xdr:rowOff>
    </xdr:from>
    <xdr:to>
      <xdr:col>3</xdr:col>
      <xdr:colOff>0</xdr:colOff>
      <xdr:row>150</xdr:row>
      <xdr:rowOff>114300</xdr:rowOff>
    </xdr:to>
    <xdr:sp macro="" textlink="">
      <xdr:nvSpPr>
        <xdr:cNvPr id="815" name="Line 8">
          <a:extLst>
            <a:ext uri="{FF2B5EF4-FFF2-40B4-BE49-F238E27FC236}">
              <a16:creationId xmlns:a16="http://schemas.microsoft.com/office/drawing/2014/main" id="{398AD385-B65A-404E-8401-AEA4678D6B0E}"/>
            </a:ext>
          </a:extLst>
        </xdr:cNvPr>
        <xdr:cNvSpPr>
          <a:spLocks noChangeShapeType="1"/>
        </xdr:cNvSpPr>
      </xdr:nvSpPr>
      <xdr:spPr bwMode="auto">
        <a:xfrm flipH="1">
          <a:off x="1266825" y="24507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324</xdr:row>
      <xdr:rowOff>114300</xdr:rowOff>
    </xdr:from>
    <xdr:to>
      <xdr:col>2</xdr:col>
      <xdr:colOff>47625</xdr:colOff>
      <xdr:row>324</xdr:row>
      <xdr:rowOff>114300</xdr:rowOff>
    </xdr:to>
    <xdr:sp macro="" textlink="">
      <xdr:nvSpPr>
        <xdr:cNvPr id="816" name="Line 8">
          <a:extLst>
            <a:ext uri="{FF2B5EF4-FFF2-40B4-BE49-F238E27FC236}">
              <a16:creationId xmlns:a16="http://schemas.microsoft.com/office/drawing/2014/main" id="{C07104C2-3D22-4794-BEC3-5E37089A9AF2}"/>
            </a:ext>
          </a:extLst>
        </xdr:cNvPr>
        <xdr:cNvSpPr>
          <a:spLocks noChangeShapeType="1"/>
        </xdr:cNvSpPr>
      </xdr:nvSpPr>
      <xdr:spPr bwMode="auto">
        <a:xfrm flipH="1">
          <a:off x="1266825" y="53073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324</xdr:row>
      <xdr:rowOff>114300</xdr:rowOff>
    </xdr:from>
    <xdr:to>
      <xdr:col>2</xdr:col>
      <xdr:colOff>47625</xdr:colOff>
      <xdr:row>324</xdr:row>
      <xdr:rowOff>114300</xdr:rowOff>
    </xdr:to>
    <xdr:sp macro="" textlink="">
      <xdr:nvSpPr>
        <xdr:cNvPr id="817" name="Line 8">
          <a:extLst>
            <a:ext uri="{FF2B5EF4-FFF2-40B4-BE49-F238E27FC236}">
              <a16:creationId xmlns:a16="http://schemas.microsoft.com/office/drawing/2014/main" id="{823A5BDC-EB54-4E22-99C1-B1682E809CC5}"/>
            </a:ext>
          </a:extLst>
        </xdr:cNvPr>
        <xdr:cNvSpPr>
          <a:spLocks noChangeShapeType="1"/>
        </xdr:cNvSpPr>
      </xdr:nvSpPr>
      <xdr:spPr bwMode="auto">
        <a:xfrm flipH="1">
          <a:off x="1266825" y="53073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311</xdr:row>
      <xdr:rowOff>114300</xdr:rowOff>
    </xdr:from>
    <xdr:to>
      <xdr:col>2</xdr:col>
      <xdr:colOff>0</xdr:colOff>
      <xdr:row>311</xdr:row>
      <xdr:rowOff>114300</xdr:rowOff>
    </xdr:to>
    <xdr:sp macro="" textlink="">
      <xdr:nvSpPr>
        <xdr:cNvPr id="818" name="Line 8">
          <a:extLst>
            <a:ext uri="{FF2B5EF4-FFF2-40B4-BE49-F238E27FC236}">
              <a16:creationId xmlns:a16="http://schemas.microsoft.com/office/drawing/2014/main" id="{EF99C939-A9C5-40BD-88AE-6951EC79C1EC}"/>
            </a:ext>
          </a:extLst>
        </xdr:cNvPr>
        <xdr:cNvSpPr>
          <a:spLocks noChangeShapeType="1"/>
        </xdr:cNvSpPr>
      </xdr:nvSpPr>
      <xdr:spPr bwMode="auto">
        <a:xfrm flipH="1">
          <a:off x="1266825" y="50968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310</xdr:row>
      <xdr:rowOff>114300</xdr:rowOff>
    </xdr:from>
    <xdr:to>
      <xdr:col>2</xdr:col>
      <xdr:colOff>47625</xdr:colOff>
      <xdr:row>310</xdr:row>
      <xdr:rowOff>114300</xdr:rowOff>
    </xdr:to>
    <xdr:sp macro="" textlink="">
      <xdr:nvSpPr>
        <xdr:cNvPr id="819" name="Line 8">
          <a:extLst>
            <a:ext uri="{FF2B5EF4-FFF2-40B4-BE49-F238E27FC236}">
              <a16:creationId xmlns:a16="http://schemas.microsoft.com/office/drawing/2014/main" id="{ABF1409F-9971-4BC1-B591-EA98AC8745A9}"/>
            </a:ext>
          </a:extLst>
        </xdr:cNvPr>
        <xdr:cNvSpPr>
          <a:spLocks noChangeShapeType="1"/>
        </xdr:cNvSpPr>
      </xdr:nvSpPr>
      <xdr:spPr bwMode="auto">
        <a:xfrm flipH="1">
          <a:off x="1266825" y="50806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150</xdr:row>
      <xdr:rowOff>114300</xdr:rowOff>
    </xdr:from>
    <xdr:to>
      <xdr:col>3</xdr:col>
      <xdr:colOff>0</xdr:colOff>
      <xdr:row>150</xdr:row>
      <xdr:rowOff>114300</xdr:rowOff>
    </xdr:to>
    <xdr:sp macro="" textlink="">
      <xdr:nvSpPr>
        <xdr:cNvPr id="820" name="Line 8">
          <a:extLst>
            <a:ext uri="{FF2B5EF4-FFF2-40B4-BE49-F238E27FC236}">
              <a16:creationId xmlns:a16="http://schemas.microsoft.com/office/drawing/2014/main" id="{D496710B-32BC-4A23-86EE-76FF51E15CA3}"/>
            </a:ext>
          </a:extLst>
        </xdr:cNvPr>
        <xdr:cNvSpPr>
          <a:spLocks noChangeShapeType="1"/>
        </xdr:cNvSpPr>
      </xdr:nvSpPr>
      <xdr:spPr bwMode="auto">
        <a:xfrm flipH="1">
          <a:off x="1266825" y="24507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310</xdr:row>
      <xdr:rowOff>114300</xdr:rowOff>
    </xdr:from>
    <xdr:to>
      <xdr:col>2</xdr:col>
      <xdr:colOff>85725</xdr:colOff>
      <xdr:row>310</xdr:row>
      <xdr:rowOff>114300</xdr:rowOff>
    </xdr:to>
    <xdr:sp macro="" textlink="">
      <xdr:nvSpPr>
        <xdr:cNvPr id="821" name="Line 8">
          <a:extLst>
            <a:ext uri="{FF2B5EF4-FFF2-40B4-BE49-F238E27FC236}">
              <a16:creationId xmlns:a16="http://schemas.microsoft.com/office/drawing/2014/main" id="{1B0CD463-45CC-42A9-BA43-35CF87C06CF7}"/>
            </a:ext>
          </a:extLst>
        </xdr:cNvPr>
        <xdr:cNvSpPr>
          <a:spLocks noChangeShapeType="1"/>
        </xdr:cNvSpPr>
      </xdr:nvSpPr>
      <xdr:spPr bwMode="auto">
        <a:xfrm flipH="1">
          <a:off x="1266825" y="50806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466725</xdr:colOff>
      <xdr:row>149</xdr:row>
      <xdr:rowOff>95250</xdr:rowOff>
    </xdr:from>
    <xdr:to>
      <xdr:col>3</xdr:col>
      <xdr:colOff>28575</xdr:colOff>
      <xdr:row>149</xdr:row>
      <xdr:rowOff>104775</xdr:rowOff>
    </xdr:to>
    <xdr:sp macro="" textlink="">
      <xdr:nvSpPr>
        <xdr:cNvPr id="822" name="Line 7">
          <a:extLst>
            <a:ext uri="{FF2B5EF4-FFF2-40B4-BE49-F238E27FC236}">
              <a16:creationId xmlns:a16="http://schemas.microsoft.com/office/drawing/2014/main" id="{F1B46665-C2DE-4545-B57D-AD3C7806195F}"/>
            </a:ext>
          </a:extLst>
        </xdr:cNvPr>
        <xdr:cNvSpPr>
          <a:spLocks noChangeShapeType="1"/>
        </xdr:cNvSpPr>
      </xdr:nvSpPr>
      <xdr:spPr bwMode="auto">
        <a:xfrm flipH="1" flipV="1">
          <a:off x="1266825" y="24326850"/>
          <a:ext cx="0" cy="6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150</xdr:row>
      <xdr:rowOff>114300</xdr:rowOff>
    </xdr:from>
    <xdr:to>
      <xdr:col>3</xdr:col>
      <xdr:colOff>0</xdr:colOff>
      <xdr:row>150</xdr:row>
      <xdr:rowOff>114300</xdr:rowOff>
    </xdr:to>
    <xdr:sp macro="" textlink="">
      <xdr:nvSpPr>
        <xdr:cNvPr id="823" name="Line 8">
          <a:extLst>
            <a:ext uri="{FF2B5EF4-FFF2-40B4-BE49-F238E27FC236}">
              <a16:creationId xmlns:a16="http://schemas.microsoft.com/office/drawing/2014/main" id="{FC6215C6-D73D-479D-BD01-28768E7C721C}"/>
            </a:ext>
          </a:extLst>
        </xdr:cNvPr>
        <xdr:cNvSpPr>
          <a:spLocks noChangeShapeType="1"/>
        </xdr:cNvSpPr>
      </xdr:nvSpPr>
      <xdr:spPr bwMode="auto">
        <a:xfrm flipH="1">
          <a:off x="1266825" y="24507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324</xdr:row>
      <xdr:rowOff>114300</xdr:rowOff>
    </xdr:from>
    <xdr:to>
      <xdr:col>2</xdr:col>
      <xdr:colOff>76200</xdr:colOff>
      <xdr:row>324</xdr:row>
      <xdr:rowOff>114300</xdr:rowOff>
    </xdr:to>
    <xdr:sp macro="" textlink="">
      <xdr:nvSpPr>
        <xdr:cNvPr id="824" name="Line 8">
          <a:extLst>
            <a:ext uri="{FF2B5EF4-FFF2-40B4-BE49-F238E27FC236}">
              <a16:creationId xmlns:a16="http://schemas.microsoft.com/office/drawing/2014/main" id="{07C3CAC2-E6FE-40FD-97E8-A3EFD4C50A75}"/>
            </a:ext>
          </a:extLst>
        </xdr:cNvPr>
        <xdr:cNvSpPr>
          <a:spLocks noChangeShapeType="1"/>
        </xdr:cNvSpPr>
      </xdr:nvSpPr>
      <xdr:spPr bwMode="auto">
        <a:xfrm flipH="1">
          <a:off x="1266825" y="53073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324</xdr:row>
      <xdr:rowOff>114300</xdr:rowOff>
    </xdr:from>
    <xdr:to>
      <xdr:col>2</xdr:col>
      <xdr:colOff>76200</xdr:colOff>
      <xdr:row>324</xdr:row>
      <xdr:rowOff>114300</xdr:rowOff>
    </xdr:to>
    <xdr:sp macro="" textlink="">
      <xdr:nvSpPr>
        <xdr:cNvPr id="825" name="Line 8">
          <a:extLst>
            <a:ext uri="{FF2B5EF4-FFF2-40B4-BE49-F238E27FC236}">
              <a16:creationId xmlns:a16="http://schemas.microsoft.com/office/drawing/2014/main" id="{AE5B2A63-807C-4432-9CF7-FEAE517B6605}"/>
            </a:ext>
          </a:extLst>
        </xdr:cNvPr>
        <xdr:cNvSpPr>
          <a:spLocks noChangeShapeType="1"/>
        </xdr:cNvSpPr>
      </xdr:nvSpPr>
      <xdr:spPr bwMode="auto">
        <a:xfrm flipH="1">
          <a:off x="1266825" y="53073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311</xdr:row>
      <xdr:rowOff>114300</xdr:rowOff>
    </xdr:from>
    <xdr:to>
      <xdr:col>2</xdr:col>
      <xdr:colOff>0</xdr:colOff>
      <xdr:row>311</xdr:row>
      <xdr:rowOff>114300</xdr:rowOff>
    </xdr:to>
    <xdr:sp macro="" textlink="">
      <xdr:nvSpPr>
        <xdr:cNvPr id="826" name="Line 8">
          <a:extLst>
            <a:ext uri="{FF2B5EF4-FFF2-40B4-BE49-F238E27FC236}">
              <a16:creationId xmlns:a16="http://schemas.microsoft.com/office/drawing/2014/main" id="{3A53DEB1-567E-4FF9-9F77-B0BB4C914A78}"/>
            </a:ext>
          </a:extLst>
        </xdr:cNvPr>
        <xdr:cNvSpPr>
          <a:spLocks noChangeShapeType="1"/>
        </xdr:cNvSpPr>
      </xdr:nvSpPr>
      <xdr:spPr bwMode="auto">
        <a:xfrm flipH="1">
          <a:off x="1266825" y="50968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310</xdr:row>
      <xdr:rowOff>114300</xdr:rowOff>
    </xdr:from>
    <xdr:to>
      <xdr:col>2</xdr:col>
      <xdr:colOff>85725</xdr:colOff>
      <xdr:row>310</xdr:row>
      <xdr:rowOff>114300</xdr:rowOff>
    </xdr:to>
    <xdr:sp macro="" textlink="">
      <xdr:nvSpPr>
        <xdr:cNvPr id="827" name="Line 8">
          <a:extLst>
            <a:ext uri="{FF2B5EF4-FFF2-40B4-BE49-F238E27FC236}">
              <a16:creationId xmlns:a16="http://schemas.microsoft.com/office/drawing/2014/main" id="{CA8DF366-A292-4785-9FF7-E847C9D2FA1C}"/>
            </a:ext>
          </a:extLst>
        </xdr:cNvPr>
        <xdr:cNvSpPr>
          <a:spLocks noChangeShapeType="1"/>
        </xdr:cNvSpPr>
      </xdr:nvSpPr>
      <xdr:spPr bwMode="auto">
        <a:xfrm flipH="1">
          <a:off x="1266825" y="50806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150</xdr:row>
      <xdr:rowOff>114300</xdr:rowOff>
    </xdr:from>
    <xdr:to>
      <xdr:col>3</xdr:col>
      <xdr:colOff>0</xdr:colOff>
      <xdr:row>150</xdr:row>
      <xdr:rowOff>114300</xdr:rowOff>
    </xdr:to>
    <xdr:sp macro="" textlink="">
      <xdr:nvSpPr>
        <xdr:cNvPr id="828" name="Line 8">
          <a:extLst>
            <a:ext uri="{FF2B5EF4-FFF2-40B4-BE49-F238E27FC236}">
              <a16:creationId xmlns:a16="http://schemas.microsoft.com/office/drawing/2014/main" id="{FEA33927-0AC8-4F76-BBD4-7D01B8C682E9}"/>
            </a:ext>
          </a:extLst>
        </xdr:cNvPr>
        <xdr:cNvSpPr>
          <a:spLocks noChangeShapeType="1"/>
        </xdr:cNvSpPr>
      </xdr:nvSpPr>
      <xdr:spPr bwMode="auto">
        <a:xfrm flipH="1">
          <a:off x="1266825" y="24507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305</xdr:row>
      <xdr:rowOff>114300</xdr:rowOff>
    </xdr:from>
    <xdr:to>
      <xdr:col>2</xdr:col>
      <xdr:colOff>85725</xdr:colOff>
      <xdr:row>305</xdr:row>
      <xdr:rowOff>114300</xdr:rowOff>
    </xdr:to>
    <xdr:sp macro="" textlink="">
      <xdr:nvSpPr>
        <xdr:cNvPr id="829" name="Line 8">
          <a:extLst>
            <a:ext uri="{FF2B5EF4-FFF2-40B4-BE49-F238E27FC236}">
              <a16:creationId xmlns:a16="http://schemas.microsoft.com/office/drawing/2014/main" id="{B8A7272A-ABB0-465B-8F14-A496CD1BD908}"/>
            </a:ext>
          </a:extLst>
        </xdr:cNvPr>
        <xdr:cNvSpPr>
          <a:spLocks noChangeShapeType="1"/>
        </xdr:cNvSpPr>
      </xdr:nvSpPr>
      <xdr:spPr bwMode="auto">
        <a:xfrm flipH="1">
          <a:off x="1266825" y="49996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466725</xdr:colOff>
      <xdr:row>151</xdr:row>
      <xdr:rowOff>95250</xdr:rowOff>
    </xdr:from>
    <xdr:to>
      <xdr:col>3</xdr:col>
      <xdr:colOff>28575</xdr:colOff>
      <xdr:row>151</xdr:row>
      <xdr:rowOff>104775</xdr:rowOff>
    </xdr:to>
    <xdr:sp macro="" textlink="">
      <xdr:nvSpPr>
        <xdr:cNvPr id="830" name="Line 7">
          <a:extLst>
            <a:ext uri="{FF2B5EF4-FFF2-40B4-BE49-F238E27FC236}">
              <a16:creationId xmlns:a16="http://schemas.microsoft.com/office/drawing/2014/main" id="{520430B5-1EE8-4447-8896-66374720BB70}"/>
            </a:ext>
          </a:extLst>
        </xdr:cNvPr>
        <xdr:cNvSpPr>
          <a:spLocks noChangeShapeType="1"/>
        </xdr:cNvSpPr>
      </xdr:nvSpPr>
      <xdr:spPr bwMode="auto">
        <a:xfrm flipH="1" flipV="1">
          <a:off x="1266825" y="24650700"/>
          <a:ext cx="0" cy="6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152</xdr:row>
      <xdr:rowOff>114300</xdr:rowOff>
    </xdr:from>
    <xdr:to>
      <xdr:col>3</xdr:col>
      <xdr:colOff>0</xdr:colOff>
      <xdr:row>152</xdr:row>
      <xdr:rowOff>114300</xdr:rowOff>
    </xdr:to>
    <xdr:sp macro="" textlink="">
      <xdr:nvSpPr>
        <xdr:cNvPr id="831" name="Line 8">
          <a:extLst>
            <a:ext uri="{FF2B5EF4-FFF2-40B4-BE49-F238E27FC236}">
              <a16:creationId xmlns:a16="http://schemas.microsoft.com/office/drawing/2014/main" id="{9386239B-D209-4E61-BB36-AC06B1CA1DEC}"/>
            </a:ext>
          </a:extLst>
        </xdr:cNvPr>
        <xdr:cNvSpPr>
          <a:spLocks noChangeShapeType="1"/>
        </xdr:cNvSpPr>
      </xdr:nvSpPr>
      <xdr:spPr bwMode="auto">
        <a:xfrm flipH="1">
          <a:off x="1266825" y="24831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319</xdr:row>
      <xdr:rowOff>114300</xdr:rowOff>
    </xdr:from>
    <xdr:to>
      <xdr:col>2</xdr:col>
      <xdr:colOff>76200</xdr:colOff>
      <xdr:row>319</xdr:row>
      <xdr:rowOff>114300</xdr:rowOff>
    </xdr:to>
    <xdr:sp macro="" textlink="">
      <xdr:nvSpPr>
        <xdr:cNvPr id="832" name="Line 8">
          <a:extLst>
            <a:ext uri="{FF2B5EF4-FFF2-40B4-BE49-F238E27FC236}">
              <a16:creationId xmlns:a16="http://schemas.microsoft.com/office/drawing/2014/main" id="{3549CD1F-5EBA-463C-A07D-85F93426B2E5}"/>
            </a:ext>
          </a:extLst>
        </xdr:cNvPr>
        <xdr:cNvSpPr>
          <a:spLocks noChangeShapeType="1"/>
        </xdr:cNvSpPr>
      </xdr:nvSpPr>
      <xdr:spPr bwMode="auto">
        <a:xfrm flipH="1">
          <a:off x="1266825" y="52263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319</xdr:row>
      <xdr:rowOff>114300</xdr:rowOff>
    </xdr:from>
    <xdr:to>
      <xdr:col>2</xdr:col>
      <xdr:colOff>76200</xdr:colOff>
      <xdr:row>319</xdr:row>
      <xdr:rowOff>114300</xdr:rowOff>
    </xdr:to>
    <xdr:sp macro="" textlink="">
      <xdr:nvSpPr>
        <xdr:cNvPr id="833" name="Line 8">
          <a:extLst>
            <a:ext uri="{FF2B5EF4-FFF2-40B4-BE49-F238E27FC236}">
              <a16:creationId xmlns:a16="http://schemas.microsoft.com/office/drawing/2014/main" id="{CD1685A6-63BB-4C08-9074-7A670AD96618}"/>
            </a:ext>
          </a:extLst>
        </xdr:cNvPr>
        <xdr:cNvSpPr>
          <a:spLocks noChangeShapeType="1"/>
        </xdr:cNvSpPr>
      </xdr:nvSpPr>
      <xdr:spPr bwMode="auto">
        <a:xfrm flipH="1">
          <a:off x="1266825" y="52263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306</xdr:row>
      <xdr:rowOff>95250</xdr:rowOff>
    </xdr:from>
    <xdr:to>
      <xdr:col>2</xdr:col>
      <xdr:colOff>47625</xdr:colOff>
      <xdr:row>306</xdr:row>
      <xdr:rowOff>104775</xdr:rowOff>
    </xdr:to>
    <xdr:sp macro="" textlink="">
      <xdr:nvSpPr>
        <xdr:cNvPr id="834" name="Line 7">
          <a:extLst>
            <a:ext uri="{FF2B5EF4-FFF2-40B4-BE49-F238E27FC236}">
              <a16:creationId xmlns:a16="http://schemas.microsoft.com/office/drawing/2014/main" id="{F5CC9E84-7211-4B1A-A7A5-96F5437724F3}"/>
            </a:ext>
          </a:extLst>
        </xdr:cNvPr>
        <xdr:cNvSpPr>
          <a:spLocks noChangeShapeType="1"/>
        </xdr:cNvSpPr>
      </xdr:nvSpPr>
      <xdr:spPr bwMode="auto">
        <a:xfrm flipH="1" flipV="1">
          <a:off x="1266825" y="50139600"/>
          <a:ext cx="0" cy="6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307</xdr:row>
      <xdr:rowOff>114300</xdr:rowOff>
    </xdr:from>
    <xdr:to>
      <xdr:col>2</xdr:col>
      <xdr:colOff>0</xdr:colOff>
      <xdr:row>307</xdr:row>
      <xdr:rowOff>114300</xdr:rowOff>
    </xdr:to>
    <xdr:sp macro="" textlink="">
      <xdr:nvSpPr>
        <xdr:cNvPr id="835" name="Line 8">
          <a:extLst>
            <a:ext uri="{FF2B5EF4-FFF2-40B4-BE49-F238E27FC236}">
              <a16:creationId xmlns:a16="http://schemas.microsoft.com/office/drawing/2014/main" id="{4D23C8AC-1E2F-4017-BC9B-A8039A1CA38A}"/>
            </a:ext>
          </a:extLst>
        </xdr:cNvPr>
        <xdr:cNvSpPr>
          <a:spLocks noChangeShapeType="1"/>
        </xdr:cNvSpPr>
      </xdr:nvSpPr>
      <xdr:spPr bwMode="auto">
        <a:xfrm flipH="1">
          <a:off x="1266825" y="50320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305</xdr:row>
      <xdr:rowOff>114300</xdr:rowOff>
    </xdr:from>
    <xdr:to>
      <xdr:col>2</xdr:col>
      <xdr:colOff>85725</xdr:colOff>
      <xdr:row>305</xdr:row>
      <xdr:rowOff>114300</xdr:rowOff>
    </xdr:to>
    <xdr:sp macro="" textlink="">
      <xdr:nvSpPr>
        <xdr:cNvPr id="836" name="Line 8">
          <a:extLst>
            <a:ext uri="{FF2B5EF4-FFF2-40B4-BE49-F238E27FC236}">
              <a16:creationId xmlns:a16="http://schemas.microsoft.com/office/drawing/2014/main" id="{C5C623D1-9C44-4DD6-B160-A8D2879A0338}"/>
            </a:ext>
          </a:extLst>
        </xdr:cNvPr>
        <xdr:cNvSpPr>
          <a:spLocks noChangeShapeType="1"/>
        </xdr:cNvSpPr>
      </xdr:nvSpPr>
      <xdr:spPr bwMode="auto">
        <a:xfrm flipH="1">
          <a:off x="1266825" y="49996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152</xdr:row>
      <xdr:rowOff>114300</xdr:rowOff>
    </xdr:from>
    <xdr:to>
      <xdr:col>3</xdr:col>
      <xdr:colOff>0</xdr:colOff>
      <xdr:row>152</xdr:row>
      <xdr:rowOff>114300</xdr:rowOff>
    </xdr:to>
    <xdr:sp macro="" textlink="">
      <xdr:nvSpPr>
        <xdr:cNvPr id="837" name="Line 8">
          <a:extLst>
            <a:ext uri="{FF2B5EF4-FFF2-40B4-BE49-F238E27FC236}">
              <a16:creationId xmlns:a16="http://schemas.microsoft.com/office/drawing/2014/main" id="{FC6C4D33-BD94-450E-95A3-BDEBF6707DED}"/>
            </a:ext>
          </a:extLst>
        </xdr:cNvPr>
        <xdr:cNvSpPr>
          <a:spLocks noChangeShapeType="1"/>
        </xdr:cNvSpPr>
      </xdr:nvSpPr>
      <xdr:spPr bwMode="auto">
        <a:xfrm flipH="1">
          <a:off x="1266825" y="24831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466725</xdr:colOff>
      <xdr:row>310</xdr:row>
      <xdr:rowOff>161925</xdr:rowOff>
    </xdr:from>
    <xdr:to>
      <xdr:col>1</xdr:col>
      <xdr:colOff>28575</xdr:colOff>
      <xdr:row>311</xdr:row>
      <xdr:rowOff>0</xdr:rowOff>
    </xdr:to>
    <xdr:sp macro="" textlink="">
      <xdr:nvSpPr>
        <xdr:cNvPr id="838" name="Line 4">
          <a:extLst>
            <a:ext uri="{FF2B5EF4-FFF2-40B4-BE49-F238E27FC236}">
              <a16:creationId xmlns:a16="http://schemas.microsoft.com/office/drawing/2014/main" id="{176C4DCC-1087-4A95-B090-F63175F33B0B}"/>
            </a:ext>
          </a:extLst>
        </xdr:cNvPr>
        <xdr:cNvSpPr>
          <a:spLocks noChangeShapeType="1"/>
        </xdr:cNvSpPr>
      </xdr:nvSpPr>
      <xdr:spPr bwMode="auto">
        <a:xfrm>
          <a:off x="463550" y="50850800"/>
          <a:ext cx="323850" cy="3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466725</xdr:colOff>
      <xdr:row>302</xdr:row>
      <xdr:rowOff>95250</xdr:rowOff>
    </xdr:from>
    <xdr:to>
      <xdr:col>3</xdr:col>
      <xdr:colOff>38100</xdr:colOff>
      <xdr:row>302</xdr:row>
      <xdr:rowOff>104775</xdr:rowOff>
    </xdr:to>
    <xdr:sp macro="" textlink="">
      <xdr:nvSpPr>
        <xdr:cNvPr id="839" name="Line 7">
          <a:extLst>
            <a:ext uri="{FF2B5EF4-FFF2-40B4-BE49-F238E27FC236}">
              <a16:creationId xmlns:a16="http://schemas.microsoft.com/office/drawing/2014/main" id="{70D4D5A8-BB89-4043-A47F-DDDCA236B29B}"/>
            </a:ext>
          </a:extLst>
        </xdr:cNvPr>
        <xdr:cNvSpPr>
          <a:spLocks noChangeShapeType="1"/>
        </xdr:cNvSpPr>
      </xdr:nvSpPr>
      <xdr:spPr bwMode="auto">
        <a:xfrm flipH="1" flipV="1">
          <a:off x="1266825" y="49491900"/>
          <a:ext cx="0" cy="6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303</xdr:row>
      <xdr:rowOff>114300</xdr:rowOff>
    </xdr:from>
    <xdr:to>
      <xdr:col>2</xdr:col>
      <xdr:colOff>676275</xdr:colOff>
      <xdr:row>303</xdr:row>
      <xdr:rowOff>114300</xdr:rowOff>
    </xdr:to>
    <xdr:sp macro="" textlink="">
      <xdr:nvSpPr>
        <xdr:cNvPr id="840" name="Line 8">
          <a:extLst>
            <a:ext uri="{FF2B5EF4-FFF2-40B4-BE49-F238E27FC236}">
              <a16:creationId xmlns:a16="http://schemas.microsoft.com/office/drawing/2014/main" id="{6828589A-2861-4E95-91B3-612E22510177}"/>
            </a:ext>
          </a:extLst>
        </xdr:cNvPr>
        <xdr:cNvSpPr>
          <a:spLocks noChangeShapeType="1"/>
        </xdr:cNvSpPr>
      </xdr:nvSpPr>
      <xdr:spPr bwMode="auto">
        <a:xfrm flipH="1">
          <a:off x="1266825" y="49672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419100</xdr:colOff>
      <xdr:row>71</xdr:row>
      <xdr:rowOff>91440</xdr:rowOff>
    </xdr:from>
    <xdr:to>
      <xdr:col>3</xdr:col>
      <xdr:colOff>38100</xdr:colOff>
      <xdr:row>71</xdr:row>
      <xdr:rowOff>99060</xdr:rowOff>
    </xdr:to>
    <xdr:sp macro="" textlink="">
      <xdr:nvSpPr>
        <xdr:cNvPr id="841" name="Line 7">
          <a:extLst>
            <a:ext uri="{FF2B5EF4-FFF2-40B4-BE49-F238E27FC236}">
              <a16:creationId xmlns:a16="http://schemas.microsoft.com/office/drawing/2014/main" id="{FE256AC6-10F1-4AE1-88B1-FDC459835CD6}"/>
            </a:ext>
          </a:extLst>
        </xdr:cNvPr>
        <xdr:cNvSpPr>
          <a:spLocks noChangeShapeType="1"/>
        </xdr:cNvSpPr>
      </xdr:nvSpPr>
      <xdr:spPr bwMode="auto">
        <a:xfrm flipH="1" flipV="1">
          <a:off x="1266825" y="11661140"/>
          <a:ext cx="0" cy="1397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487680</xdr:colOff>
      <xdr:row>72</xdr:row>
      <xdr:rowOff>114300</xdr:rowOff>
    </xdr:from>
    <xdr:to>
      <xdr:col>2</xdr:col>
      <xdr:colOff>609600</xdr:colOff>
      <xdr:row>72</xdr:row>
      <xdr:rowOff>114300</xdr:rowOff>
    </xdr:to>
    <xdr:sp macro="" textlink="">
      <xdr:nvSpPr>
        <xdr:cNvPr id="842" name="Line 8">
          <a:extLst>
            <a:ext uri="{FF2B5EF4-FFF2-40B4-BE49-F238E27FC236}">
              <a16:creationId xmlns:a16="http://schemas.microsoft.com/office/drawing/2014/main" id="{BBC68D25-A8EC-4402-836B-D45443E506C5}"/>
            </a:ext>
          </a:extLst>
        </xdr:cNvPr>
        <xdr:cNvSpPr>
          <a:spLocks noChangeShapeType="1"/>
        </xdr:cNvSpPr>
      </xdr:nvSpPr>
      <xdr:spPr bwMode="auto">
        <a:xfrm flipH="1">
          <a:off x="1266825" y="11849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340</xdr:row>
      <xdr:rowOff>114300</xdr:rowOff>
    </xdr:from>
    <xdr:to>
      <xdr:col>2</xdr:col>
      <xdr:colOff>76200</xdr:colOff>
      <xdr:row>340</xdr:row>
      <xdr:rowOff>114300</xdr:rowOff>
    </xdr:to>
    <xdr:sp macro="" textlink="">
      <xdr:nvSpPr>
        <xdr:cNvPr id="843" name="Line 8">
          <a:extLst>
            <a:ext uri="{FF2B5EF4-FFF2-40B4-BE49-F238E27FC236}">
              <a16:creationId xmlns:a16="http://schemas.microsoft.com/office/drawing/2014/main" id="{8B962DF5-BC0C-4C7F-96F7-404A52A16201}"/>
            </a:ext>
          </a:extLst>
        </xdr:cNvPr>
        <xdr:cNvSpPr>
          <a:spLocks noChangeShapeType="1"/>
        </xdr:cNvSpPr>
      </xdr:nvSpPr>
      <xdr:spPr bwMode="auto">
        <a:xfrm flipH="1">
          <a:off x="1266825" y="55664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340</xdr:row>
      <xdr:rowOff>114300</xdr:rowOff>
    </xdr:from>
    <xdr:to>
      <xdr:col>2</xdr:col>
      <xdr:colOff>76200</xdr:colOff>
      <xdr:row>340</xdr:row>
      <xdr:rowOff>114300</xdr:rowOff>
    </xdr:to>
    <xdr:sp macro="" textlink="">
      <xdr:nvSpPr>
        <xdr:cNvPr id="844" name="Line 8">
          <a:extLst>
            <a:ext uri="{FF2B5EF4-FFF2-40B4-BE49-F238E27FC236}">
              <a16:creationId xmlns:a16="http://schemas.microsoft.com/office/drawing/2014/main" id="{80451A28-2D0C-48AE-8D74-5028D613800D}"/>
            </a:ext>
          </a:extLst>
        </xdr:cNvPr>
        <xdr:cNvSpPr>
          <a:spLocks noChangeShapeType="1"/>
        </xdr:cNvSpPr>
      </xdr:nvSpPr>
      <xdr:spPr bwMode="auto">
        <a:xfrm flipH="1">
          <a:off x="1266825" y="55664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333</xdr:row>
      <xdr:rowOff>114300</xdr:rowOff>
    </xdr:from>
    <xdr:to>
      <xdr:col>2</xdr:col>
      <xdr:colOff>76200</xdr:colOff>
      <xdr:row>333</xdr:row>
      <xdr:rowOff>114300</xdr:rowOff>
    </xdr:to>
    <xdr:sp macro="" textlink="">
      <xdr:nvSpPr>
        <xdr:cNvPr id="845" name="Line 8">
          <a:extLst>
            <a:ext uri="{FF2B5EF4-FFF2-40B4-BE49-F238E27FC236}">
              <a16:creationId xmlns:a16="http://schemas.microsoft.com/office/drawing/2014/main" id="{A5300AD9-395D-45C2-A454-C91A86290F03}"/>
            </a:ext>
          </a:extLst>
        </xdr:cNvPr>
        <xdr:cNvSpPr>
          <a:spLocks noChangeShapeType="1"/>
        </xdr:cNvSpPr>
      </xdr:nvSpPr>
      <xdr:spPr bwMode="auto">
        <a:xfrm flipH="1">
          <a:off x="1266825" y="54530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326</xdr:row>
      <xdr:rowOff>114300</xdr:rowOff>
    </xdr:from>
    <xdr:to>
      <xdr:col>2</xdr:col>
      <xdr:colOff>76200</xdr:colOff>
      <xdr:row>326</xdr:row>
      <xdr:rowOff>114300</xdr:rowOff>
    </xdr:to>
    <xdr:sp macro="" textlink="">
      <xdr:nvSpPr>
        <xdr:cNvPr id="846" name="Line 8">
          <a:extLst>
            <a:ext uri="{FF2B5EF4-FFF2-40B4-BE49-F238E27FC236}">
              <a16:creationId xmlns:a16="http://schemas.microsoft.com/office/drawing/2014/main" id="{35D47B7C-355F-494D-B6A6-AC2CD2401D2D}"/>
            </a:ext>
          </a:extLst>
        </xdr:cNvPr>
        <xdr:cNvSpPr>
          <a:spLocks noChangeShapeType="1"/>
        </xdr:cNvSpPr>
      </xdr:nvSpPr>
      <xdr:spPr bwMode="auto">
        <a:xfrm flipH="1">
          <a:off x="1266825" y="53397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326</xdr:row>
      <xdr:rowOff>114300</xdr:rowOff>
    </xdr:from>
    <xdr:to>
      <xdr:col>2</xdr:col>
      <xdr:colOff>76200</xdr:colOff>
      <xdr:row>326</xdr:row>
      <xdr:rowOff>114300</xdr:rowOff>
    </xdr:to>
    <xdr:sp macro="" textlink="">
      <xdr:nvSpPr>
        <xdr:cNvPr id="847" name="Line 8">
          <a:extLst>
            <a:ext uri="{FF2B5EF4-FFF2-40B4-BE49-F238E27FC236}">
              <a16:creationId xmlns:a16="http://schemas.microsoft.com/office/drawing/2014/main" id="{9B7CA6FA-340F-4F0B-9268-51DBDB6BC634}"/>
            </a:ext>
          </a:extLst>
        </xdr:cNvPr>
        <xdr:cNvSpPr>
          <a:spLocks noChangeShapeType="1"/>
        </xdr:cNvSpPr>
      </xdr:nvSpPr>
      <xdr:spPr bwMode="auto">
        <a:xfrm flipH="1">
          <a:off x="1266825" y="53397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326</xdr:row>
      <xdr:rowOff>114300</xdr:rowOff>
    </xdr:from>
    <xdr:to>
      <xdr:col>2</xdr:col>
      <xdr:colOff>76200</xdr:colOff>
      <xdr:row>326</xdr:row>
      <xdr:rowOff>114300</xdr:rowOff>
    </xdr:to>
    <xdr:sp macro="" textlink="">
      <xdr:nvSpPr>
        <xdr:cNvPr id="848" name="Line 8">
          <a:extLst>
            <a:ext uri="{FF2B5EF4-FFF2-40B4-BE49-F238E27FC236}">
              <a16:creationId xmlns:a16="http://schemas.microsoft.com/office/drawing/2014/main" id="{D25AADB2-9596-4963-B91A-32B640E39ED1}"/>
            </a:ext>
          </a:extLst>
        </xdr:cNvPr>
        <xdr:cNvSpPr>
          <a:spLocks noChangeShapeType="1"/>
        </xdr:cNvSpPr>
      </xdr:nvSpPr>
      <xdr:spPr bwMode="auto">
        <a:xfrm flipH="1">
          <a:off x="1266825" y="53397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326</xdr:row>
      <xdr:rowOff>114300</xdr:rowOff>
    </xdr:from>
    <xdr:to>
      <xdr:col>2</xdr:col>
      <xdr:colOff>76200</xdr:colOff>
      <xdr:row>326</xdr:row>
      <xdr:rowOff>114300</xdr:rowOff>
    </xdr:to>
    <xdr:sp macro="" textlink="">
      <xdr:nvSpPr>
        <xdr:cNvPr id="849" name="Line 8">
          <a:extLst>
            <a:ext uri="{FF2B5EF4-FFF2-40B4-BE49-F238E27FC236}">
              <a16:creationId xmlns:a16="http://schemas.microsoft.com/office/drawing/2014/main" id="{0981390E-5AAF-427D-8DC9-03AD6EF72C61}"/>
            </a:ext>
          </a:extLst>
        </xdr:cNvPr>
        <xdr:cNvSpPr>
          <a:spLocks noChangeShapeType="1"/>
        </xdr:cNvSpPr>
      </xdr:nvSpPr>
      <xdr:spPr bwMode="auto">
        <a:xfrm flipH="1">
          <a:off x="1266825" y="53397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326</xdr:row>
      <xdr:rowOff>114300</xdr:rowOff>
    </xdr:from>
    <xdr:to>
      <xdr:col>2</xdr:col>
      <xdr:colOff>76200</xdr:colOff>
      <xdr:row>326</xdr:row>
      <xdr:rowOff>114300</xdr:rowOff>
    </xdr:to>
    <xdr:sp macro="" textlink="">
      <xdr:nvSpPr>
        <xdr:cNvPr id="850" name="Line 8">
          <a:extLst>
            <a:ext uri="{FF2B5EF4-FFF2-40B4-BE49-F238E27FC236}">
              <a16:creationId xmlns:a16="http://schemas.microsoft.com/office/drawing/2014/main" id="{A70DE828-1315-4D47-8151-F6E10F10ADD7}"/>
            </a:ext>
          </a:extLst>
        </xdr:cNvPr>
        <xdr:cNvSpPr>
          <a:spLocks noChangeShapeType="1"/>
        </xdr:cNvSpPr>
      </xdr:nvSpPr>
      <xdr:spPr bwMode="auto">
        <a:xfrm flipH="1">
          <a:off x="1266825" y="53397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326</xdr:row>
      <xdr:rowOff>114300</xdr:rowOff>
    </xdr:from>
    <xdr:to>
      <xdr:col>2</xdr:col>
      <xdr:colOff>76200</xdr:colOff>
      <xdr:row>326</xdr:row>
      <xdr:rowOff>114300</xdr:rowOff>
    </xdr:to>
    <xdr:sp macro="" textlink="">
      <xdr:nvSpPr>
        <xdr:cNvPr id="851" name="Line 8">
          <a:extLst>
            <a:ext uri="{FF2B5EF4-FFF2-40B4-BE49-F238E27FC236}">
              <a16:creationId xmlns:a16="http://schemas.microsoft.com/office/drawing/2014/main" id="{C4318747-2E12-4715-AA1F-D865A5742C48}"/>
            </a:ext>
          </a:extLst>
        </xdr:cNvPr>
        <xdr:cNvSpPr>
          <a:spLocks noChangeShapeType="1"/>
        </xdr:cNvSpPr>
      </xdr:nvSpPr>
      <xdr:spPr bwMode="auto">
        <a:xfrm flipH="1">
          <a:off x="1266825" y="53397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326</xdr:row>
      <xdr:rowOff>114300</xdr:rowOff>
    </xdr:from>
    <xdr:to>
      <xdr:col>2</xdr:col>
      <xdr:colOff>47625</xdr:colOff>
      <xdr:row>326</xdr:row>
      <xdr:rowOff>114300</xdr:rowOff>
    </xdr:to>
    <xdr:sp macro="" textlink="">
      <xdr:nvSpPr>
        <xdr:cNvPr id="852" name="Line 8">
          <a:extLst>
            <a:ext uri="{FF2B5EF4-FFF2-40B4-BE49-F238E27FC236}">
              <a16:creationId xmlns:a16="http://schemas.microsoft.com/office/drawing/2014/main" id="{0BD74C00-1F10-4B99-9657-1166EFAD1486}"/>
            </a:ext>
          </a:extLst>
        </xdr:cNvPr>
        <xdr:cNvSpPr>
          <a:spLocks noChangeShapeType="1"/>
        </xdr:cNvSpPr>
      </xdr:nvSpPr>
      <xdr:spPr bwMode="auto">
        <a:xfrm flipH="1">
          <a:off x="1266825" y="53397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326</xdr:row>
      <xdr:rowOff>114300</xdr:rowOff>
    </xdr:from>
    <xdr:to>
      <xdr:col>2</xdr:col>
      <xdr:colOff>47625</xdr:colOff>
      <xdr:row>326</xdr:row>
      <xdr:rowOff>114300</xdr:rowOff>
    </xdr:to>
    <xdr:sp macro="" textlink="">
      <xdr:nvSpPr>
        <xdr:cNvPr id="853" name="Line 8">
          <a:extLst>
            <a:ext uri="{FF2B5EF4-FFF2-40B4-BE49-F238E27FC236}">
              <a16:creationId xmlns:a16="http://schemas.microsoft.com/office/drawing/2014/main" id="{477181F2-5586-411A-8FB6-8DF3796503BC}"/>
            </a:ext>
          </a:extLst>
        </xdr:cNvPr>
        <xdr:cNvSpPr>
          <a:spLocks noChangeShapeType="1"/>
        </xdr:cNvSpPr>
      </xdr:nvSpPr>
      <xdr:spPr bwMode="auto">
        <a:xfrm flipH="1">
          <a:off x="1266825" y="53397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326</xdr:row>
      <xdr:rowOff>114300</xdr:rowOff>
    </xdr:from>
    <xdr:to>
      <xdr:col>2</xdr:col>
      <xdr:colOff>76200</xdr:colOff>
      <xdr:row>326</xdr:row>
      <xdr:rowOff>114300</xdr:rowOff>
    </xdr:to>
    <xdr:sp macro="" textlink="">
      <xdr:nvSpPr>
        <xdr:cNvPr id="854" name="Line 8">
          <a:extLst>
            <a:ext uri="{FF2B5EF4-FFF2-40B4-BE49-F238E27FC236}">
              <a16:creationId xmlns:a16="http://schemas.microsoft.com/office/drawing/2014/main" id="{4E99CE2B-E8BF-428C-9A97-C2205CB914FB}"/>
            </a:ext>
          </a:extLst>
        </xdr:cNvPr>
        <xdr:cNvSpPr>
          <a:spLocks noChangeShapeType="1"/>
        </xdr:cNvSpPr>
      </xdr:nvSpPr>
      <xdr:spPr bwMode="auto">
        <a:xfrm flipH="1">
          <a:off x="1266825" y="53397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326</xdr:row>
      <xdr:rowOff>114300</xdr:rowOff>
    </xdr:from>
    <xdr:to>
      <xdr:col>2</xdr:col>
      <xdr:colOff>76200</xdr:colOff>
      <xdr:row>326</xdr:row>
      <xdr:rowOff>114300</xdr:rowOff>
    </xdr:to>
    <xdr:sp macro="" textlink="">
      <xdr:nvSpPr>
        <xdr:cNvPr id="855" name="Line 8">
          <a:extLst>
            <a:ext uri="{FF2B5EF4-FFF2-40B4-BE49-F238E27FC236}">
              <a16:creationId xmlns:a16="http://schemas.microsoft.com/office/drawing/2014/main" id="{1C46BA87-D564-4785-88AA-6D94202253CE}"/>
            </a:ext>
          </a:extLst>
        </xdr:cNvPr>
        <xdr:cNvSpPr>
          <a:spLocks noChangeShapeType="1"/>
        </xdr:cNvSpPr>
      </xdr:nvSpPr>
      <xdr:spPr bwMode="auto">
        <a:xfrm flipH="1">
          <a:off x="1266825" y="53397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222</xdr:row>
      <xdr:rowOff>114300</xdr:rowOff>
    </xdr:from>
    <xdr:to>
      <xdr:col>2</xdr:col>
      <xdr:colOff>76200</xdr:colOff>
      <xdr:row>222</xdr:row>
      <xdr:rowOff>114300</xdr:rowOff>
    </xdr:to>
    <xdr:sp macro="" textlink="">
      <xdr:nvSpPr>
        <xdr:cNvPr id="856" name="Line 8">
          <a:extLst>
            <a:ext uri="{FF2B5EF4-FFF2-40B4-BE49-F238E27FC236}">
              <a16:creationId xmlns:a16="http://schemas.microsoft.com/office/drawing/2014/main" id="{4FEC98B2-0864-4E5B-808D-DA69123C5CAA}"/>
            </a:ext>
          </a:extLst>
        </xdr:cNvPr>
        <xdr:cNvSpPr>
          <a:spLocks noChangeShapeType="1"/>
        </xdr:cNvSpPr>
      </xdr:nvSpPr>
      <xdr:spPr bwMode="auto">
        <a:xfrm flipH="1">
          <a:off x="1266825" y="36185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222</xdr:row>
      <xdr:rowOff>114300</xdr:rowOff>
    </xdr:from>
    <xdr:to>
      <xdr:col>2</xdr:col>
      <xdr:colOff>76200</xdr:colOff>
      <xdr:row>222</xdr:row>
      <xdr:rowOff>114300</xdr:rowOff>
    </xdr:to>
    <xdr:sp macro="" textlink="">
      <xdr:nvSpPr>
        <xdr:cNvPr id="857" name="Line 8">
          <a:extLst>
            <a:ext uri="{FF2B5EF4-FFF2-40B4-BE49-F238E27FC236}">
              <a16:creationId xmlns:a16="http://schemas.microsoft.com/office/drawing/2014/main" id="{82BE793D-3300-40B7-B82E-24441A1A601D}"/>
            </a:ext>
          </a:extLst>
        </xdr:cNvPr>
        <xdr:cNvSpPr>
          <a:spLocks noChangeShapeType="1"/>
        </xdr:cNvSpPr>
      </xdr:nvSpPr>
      <xdr:spPr bwMode="auto">
        <a:xfrm flipH="1">
          <a:off x="1266825" y="36185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222</xdr:row>
      <xdr:rowOff>114300</xdr:rowOff>
    </xdr:from>
    <xdr:to>
      <xdr:col>2</xdr:col>
      <xdr:colOff>76200</xdr:colOff>
      <xdr:row>222</xdr:row>
      <xdr:rowOff>114300</xdr:rowOff>
    </xdr:to>
    <xdr:sp macro="" textlink="">
      <xdr:nvSpPr>
        <xdr:cNvPr id="858" name="Line 8">
          <a:extLst>
            <a:ext uri="{FF2B5EF4-FFF2-40B4-BE49-F238E27FC236}">
              <a16:creationId xmlns:a16="http://schemas.microsoft.com/office/drawing/2014/main" id="{089B61A1-B2A5-4A25-BB94-A2FA185C50ED}"/>
            </a:ext>
          </a:extLst>
        </xdr:cNvPr>
        <xdr:cNvSpPr>
          <a:spLocks noChangeShapeType="1"/>
        </xdr:cNvSpPr>
      </xdr:nvSpPr>
      <xdr:spPr bwMode="auto">
        <a:xfrm flipH="1">
          <a:off x="1266825" y="36185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222</xdr:row>
      <xdr:rowOff>114300</xdr:rowOff>
    </xdr:from>
    <xdr:to>
      <xdr:col>2</xdr:col>
      <xdr:colOff>76200</xdr:colOff>
      <xdr:row>222</xdr:row>
      <xdr:rowOff>114300</xdr:rowOff>
    </xdr:to>
    <xdr:sp macro="" textlink="">
      <xdr:nvSpPr>
        <xdr:cNvPr id="859" name="Line 8">
          <a:extLst>
            <a:ext uri="{FF2B5EF4-FFF2-40B4-BE49-F238E27FC236}">
              <a16:creationId xmlns:a16="http://schemas.microsoft.com/office/drawing/2014/main" id="{25D0380B-62A6-404C-A64E-1E77F5A59AEF}"/>
            </a:ext>
          </a:extLst>
        </xdr:cNvPr>
        <xdr:cNvSpPr>
          <a:spLocks noChangeShapeType="1"/>
        </xdr:cNvSpPr>
      </xdr:nvSpPr>
      <xdr:spPr bwMode="auto">
        <a:xfrm flipH="1">
          <a:off x="1266825" y="36185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222</xdr:row>
      <xdr:rowOff>114300</xdr:rowOff>
    </xdr:from>
    <xdr:to>
      <xdr:col>2</xdr:col>
      <xdr:colOff>76200</xdr:colOff>
      <xdr:row>222</xdr:row>
      <xdr:rowOff>114300</xdr:rowOff>
    </xdr:to>
    <xdr:sp macro="" textlink="">
      <xdr:nvSpPr>
        <xdr:cNvPr id="860" name="Line 8">
          <a:extLst>
            <a:ext uri="{FF2B5EF4-FFF2-40B4-BE49-F238E27FC236}">
              <a16:creationId xmlns:a16="http://schemas.microsoft.com/office/drawing/2014/main" id="{44D4EA9D-5D10-4A81-91A3-91B3E2722E5F}"/>
            </a:ext>
          </a:extLst>
        </xdr:cNvPr>
        <xdr:cNvSpPr>
          <a:spLocks noChangeShapeType="1"/>
        </xdr:cNvSpPr>
      </xdr:nvSpPr>
      <xdr:spPr bwMode="auto">
        <a:xfrm flipH="1">
          <a:off x="1266825" y="36185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222</xdr:row>
      <xdr:rowOff>114300</xdr:rowOff>
    </xdr:from>
    <xdr:to>
      <xdr:col>2</xdr:col>
      <xdr:colOff>76200</xdr:colOff>
      <xdr:row>222</xdr:row>
      <xdr:rowOff>114300</xdr:rowOff>
    </xdr:to>
    <xdr:sp macro="" textlink="">
      <xdr:nvSpPr>
        <xdr:cNvPr id="861" name="Line 8">
          <a:extLst>
            <a:ext uri="{FF2B5EF4-FFF2-40B4-BE49-F238E27FC236}">
              <a16:creationId xmlns:a16="http://schemas.microsoft.com/office/drawing/2014/main" id="{87D98420-06A8-482A-BC4D-6F0464297A8F}"/>
            </a:ext>
          </a:extLst>
        </xdr:cNvPr>
        <xdr:cNvSpPr>
          <a:spLocks noChangeShapeType="1"/>
        </xdr:cNvSpPr>
      </xdr:nvSpPr>
      <xdr:spPr bwMode="auto">
        <a:xfrm flipH="1">
          <a:off x="1266825" y="36185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222</xdr:row>
      <xdr:rowOff>114300</xdr:rowOff>
    </xdr:from>
    <xdr:to>
      <xdr:col>2</xdr:col>
      <xdr:colOff>47625</xdr:colOff>
      <xdr:row>222</xdr:row>
      <xdr:rowOff>114300</xdr:rowOff>
    </xdr:to>
    <xdr:sp macro="" textlink="">
      <xdr:nvSpPr>
        <xdr:cNvPr id="862" name="Line 8">
          <a:extLst>
            <a:ext uri="{FF2B5EF4-FFF2-40B4-BE49-F238E27FC236}">
              <a16:creationId xmlns:a16="http://schemas.microsoft.com/office/drawing/2014/main" id="{510DCE22-EBF3-4098-A2CF-7B4F75253148}"/>
            </a:ext>
          </a:extLst>
        </xdr:cNvPr>
        <xdr:cNvSpPr>
          <a:spLocks noChangeShapeType="1"/>
        </xdr:cNvSpPr>
      </xdr:nvSpPr>
      <xdr:spPr bwMode="auto">
        <a:xfrm flipH="1">
          <a:off x="1266825" y="36185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222</xdr:row>
      <xdr:rowOff>114300</xdr:rowOff>
    </xdr:from>
    <xdr:to>
      <xdr:col>2</xdr:col>
      <xdr:colOff>47625</xdr:colOff>
      <xdr:row>222</xdr:row>
      <xdr:rowOff>114300</xdr:rowOff>
    </xdr:to>
    <xdr:sp macro="" textlink="">
      <xdr:nvSpPr>
        <xdr:cNvPr id="863" name="Line 8">
          <a:extLst>
            <a:ext uri="{FF2B5EF4-FFF2-40B4-BE49-F238E27FC236}">
              <a16:creationId xmlns:a16="http://schemas.microsoft.com/office/drawing/2014/main" id="{8E3802AF-1001-4FEF-8C0B-E712891C0020}"/>
            </a:ext>
          </a:extLst>
        </xdr:cNvPr>
        <xdr:cNvSpPr>
          <a:spLocks noChangeShapeType="1"/>
        </xdr:cNvSpPr>
      </xdr:nvSpPr>
      <xdr:spPr bwMode="auto">
        <a:xfrm flipH="1">
          <a:off x="1266825" y="36185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222</xdr:row>
      <xdr:rowOff>114300</xdr:rowOff>
    </xdr:from>
    <xdr:to>
      <xdr:col>2</xdr:col>
      <xdr:colOff>76200</xdr:colOff>
      <xdr:row>222</xdr:row>
      <xdr:rowOff>114300</xdr:rowOff>
    </xdr:to>
    <xdr:sp macro="" textlink="">
      <xdr:nvSpPr>
        <xdr:cNvPr id="864" name="Line 8">
          <a:extLst>
            <a:ext uri="{FF2B5EF4-FFF2-40B4-BE49-F238E27FC236}">
              <a16:creationId xmlns:a16="http://schemas.microsoft.com/office/drawing/2014/main" id="{035A2764-A112-4703-A3D0-E5AD0BD1FF40}"/>
            </a:ext>
          </a:extLst>
        </xdr:cNvPr>
        <xdr:cNvSpPr>
          <a:spLocks noChangeShapeType="1"/>
        </xdr:cNvSpPr>
      </xdr:nvSpPr>
      <xdr:spPr bwMode="auto">
        <a:xfrm flipH="1">
          <a:off x="1266825" y="36185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222</xdr:row>
      <xdr:rowOff>114300</xdr:rowOff>
    </xdr:from>
    <xdr:to>
      <xdr:col>2</xdr:col>
      <xdr:colOff>76200</xdr:colOff>
      <xdr:row>222</xdr:row>
      <xdr:rowOff>114300</xdr:rowOff>
    </xdr:to>
    <xdr:sp macro="" textlink="">
      <xdr:nvSpPr>
        <xdr:cNvPr id="865" name="Line 8">
          <a:extLst>
            <a:ext uri="{FF2B5EF4-FFF2-40B4-BE49-F238E27FC236}">
              <a16:creationId xmlns:a16="http://schemas.microsoft.com/office/drawing/2014/main" id="{D0E141E4-7895-47C4-809A-60A7D03C59FD}"/>
            </a:ext>
          </a:extLst>
        </xdr:cNvPr>
        <xdr:cNvSpPr>
          <a:spLocks noChangeShapeType="1"/>
        </xdr:cNvSpPr>
      </xdr:nvSpPr>
      <xdr:spPr bwMode="auto">
        <a:xfrm flipH="1">
          <a:off x="1266825" y="36185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226</xdr:row>
      <xdr:rowOff>114300</xdr:rowOff>
    </xdr:from>
    <xdr:to>
      <xdr:col>2</xdr:col>
      <xdr:colOff>76200</xdr:colOff>
      <xdr:row>226</xdr:row>
      <xdr:rowOff>114300</xdr:rowOff>
    </xdr:to>
    <xdr:sp macro="" textlink="">
      <xdr:nvSpPr>
        <xdr:cNvPr id="866" name="Line 8">
          <a:extLst>
            <a:ext uri="{FF2B5EF4-FFF2-40B4-BE49-F238E27FC236}">
              <a16:creationId xmlns:a16="http://schemas.microsoft.com/office/drawing/2014/main" id="{3B90EDE8-1AE6-49ED-9227-58B0E90DB2F8}"/>
            </a:ext>
          </a:extLst>
        </xdr:cNvPr>
        <xdr:cNvSpPr>
          <a:spLocks noChangeShapeType="1"/>
        </xdr:cNvSpPr>
      </xdr:nvSpPr>
      <xdr:spPr bwMode="auto">
        <a:xfrm flipH="1">
          <a:off x="1266825" y="36833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226</xdr:row>
      <xdr:rowOff>114300</xdr:rowOff>
    </xdr:from>
    <xdr:to>
      <xdr:col>2</xdr:col>
      <xdr:colOff>76200</xdr:colOff>
      <xdr:row>226</xdr:row>
      <xdr:rowOff>114300</xdr:rowOff>
    </xdr:to>
    <xdr:sp macro="" textlink="">
      <xdr:nvSpPr>
        <xdr:cNvPr id="867" name="Line 8">
          <a:extLst>
            <a:ext uri="{FF2B5EF4-FFF2-40B4-BE49-F238E27FC236}">
              <a16:creationId xmlns:a16="http://schemas.microsoft.com/office/drawing/2014/main" id="{F5A9AD42-6F04-4399-9EBB-D8B21C119A61}"/>
            </a:ext>
          </a:extLst>
        </xdr:cNvPr>
        <xdr:cNvSpPr>
          <a:spLocks noChangeShapeType="1"/>
        </xdr:cNvSpPr>
      </xdr:nvSpPr>
      <xdr:spPr bwMode="auto">
        <a:xfrm flipH="1">
          <a:off x="1266825" y="36833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226</xdr:row>
      <xdr:rowOff>114300</xdr:rowOff>
    </xdr:from>
    <xdr:to>
      <xdr:col>2</xdr:col>
      <xdr:colOff>76200</xdr:colOff>
      <xdr:row>226</xdr:row>
      <xdr:rowOff>114300</xdr:rowOff>
    </xdr:to>
    <xdr:sp macro="" textlink="">
      <xdr:nvSpPr>
        <xdr:cNvPr id="868" name="Line 8">
          <a:extLst>
            <a:ext uri="{FF2B5EF4-FFF2-40B4-BE49-F238E27FC236}">
              <a16:creationId xmlns:a16="http://schemas.microsoft.com/office/drawing/2014/main" id="{3C99062B-2E35-4B57-8C9F-46FA366F70A9}"/>
            </a:ext>
          </a:extLst>
        </xdr:cNvPr>
        <xdr:cNvSpPr>
          <a:spLocks noChangeShapeType="1"/>
        </xdr:cNvSpPr>
      </xdr:nvSpPr>
      <xdr:spPr bwMode="auto">
        <a:xfrm flipH="1">
          <a:off x="1266825" y="36833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226</xdr:row>
      <xdr:rowOff>114300</xdr:rowOff>
    </xdr:from>
    <xdr:to>
      <xdr:col>2</xdr:col>
      <xdr:colOff>76200</xdr:colOff>
      <xdr:row>226</xdr:row>
      <xdr:rowOff>114300</xdr:rowOff>
    </xdr:to>
    <xdr:sp macro="" textlink="">
      <xdr:nvSpPr>
        <xdr:cNvPr id="869" name="Line 8">
          <a:extLst>
            <a:ext uri="{FF2B5EF4-FFF2-40B4-BE49-F238E27FC236}">
              <a16:creationId xmlns:a16="http://schemas.microsoft.com/office/drawing/2014/main" id="{B94691D3-48A1-4A91-A36C-120FF2B14A60}"/>
            </a:ext>
          </a:extLst>
        </xdr:cNvPr>
        <xdr:cNvSpPr>
          <a:spLocks noChangeShapeType="1"/>
        </xdr:cNvSpPr>
      </xdr:nvSpPr>
      <xdr:spPr bwMode="auto">
        <a:xfrm flipH="1">
          <a:off x="1266825" y="36833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226</xdr:row>
      <xdr:rowOff>114300</xdr:rowOff>
    </xdr:from>
    <xdr:to>
      <xdr:col>2</xdr:col>
      <xdr:colOff>76200</xdr:colOff>
      <xdr:row>226</xdr:row>
      <xdr:rowOff>114300</xdr:rowOff>
    </xdr:to>
    <xdr:sp macro="" textlink="">
      <xdr:nvSpPr>
        <xdr:cNvPr id="870" name="Line 8">
          <a:extLst>
            <a:ext uri="{FF2B5EF4-FFF2-40B4-BE49-F238E27FC236}">
              <a16:creationId xmlns:a16="http://schemas.microsoft.com/office/drawing/2014/main" id="{7D4BA9E6-1C64-4C09-99E8-FB87F6E2E28C}"/>
            </a:ext>
          </a:extLst>
        </xdr:cNvPr>
        <xdr:cNvSpPr>
          <a:spLocks noChangeShapeType="1"/>
        </xdr:cNvSpPr>
      </xdr:nvSpPr>
      <xdr:spPr bwMode="auto">
        <a:xfrm flipH="1">
          <a:off x="1266825" y="36833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226</xdr:row>
      <xdr:rowOff>114300</xdr:rowOff>
    </xdr:from>
    <xdr:to>
      <xdr:col>2</xdr:col>
      <xdr:colOff>76200</xdr:colOff>
      <xdr:row>226</xdr:row>
      <xdr:rowOff>114300</xdr:rowOff>
    </xdr:to>
    <xdr:sp macro="" textlink="">
      <xdr:nvSpPr>
        <xdr:cNvPr id="871" name="Line 8">
          <a:extLst>
            <a:ext uri="{FF2B5EF4-FFF2-40B4-BE49-F238E27FC236}">
              <a16:creationId xmlns:a16="http://schemas.microsoft.com/office/drawing/2014/main" id="{47BC656D-EB45-4D66-A74D-F9335EE75BB6}"/>
            </a:ext>
          </a:extLst>
        </xdr:cNvPr>
        <xdr:cNvSpPr>
          <a:spLocks noChangeShapeType="1"/>
        </xdr:cNvSpPr>
      </xdr:nvSpPr>
      <xdr:spPr bwMode="auto">
        <a:xfrm flipH="1">
          <a:off x="1266825" y="36833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226</xdr:row>
      <xdr:rowOff>114300</xdr:rowOff>
    </xdr:from>
    <xdr:to>
      <xdr:col>2</xdr:col>
      <xdr:colOff>47625</xdr:colOff>
      <xdr:row>226</xdr:row>
      <xdr:rowOff>114300</xdr:rowOff>
    </xdr:to>
    <xdr:sp macro="" textlink="">
      <xdr:nvSpPr>
        <xdr:cNvPr id="872" name="Line 8">
          <a:extLst>
            <a:ext uri="{FF2B5EF4-FFF2-40B4-BE49-F238E27FC236}">
              <a16:creationId xmlns:a16="http://schemas.microsoft.com/office/drawing/2014/main" id="{1F75AE1F-BD82-41A5-A953-69C86B99DCD2}"/>
            </a:ext>
          </a:extLst>
        </xdr:cNvPr>
        <xdr:cNvSpPr>
          <a:spLocks noChangeShapeType="1"/>
        </xdr:cNvSpPr>
      </xdr:nvSpPr>
      <xdr:spPr bwMode="auto">
        <a:xfrm flipH="1">
          <a:off x="1266825" y="36833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226</xdr:row>
      <xdr:rowOff>114300</xdr:rowOff>
    </xdr:from>
    <xdr:to>
      <xdr:col>2</xdr:col>
      <xdr:colOff>47625</xdr:colOff>
      <xdr:row>226</xdr:row>
      <xdr:rowOff>114300</xdr:rowOff>
    </xdr:to>
    <xdr:sp macro="" textlink="">
      <xdr:nvSpPr>
        <xdr:cNvPr id="873" name="Line 8">
          <a:extLst>
            <a:ext uri="{FF2B5EF4-FFF2-40B4-BE49-F238E27FC236}">
              <a16:creationId xmlns:a16="http://schemas.microsoft.com/office/drawing/2014/main" id="{D4E448B6-BC8A-4875-8371-185725C0E36F}"/>
            </a:ext>
          </a:extLst>
        </xdr:cNvPr>
        <xdr:cNvSpPr>
          <a:spLocks noChangeShapeType="1"/>
        </xdr:cNvSpPr>
      </xdr:nvSpPr>
      <xdr:spPr bwMode="auto">
        <a:xfrm flipH="1">
          <a:off x="1266825" y="36833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226</xdr:row>
      <xdr:rowOff>114300</xdr:rowOff>
    </xdr:from>
    <xdr:to>
      <xdr:col>2</xdr:col>
      <xdr:colOff>76200</xdr:colOff>
      <xdr:row>226</xdr:row>
      <xdr:rowOff>114300</xdr:rowOff>
    </xdr:to>
    <xdr:sp macro="" textlink="">
      <xdr:nvSpPr>
        <xdr:cNvPr id="874" name="Line 8">
          <a:extLst>
            <a:ext uri="{FF2B5EF4-FFF2-40B4-BE49-F238E27FC236}">
              <a16:creationId xmlns:a16="http://schemas.microsoft.com/office/drawing/2014/main" id="{95E1C315-3CD4-4265-864D-6A53D4FDA50C}"/>
            </a:ext>
          </a:extLst>
        </xdr:cNvPr>
        <xdr:cNvSpPr>
          <a:spLocks noChangeShapeType="1"/>
        </xdr:cNvSpPr>
      </xdr:nvSpPr>
      <xdr:spPr bwMode="auto">
        <a:xfrm flipH="1">
          <a:off x="1266825" y="36833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226</xdr:row>
      <xdr:rowOff>114300</xdr:rowOff>
    </xdr:from>
    <xdr:to>
      <xdr:col>2</xdr:col>
      <xdr:colOff>76200</xdr:colOff>
      <xdr:row>226</xdr:row>
      <xdr:rowOff>114300</xdr:rowOff>
    </xdr:to>
    <xdr:sp macro="" textlink="">
      <xdr:nvSpPr>
        <xdr:cNvPr id="875" name="Line 8">
          <a:extLst>
            <a:ext uri="{FF2B5EF4-FFF2-40B4-BE49-F238E27FC236}">
              <a16:creationId xmlns:a16="http://schemas.microsoft.com/office/drawing/2014/main" id="{09DF1498-DA55-43DC-8F51-9D6DC5FCAEDC}"/>
            </a:ext>
          </a:extLst>
        </xdr:cNvPr>
        <xdr:cNvSpPr>
          <a:spLocks noChangeShapeType="1"/>
        </xdr:cNvSpPr>
      </xdr:nvSpPr>
      <xdr:spPr bwMode="auto">
        <a:xfrm flipH="1">
          <a:off x="1266825" y="36833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226</xdr:row>
      <xdr:rowOff>114300</xdr:rowOff>
    </xdr:from>
    <xdr:to>
      <xdr:col>2</xdr:col>
      <xdr:colOff>76200</xdr:colOff>
      <xdr:row>226</xdr:row>
      <xdr:rowOff>114300</xdr:rowOff>
    </xdr:to>
    <xdr:sp macro="" textlink="">
      <xdr:nvSpPr>
        <xdr:cNvPr id="876" name="Line 8">
          <a:extLst>
            <a:ext uri="{FF2B5EF4-FFF2-40B4-BE49-F238E27FC236}">
              <a16:creationId xmlns:a16="http://schemas.microsoft.com/office/drawing/2014/main" id="{B0D96FD5-2774-4D6B-97DA-4529906C71FC}"/>
            </a:ext>
          </a:extLst>
        </xdr:cNvPr>
        <xdr:cNvSpPr>
          <a:spLocks noChangeShapeType="1"/>
        </xdr:cNvSpPr>
      </xdr:nvSpPr>
      <xdr:spPr bwMode="auto">
        <a:xfrm flipH="1">
          <a:off x="1339850" y="37503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226</xdr:row>
      <xdr:rowOff>114300</xdr:rowOff>
    </xdr:from>
    <xdr:to>
      <xdr:col>2</xdr:col>
      <xdr:colOff>76200</xdr:colOff>
      <xdr:row>226</xdr:row>
      <xdr:rowOff>114300</xdr:rowOff>
    </xdr:to>
    <xdr:sp macro="" textlink="">
      <xdr:nvSpPr>
        <xdr:cNvPr id="877" name="Line 8">
          <a:extLst>
            <a:ext uri="{FF2B5EF4-FFF2-40B4-BE49-F238E27FC236}">
              <a16:creationId xmlns:a16="http://schemas.microsoft.com/office/drawing/2014/main" id="{67943BBF-9058-4395-AACA-8905942723AD}"/>
            </a:ext>
          </a:extLst>
        </xdr:cNvPr>
        <xdr:cNvSpPr>
          <a:spLocks noChangeShapeType="1"/>
        </xdr:cNvSpPr>
      </xdr:nvSpPr>
      <xdr:spPr bwMode="auto">
        <a:xfrm flipH="1">
          <a:off x="1339850" y="37503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226</xdr:row>
      <xdr:rowOff>114300</xdr:rowOff>
    </xdr:from>
    <xdr:to>
      <xdr:col>2</xdr:col>
      <xdr:colOff>76200</xdr:colOff>
      <xdr:row>226</xdr:row>
      <xdr:rowOff>114300</xdr:rowOff>
    </xdr:to>
    <xdr:sp macro="" textlink="">
      <xdr:nvSpPr>
        <xdr:cNvPr id="878" name="Line 8">
          <a:extLst>
            <a:ext uri="{FF2B5EF4-FFF2-40B4-BE49-F238E27FC236}">
              <a16:creationId xmlns:a16="http://schemas.microsoft.com/office/drawing/2014/main" id="{0FC836D4-7610-451F-98C6-22B0281C6DA8}"/>
            </a:ext>
          </a:extLst>
        </xdr:cNvPr>
        <xdr:cNvSpPr>
          <a:spLocks noChangeShapeType="1"/>
        </xdr:cNvSpPr>
      </xdr:nvSpPr>
      <xdr:spPr bwMode="auto">
        <a:xfrm flipH="1">
          <a:off x="1339850" y="37503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226</xdr:row>
      <xdr:rowOff>114300</xdr:rowOff>
    </xdr:from>
    <xdr:to>
      <xdr:col>2</xdr:col>
      <xdr:colOff>76200</xdr:colOff>
      <xdr:row>226</xdr:row>
      <xdr:rowOff>114300</xdr:rowOff>
    </xdr:to>
    <xdr:sp macro="" textlink="">
      <xdr:nvSpPr>
        <xdr:cNvPr id="879" name="Line 8">
          <a:extLst>
            <a:ext uri="{FF2B5EF4-FFF2-40B4-BE49-F238E27FC236}">
              <a16:creationId xmlns:a16="http://schemas.microsoft.com/office/drawing/2014/main" id="{81E7E9A8-9A5C-4F72-B6A2-E281C0362208}"/>
            </a:ext>
          </a:extLst>
        </xdr:cNvPr>
        <xdr:cNvSpPr>
          <a:spLocks noChangeShapeType="1"/>
        </xdr:cNvSpPr>
      </xdr:nvSpPr>
      <xdr:spPr bwMode="auto">
        <a:xfrm flipH="1">
          <a:off x="1339850" y="37503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226</xdr:row>
      <xdr:rowOff>114300</xdr:rowOff>
    </xdr:from>
    <xdr:to>
      <xdr:col>2</xdr:col>
      <xdr:colOff>76200</xdr:colOff>
      <xdr:row>226</xdr:row>
      <xdr:rowOff>114300</xdr:rowOff>
    </xdr:to>
    <xdr:sp macro="" textlink="">
      <xdr:nvSpPr>
        <xdr:cNvPr id="880" name="Line 8">
          <a:extLst>
            <a:ext uri="{FF2B5EF4-FFF2-40B4-BE49-F238E27FC236}">
              <a16:creationId xmlns:a16="http://schemas.microsoft.com/office/drawing/2014/main" id="{C878B7FE-B851-4160-90FC-B69384F4EF12}"/>
            </a:ext>
          </a:extLst>
        </xdr:cNvPr>
        <xdr:cNvSpPr>
          <a:spLocks noChangeShapeType="1"/>
        </xdr:cNvSpPr>
      </xdr:nvSpPr>
      <xdr:spPr bwMode="auto">
        <a:xfrm flipH="1">
          <a:off x="1339850" y="37503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226</xdr:row>
      <xdr:rowOff>114300</xdr:rowOff>
    </xdr:from>
    <xdr:to>
      <xdr:col>2</xdr:col>
      <xdr:colOff>76200</xdr:colOff>
      <xdr:row>226</xdr:row>
      <xdr:rowOff>114300</xdr:rowOff>
    </xdr:to>
    <xdr:sp macro="" textlink="">
      <xdr:nvSpPr>
        <xdr:cNvPr id="881" name="Line 8">
          <a:extLst>
            <a:ext uri="{FF2B5EF4-FFF2-40B4-BE49-F238E27FC236}">
              <a16:creationId xmlns:a16="http://schemas.microsoft.com/office/drawing/2014/main" id="{7FF640E3-64B8-4862-BE05-0FFE348DF8DC}"/>
            </a:ext>
          </a:extLst>
        </xdr:cNvPr>
        <xdr:cNvSpPr>
          <a:spLocks noChangeShapeType="1"/>
        </xdr:cNvSpPr>
      </xdr:nvSpPr>
      <xdr:spPr bwMode="auto">
        <a:xfrm flipH="1">
          <a:off x="1339850" y="37503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226</xdr:row>
      <xdr:rowOff>114300</xdr:rowOff>
    </xdr:from>
    <xdr:to>
      <xdr:col>2</xdr:col>
      <xdr:colOff>47625</xdr:colOff>
      <xdr:row>226</xdr:row>
      <xdr:rowOff>114300</xdr:rowOff>
    </xdr:to>
    <xdr:sp macro="" textlink="">
      <xdr:nvSpPr>
        <xdr:cNvPr id="882" name="Line 8">
          <a:extLst>
            <a:ext uri="{FF2B5EF4-FFF2-40B4-BE49-F238E27FC236}">
              <a16:creationId xmlns:a16="http://schemas.microsoft.com/office/drawing/2014/main" id="{D980C49D-F87C-4881-8911-6582E956E439}"/>
            </a:ext>
          </a:extLst>
        </xdr:cNvPr>
        <xdr:cNvSpPr>
          <a:spLocks noChangeShapeType="1"/>
        </xdr:cNvSpPr>
      </xdr:nvSpPr>
      <xdr:spPr bwMode="auto">
        <a:xfrm flipH="1">
          <a:off x="1339850" y="37503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226</xdr:row>
      <xdr:rowOff>114300</xdr:rowOff>
    </xdr:from>
    <xdr:to>
      <xdr:col>2</xdr:col>
      <xdr:colOff>47625</xdr:colOff>
      <xdr:row>226</xdr:row>
      <xdr:rowOff>114300</xdr:rowOff>
    </xdr:to>
    <xdr:sp macro="" textlink="">
      <xdr:nvSpPr>
        <xdr:cNvPr id="883" name="Line 8">
          <a:extLst>
            <a:ext uri="{FF2B5EF4-FFF2-40B4-BE49-F238E27FC236}">
              <a16:creationId xmlns:a16="http://schemas.microsoft.com/office/drawing/2014/main" id="{594C5BD7-327F-4AE7-AEFD-818A39915CC5}"/>
            </a:ext>
          </a:extLst>
        </xdr:cNvPr>
        <xdr:cNvSpPr>
          <a:spLocks noChangeShapeType="1"/>
        </xdr:cNvSpPr>
      </xdr:nvSpPr>
      <xdr:spPr bwMode="auto">
        <a:xfrm flipH="1">
          <a:off x="1339850" y="37503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226</xdr:row>
      <xdr:rowOff>114300</xdr:rowOff>
    </xdr:from>
    <xdr:to>
      <xdr:col>2</xdr:col>
      <xdr:colOff>76200</xdr:colOff>
      <xdr:row>226</xdr:row>
      <xdr:rowOff>114300</xdr:rowOff>
    </xdr:to>
    <xdr:sp macro="" textlink="">
      <xdr:nvSpPr>
        <xdr:cNvPr id="884" name="Line 8">
          <a:extLst>
            <a:ext uri="{FF2B5EF4-FFF2-40B4-BE49-F238E27FC236}">
              <a16:creationId xmlns:a16="http://schemas.microsoft.com/office/drawing/2014/main" id="{5A73C9D5-4CF9-4AFE-B4F0-DD7E71F7B3EC}"/>
            </a:ext>
          </a:extLst>
        </xdr:cNvPr>
        <xdr:cNvSpPr>
          <a:spLocks noChangeShapeType="1"/>
        </xdr:cNvSpPr>
      </xdr:nvSpPr>
      <xdr:spPr bwMode="auto">
        <a:xfrm flipH="1">
          <a:off x="1339850" y="37503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226</xdr:row>
      <xdr:rowOff>114300</xdr:rowOff>
    </xdr:from>
    <xdr:to>
      <xdr:col>2</xdr:col>
      <xdr:colOff>76200</xdr:colOff>
      <xdr:row>226</xdr:row>
      <xdr:rowOff>114300</xdr:rowOff>
    </xdr:to>
    <xdr:sp macro="" textlink="">
      <xdr:nvSpPr>
        <xdr:cNvPr id="885" name="Line 8">
          <a:extLst>
            <a:ext uri="{FF2B5EF4-FFF2-40B4-BE49-F238E27FC236}">
              <a16:creationId xmlns:a16="http://schemas.microsoft.com/office/drawing/2014/main" id="{9F9B67DA-4D38-4DD8-B353-B51DF869E13F}"/>
            </a:ext>
          </a:extLst>
        </xdr:cNvPr>
        <xdr:cNvSpPr>
          <a:spLocks noChangeShapeType="1"/>
        </xdr:cNvSpPr>
      </xdr:nvSpPr>
      <xdr:spPr bwMode="auto">
        <a:xfrm flipH="1">
          <a:off x="1339850" y="37503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https://tenniskei.com/2021-nitto-atp-finals-result" TargetMode="Externa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8E8E6-A2B3-4E05-9557-6F02CB9ED331}">
  <sheetPr>
    <pageSetUpPr fitToPage="1"/>
  </sheetPr>
  <dimension ref="A1:K28"/>
  <sheetViews>
    <sheetView topLeftCell="B1" zoomScale="70" zoomScaleNormal="70" workbookViewId="0">
      <selection activeCell="E29" sqref="E29"/>
    </sheetView>
  </sheetViews>
  <sheetFormatPr defaultRowHeight="15"/>
  <cols>
    <col min="1" max="1" width="1.796875" style="181" hidden="1" customWidth="1"/>
    <col min="2" max="3" width="4" style="181" customWidth="1"/>
    <col min="4" max="11" width="22" style="181" customWidth="1"/>
    <col min="12" max="244" width="8.796875" style="181"/>
    <col min="245" max="245" width="0" style="181" hidden="1" customWidth="1"/>
    <col min="246" max="247" width="4" style="181" customWidth="1"/>
    <col min="248" max="255" width="18.09765625" style="181" customWidth="1"/>
    <col min="256" max="500" width="8.796875" style="181"/>
    <col min="501" max="501" width="0" style="181" hidden="1" customWidth="1"/>
    <col min="502" max="503" width="4" style="181" customWidth="1"/>
    <col min="504" max="511" width="18.09765625" style="181" customWidth="1"/>
    <col min="512" max="756" width="8.796875" style="181"/>
    <col min="757" max="757" width="0" style="181" hidden="1" customWidth="1"/>
    <col min="758" max="759" width="4" style="181" customWidth="1"/>
    <col min="760" max="767" width="18.09765625" style="181" customWidth="1"/>
    <col min="768" max="1012" width="8.796875" style="181"/>
    <col min="1013" max="1013" width="0" style="181" hidden="1" customWidth="1"/>
    <col min="1014" max="1015" width="4" style="181" customWidth="1"/>
    <col min="1016" max="1023" width="18.09765625" style="181" customWidth="1"/>
    <col min="1024" max="1268" width="8.796875" style="181"/>
    <col min="1269" max="1269" width="0" style="181" hidden="1" customWidth="1"/>
    <col min="1270" max="1271" width="4" style="181" customWidth="1"/>
    <col min="1272" max="1279" width="18.09765625" style="181" customWidth="1"/>
    <col min="1280" max="1524" width="8.796875" style="181"/>
    <col min="1525" max="1525" width="0" style="181" hidden="1" customWidth="1"/>
    <col min="1526" max="1527" width="4" style="181" customWidth="1"/>
    <col min="1528" max="1535" width="18.09765625" style="181" customWidth="1"/>
    <col min="1536" max="1780" width="8.796875" style="181"/>
    <col min="1781" max="1781" width="0" style="181" hidden="1" customWidth="1"/>
    <col min="1782" max="1783" width="4" style="181" customWidth="1"/>
    <col min="1784" max="1791" width="18.09765625" style="181" customWidth="1"/>
    <col min="1792" max="2036" width="8.796875" style="181"/>
    <col min="2037" max="2037" width="0" style="181" hidden="1" customWidth="1"/>
    <col min="2038" max="2039" width="4" style="181" customWidth="1"/>
    <col min="2040" max="2047" width="18.09765625" style="181" customWidth="1"/>
    <col min="2048" max="2292" width="8.796875" style="181"/>
    <col min="2293" max="2293" width="0" style="181" hidden="1" customWidth="1"/>
    <col min="2294" max="2295" width="4" style="181" customWidth="1"/>
    <col min="2296" max="2303" width="18.09765625" style="181" customWidth="1"/>
    <col min="2304" max="2548" width="8.796875" style="181"/>
    <col min="2549" max="2549" width="0" style="181" hidden="1" customWidth="1"/>
    <col min="2550" max="2551" width="4" style="181" customWidth="1"/>
    <col min="2552" max="2559" width="18.09765625" style="181" customWidth="1"/>
    <col min="2560" max="2804" width="8.796875" style="181"/>
    <col min="2805" max="2805" width="0" style="181" hidden="1" customWidth="1"/>
    <col min="2806" max="2807" width="4" style="181" customWidth="1"/>
    <col min="2808" max="2815" width="18.09765625" style="181" customWidth="1"/>
    <col min="2816" max="3060" width="8.796875" style="181"/>
    <col min="3061" max="3061" width="0" style="181" hidden="1" customWidth="1"/>
    <col min="3062" max="3063" width="4" style="181" customWidth="1"/>
    <col min="3064" max="3071" width="18.09765625" style="181" customWidth="1"/>
    <col min="3072" max="3316" width="8.796875" style="181"/>
    <col min="3317" max="3317" width="0" style="181" hidden="1" customWidth="1"/>
    <col min="3318" max="3319" width="4" style="181" customWidth="1"/>
    <col min="3320" max="3327" width="18.09765625" style="181" customWidth="1"/>
    <col min="3328" max="3572" width="8.796875" style="181"/>
    <col min="3573" max="3573" width="0" style="181" hidden="1" customWidth="1"/>
    <col min="3574" max="3575" width="4" style="181" customWidth="1"/>
    <col min="3576" max="3583" width="18.09765625" style="181" customWidth="1"/>
    <col min="3584" max="3828" width="8.796875" style="181"/>
    <col min="3829" max="3829" width="0" style="181" hidden="1" customWidth="1"/>
    <col min="3830" max="3831" width="4" style="181" customWidth="1"/>
    <col min="3832" max="3839" width="18.09765625" style="181" customWidth="1"/>
    <col min="3840" max="4084" width="8.796875" style="181"/>
    <col min="4085" max="4085" width="0" style="181" hidden="1" customWidth="1"/>
    <col min="4086" max="4087" width="4" style="181" customWidth="1"/>
    <col min="4088" max="4095" width="18.09765625" style="181" customWidth="1"/>
    <col min="4096" max="4340" width="8.796875" style="181"/>
    <col min="4341" max="4341" width="0" style="181" hidden="1" customWidth="1"/>
    <col min="4342" max="4343" width="4" style="181" customWidth="1"/>
    <col min="4344" max="4351" width="18.09765625" style="181" customWidth="1"/>
    <col min="4352" max="4596" width="8.796875" style="181"/>
    <col min="4597" max="4597" width="0" style="181" hidden="1" customWidth="1"/>
    <col min="4598" max="4599" width="4" style="181" customWidth="1"/>
    <col min="4600" max="4607" width="18.09765625" style="181" customWidth="1"/>
    <col min="4608" max="4852" width="8.796875" style="181"/>
    <col min="4853" max="4853" width="0" style="181" hidden="1" customWidth="1"/>
    <col min="4854" max="4855" width="4" style="181" customWidth="1"/>
    <col min="4856" max="4863" width="18.09765625" style="181" customWidth="1"/>
    <col min="4864" max="5108" width="8.796875" style="181"/>
    <col min="5109" max="5109" width="0" style="181" hidden="1" customWidth="1"/>
    <col min="5110" max="5111" width="4" style="181" customWidth="1"/>
    <col min="5112" max="5119" width="18.09765625" style="181" customWidth="1"/>
    <col min="5120" max="5364" width="8.796875" style="181"/>
    <col min="5365" max="5365" width="0" style="181" hidden="1" customWidth="1"/>
    <col min="5366" max="5367" width="4" style="181" customWidth="1"/>
    <col min="5368" max="5375" width="18.09765625" style="181" customWidth="1"/>
    <col min="5376" max="5620" width="8.796875" style="181"/>
    <col min="5621" max="5621" width="0" style="181" hidden="1" customWidth="1"/>
    <col min="5622" max="5623" width="4" style="181" customWidth="1"/>
    <col min="5624" max="5631" width="18.09765625" style="181" customWidth="1"/>
    <col min="5632" max="5876" width="8.796875" style="181"/>
    <col min="5877" max="5877" width="0" style="181" hidden="1" customWidth="1"/>
    <col min="5878" max="5879" width="4" style="181" customWidth="1"/>
    <col min="5880" max="5887" width="18.09765625" style="181" customWidth="1"/>
    <col min="5888" max="6132" width="8.796875" style="181"/>
    <col min="6133" max="6133" width="0" style="181" hidden="1" customWidth="1"/>
    <col min="6134" max="6135" width="4" style="181" customWidth="1"/>
    <col min="6136" max="6143" width="18.09765625" style="181" customWidth="1"/>
    <col min="6144" max="6388" width="8.796875" style="181"/>
    <col min="6389" max="6389" width="0" style="181" hidden="1" customWidth="1"/>
    <col min="6390" max="6391" width="4" style="181" customWidth="1"/>
    <col min="6392" max="6399" width="18.09765625" style="181" customWidth="1"/>
    <col min="6400" max="6644" width="8.796875" style="181"/>
    <col min="6645" max="6645" width="0" style="181" hidden="1" customWidth="1"/>
    <col min="6646" max="6647" width="4" style="181" customWidth="1"/>
    <col min="6648" max="6655" width="18.09765625" style="181" customWidth="1"/>
    <col min="6656" max="6900" width="8.796875" style="181"/>
    <col min="6901" max="6901" width="0" style="181" hidden="1" customWidth="1"/>
    <col min="6902" max="6903" width="4" style="181" customWidth="1"/>
    <col min="6904" max="6911" width="18.09765625" style="181" customWidth="1"/>
    <col min="6912" max="7156" width="8.796875" style="181"/>
    <col min="7157" max="7157" width="0" style="181" hidden="1" customWidth="1"/>
    <col min="7158" max="7159" width="4" style="181" customWidth="1"/>
    <col min="7160" max="7167" width="18.09765625" style="181" customWidth="1"/>
    <col min="7168" max="7412" width="8.796875" style="181"/>
    <col min="7413" max="7413" width="0" style="181" hidden="1" customWidth="1"/>
    <col min="7414" max="7415" width="4" style="181" customWidth="1"/>
    <col min="7416" max="7423" width="18.09765625" style="181" customWidth="1"/>
    <col min="7424" max="7668" width="8.796875" style="181"/>
    <col min="7669" max="7669" width="0" style="181" hidden="1" customWidth="1"/>
    <col min="7670" max="7671" width="4" style="181" customWidth="1"/>
    <col min="7672" max="7679" width="18.09765625" style="181" customWidth="1"/>
    <col min="7680" max="7924" width="8.796875" style="181"/>
    <col min="7925" max="7925" width="0" style="181" hidden="1" customWidth="1"/>
    <col min="7926" max="7927" width="4" style="181" customWidth="1"/>
    <col min="7928" max="7935" width="18.09765625" style="181" customWidth="1"/>
    <col min="7936" max="8180" width="8.796875" style="181"/>
    <col min="8181" max="8181" width="0" style="181" hidden="1" customWidth="1"/>
    <col min="8182" max="8183" width="4" style="181" customWidth="1"/>
    <col min="8184" max="8191" width="18.09765625" style="181" customWidth="1"/>
    <col min="8192" max="8436" width="8.796875" style="181"/>
    <col min="8437" max="8437" width="0" style="181" hidden="1" customWidth="1"/>
    <col min="8438" max="8439" width="4" style="181" customWidth="1"/>
    <col min="8440" max="8447" width="18.09765625" style="181" customWidth="1"/>
    <col min="8448" max="8692" width="8.796875" style="181"/>
    <col min="8693" max="8693" width="0" style="181" hidden="1" customWidth="1"/>
    <col min="8694" max="8695" width="4" style="181" customWidth="1"/>
    <col min="8696" max="8703" width="18.09765625" style="181" customWidth="1"/>
    <col min="8704" max="8948" width="8.796875" style="181"/>
    <col min="8949" max="8949" width="0" style="181" hidden="1" customWidth="1"/>
    <col min="8950" max="8951" width="4" style="181" customWidth="1"/>
    <col min="8952" max="8959" width="18.09765625" style="181" customWidth="1"/>
    <col min="8960" max="9204" width="8.796875" style="181"/>
    <col min="9205" max="9205" width="0" style="181" hidden="1" customWidth="1"/>
    <col min="9206" max="9207" width="4" style="181" customWidth="1"/>
    <col min="9208" max="9215" width="18.09765625" style="181" customWidth="1"/>
    <col min="9216" max="9460" width="8.796875" style="181"/>
    <col min="9461" max="9461" width="0" style="181" hidden="1" customWidth="1"/>
    <col min="9462" max="9463" width="4" style="181" customWidth="1"/>
    <col min="9464" max="9471" width="18.09765625" style="181" customWidth="1"/>
    <col min="9472" max="9716" width="8.796875" style="181"/>
    <col min="9717" max="9717" width="0" style="181" hidden="1" customWidth="1"/>
    <col min="9718" max="9719" width="4" style="181" customWidth="1"/>
    <col min="9720" max="9727" width="18.09765625" style="181" customWidth="1"/>
    <col min="9728" max="9972" width="8.796875" style="181"/>
    <col min="9973" max="9973" width="0" style="181" hidden="1" customWidth="1"/>
    <col min="9974" max="9975" width="4" style="181" customWidth="1"/>
    <col min="9976" max="9983" width="18.09765625" style="181" customWidth="1"/>
    <col min="9984" max="10228" width="8.796875" style="181"/>
    <col min="10229" max="10229" width="0" style="181" hidden="1" customWidth="1"/>
    <col min="10230" max="10231" width="4" style="181" customWidth="1"/>
    <col min="10232" max="10239" width="18.09765625" style="181" customWidth="1"/>
    <col min="10240" max="10484" width="8.796875" style="181"/>
    <col min="10485" max="10485" width="0" style="181" hidden="1" customWidth="1"/>
    <col min="10486" max="10487" width="4" style="181" customWidth="1"/>
    <col min="10488" max="10495" width="18.09765625" style="181" customWidth="1"/>
    <col min="10496" max="10740" width="8.796875" style="181"/>
    <col min="10741" max="10741" width="0" style="181" hidden="1" customWidth="1"/>
    <col min="10742" max="10743" width="4" style="181" customWidth="1"/>
    <col min="10744" max="10751" width="18.09765625" style="181" customWidth="1"/>
    <col min="10752" max="10996" width="8.796875" style="181"/>
    <col min="10997" max="10997" width="0" style="181" hidden="1" customWidth="1"/>
    <col min="10998" max="10999" width="4" style="181" customWidth="1"/>
    <col min="11000" max="11007" width="18.09765625" style="181" customWidth="1"/>
    <col min="11008" max="11252" width="8.796875" style="181"/>
    <col min="11253" max="11253" width="0" style="181" hidden="1" customWidth="1"/>
    <col min="11254" max="11255" width="4" style="181" customWidth="1"/>
    <col min="11256" max="11263" width="18.09765625" style="181" customWidth="1"/>
    <col min="11264" max="11508" width="8.796875" style="181"/>
    <col min="11509" max="11509" width="0" style="181" hidden="1" customWidth="1"/>
    <col min="11510" max="11511" width="4" style="181" customWidth="1"/>
    <col min="11512" max="11519" width="18.09765625" style="181" customWidth="1"/>
    <col min="11520" max="11764" width="8.796875" style="181"/>
    <col min="11765" max="11765" width="0" style="181" hidden="1" customWidth="1"/>
    <col min="11766" max="11767" width="4" style="181" customWidth="1"/>
    <col min="11768" max="11775" width="18.09765625" style="181" customWidth="1"/>
    <col min="11776" max="12020" width="8.796875" style="181"/>
    <col min="12021" max="12021" width="0" style="181" hidden="1" customWidth="1"/>
    <col min="12022" max="12023" width="4" style="181" customWidth="1"/>
    <col min="12024" max="12031" width="18.09765625" style="181" customWidth="1"/>
    <col min="12032" max="12276" width="8.796875" style="181"/>
    <col min="12277" max="12277" width="0" style="181" hidden="1" customWidth="1"/>
    <col min="12278" max="12279" width="4" style="181" customWidth="1"/>
    <col min="12280" max="12287" width="18.09765625" style="181" customWidth="1"/>
    <col min="12288" max="12532" width="8.796875" style="181"/>
    <col min="12533" max="12533" width="0" style="181" hidden="1" customWidth="1"/>
    <col min="12534" max="12535" width="4" style="181" customWidth="1"/>
    <col min="12536" max="12543" width="18.09765625" style="181" customWidth="1"/>
    <col min="12544" max="12788" width="8.796875" style="181"/>
    <col min="12789" max="12789" width="0" style="181" hidden="1" customWidth="1"/>
    <col min="12790" max="12791" width="4" style="181" customWidth="1"/>
    <col min="12792" max="12799" width="18.09765625" style="181" customWidth="1"/>
    <col min="12800" max="13044" width="8.796875" style="181"/>
    <col min="13045" max="13045" width="0" style="181" hidden="1" customWidth="1"/>
    <col min="13046" max="13047" width="4" style="181" customWidth="1"/>
    <col min="13048" max="13055" width="18.09765625" style="181" customWidth="1"/>
    <col min="13056" max="13300" width="8.796875" style="181"/>
    <col min="13301" max="13301" width="0" style="181" hidden="1" customWidth="1"/>
    <col min="13302" max="13303" width="4" style="181" customWidth="1"/>
    <col min="13304" max="13311" width="18.09765625" style="181" customWidth="1"/>
    <col min="13312" max="13556" width="8.796875" style="181"/>
    <col min="13557" max="13557" width="0" style="181" hidden="1" customWidth="1"/>
    <col min="13558" max="13559" width="4" style="181" customWidth="1"/>
    <col min="13560" max="13567" width="18.09765625" style="181" customWidth="1"/>
    <col min="13568" max="13812" width="8.796875" style="181"/>
    <col min="13813" max="13813" width="0" style="181" hidden="1" customWidth="1"/>
    <col min="13814" max="13815" width="4" style="181" customWidth="1"/>
    <col min="13816" max="13823" width="18.09765625" style="181" customWidth="1"/>
    <col min="13824" max="14068" width="8.796875" style="181"/>
    <col min="14069" max="14069" width="0" style="181" hidden="1" customWidth="1"/>
    <col min="14070" max="14071" width="4" style="181" customWidth="1"/>
    <col min="14072" max="14079" width="18.09765625" style="181" customWidth="1"/>
    <col min="14080" max="14324" width="8.796875" style="181"/>
    <col min="14325" max="14325" width="0" style="181" hidden="1" customWidth="1"/>
    <col min="14326" max="14327" width="4" style="181" customWidth="1"/>
    <col min="14328" max="14335" width="18.09765625" style="181" customWidth="1"/>
    <col min="14336" max="14580" width="8.796875" style="181"/>
    <col min="14581" max="14581" width="0" style="181" hidden="1" customWidth="1"/>
    <col min="14582" max="14583" width="4" style="181" customWidth="1"/>
    <col min="14584" max="14591" width="18.09765625" style="181" customWidth="1"/>
    <col min="14592" max="14836" width="8.796875" style="181"/>
    <col min="14837" max="14837" width="0" style="181" hidden="1" customWidth="1"/>
    <col min="14838" max="14839" width="4" style="181" customWidth="1"/>
    <col min="14840" max="14847" width="18.09765625" style="181" customWidth="1"/>
    <col min="14848" max="15092" width="8.796875" style="181"/>
    <col min="15093" max="15093" width="0" style="181" hidden="1" customWidth="1"/>
    <col min="15094" max="15095" width="4" style="181" customWidth="1"/>
    <col min="15096" max="15103" width="18.09765625" style="181" customWidth="1"/>
    <col min="15104" max="15348" width="8.796875" style="181"/>
    <col min="15349" max="15349" width="0" style="181" hidden="1" customWidth="1"/>
    <col min="15350" max="15351" width="4" style="181" customWidth="1"/>
    <col min="15352" max="15359" width="18.09765625" style="181" customWidth="1"/>
    <col min="15360" max="15604" width="8.796875" style="181"/>
    <col min="15605" max="15605" width="0" style="181" hidden="1" customWidth="1"/>
    <col min="15606" max="15607" width="4" style="181" customWidth="1"/>
    <col min="15608" max="15615" width="18.09765625" style="181" customWidth="1"/>
    <col min="15616" max="15860" width="8.796875" style="181"/>
    <col min="15861" max="15861" width="0" style="181" hidden="1" customWidth="1"/>
    <col min="15862" max="15863" width="4" style="181" customWidth="1"/>
    <col min="15864" max="15871" width="18.09765625" style="181" customWidth="1"/>
    <col min="15872" max="16116" width="8.796875" style="181"/>
    <col min="16117" max="16117" width="0" style="181" hidden="1" customWidth="1"/>
    <col min="16118" max="16119" width="4" style="181" customWidth="1"/>
    <col min="16120" max="16127" width="18.09765625" style="181" customWidth="1"/>
    <col min="16128" max="16384" width="8.796875" style="181"/>
  </cols>
  <sheetData>
    <row r="1" spans="2:11" ht="33" customHeight="1">
      <c r="B1" s="281" t="s">
        <v>1158</v>
      </c>
      <c r="C1" s="281"/>
      <c r="D1" s="281"/>
      <c r="E1" s="281"/>
      <c r="F1" s="281"/>
      <c r="G1" s="281"/>
      <c r="H1" s="281"/>
      <c r="I1" s="281"/>
      <c r="J1" s="281"/>
      <c r="K1" s="281"/>
    </row>
    <row r="2" spans="2:11" ht="47.25" customHeight="1">
      <c r="B2" s="282" t="s">
        <v>1421</v>
      </c>
      <c r="C2" s="282"/>
      <c r="D2" s="282"/>
      <c r="E2" s="282"/>
      <c r="G2" s="182"/>
      <c r="H2" s="183" t="s">
        <v>1159</v>
      </c>
      <c r="J2" s="184"/>
      <c r="K2" s="183" t="s">
        <v>1160</v>
      </c>
    </row>
    <row r="3" spans="2:11" ht="15" customHeight="1">
      <c r="B3" s="283" t="s">
        <v>1135</v>
      </c>
      <c r="C3" s="283"/>
      <c r="D3" s="283" t="s">
        <v>1136</v>
      </c>
      <c r="E3" s="283" t="s">
        <v>1137</v>
      </c>
      <c r="F3" s="283" t="s">
        <v>1138</v>
      </c>
      <c r="G3" s="283" t="s">
        <v>1139</v>
      </c>
      <c r="H3" s="283" t="s">
        <v>1140</v>
      </c>
      <c r="I3" s="283" t="s">
        <v>1141</v>
      </c>
      <c r="J3" s="284" t="s">
        <v>1142</v>
      </c>
      <c r="K3" s="284" t="s">
        <v>1143</v>
      </c>
    </row>
    <row r="4" spans="2:11" ht="15" customHeight="1">
      <c r="B4" s="283"/>
      <c r="C4" s="283"/>
      <c r="D4" s="283"/>
      <c r="E4" s="283"/>
      <c r="F4" s="283"/>
      <c r="G4" s="283"/>
      <c r="H4" s="283"/>
      <c r="I4" s="283"/>
      <c r="J4" s="284"/>
      <c r="K4" s="284"/>
    </row>
    <row r="5" spans="2:11" ht="24.75" customHeight="1">
      <c r="B5" s="279">
        <v>0.33333333333333331</v>
      </c>
      <c r="C5" s="280"/>
      <c r="D5" s="285" t="s">
        <v>1408</v>
      </c>
      <c r="E5" s="286"/>
      <c r="F5" s="286"/>
      <c r="G5" s="286"/>
      <c r="H5" s="286"/>
      <c r="I5" s="286"/>
      <c r="J5" s="286"/>
      <c r="K5" s="287"/>
    </row>
    <row r="6" spans="2:11" ht="15" customHeight="1">
      <c r="B6" s="280"/>
      <c r="C6" s="280"/>
      <c r="D6" s="288"/>
      <c r="E6" s="289"/>
      <c r="F6" s="289"/>
      <c r="G6" s="289"/>
      <c r="H6" s="289"/>
      <c r="I6" s="289"/>
      <c r="J6" s="289"/>
      <c r="K6" s="290"/>
    </row>
    <row r="7" spans="2:11" ht="25.8" customHeight="1">
      <c r="B7" s="279">
        <v>0.375</v>
      </c>
      <c r="C7" s="280"/>
      <c r="D7" s="185" t="s">
        <v>1409</v>
      </c>
      <c r="E7" s="185" t="s">
        <v>1410</v>
      </c>
      <c r="F7" s="188" t="s">
        <v>1292</v>
      </c>
      <c r="G7" s="221" t="s">
        <v>1293</v>
      </c>
      <c r="H7" s="222" t="s">
        <v>1352</v>
      </c>
      <c r="I7" s="223" t="s">
        <v>1353</v>
      </c>
      <c r="J7" s="224" t="s">
        <v>1294</v>
      </c>
      <c r="K7" s="225" t="s">
        <v>1295</v>
      </c>
    </row>
    <row r="8" spans="2:11" ht="26.25" customHeight="1">
      <c r="B8" s="279">
        <v>0.39583333333333331</v>
      </c>
      <c r="C8" s="280"/>
      <c r="D8" s="227" t="s">
        <v>1354</v>
      </c>
      <c r="E8" s="226" t="s">
        <v>1296</v>
      </c>
      <c r="F8" s="228" t="s">
        <v>1297</v>
      </c>
      <c r="G8" s="206" t="s">
        <v>1298</v>
      </c>
      <c r="H8" s="197" t="s">
        <v>1366</v>
      </c>
      <c r="I8" s="199" t="s">
        <v>1368</v>
      </c>
      <c r="J8" s="198" t="s">
        <v>1299</v>
      </c>
      <c r="K8" s="204" t="s">
        <v>1300</v>
      </c>
    </row>
    <row r="9" spans="2:11" ht="26.25" customHeight="1">
      <c r="B9" s="279">
        <v>0.41666666666666702</v>
      </c>
      <c r="C9" s="280"/>
      <c r="D9" s="189" t="s">
        <v>1411</v>
      </c>
      <c r="E9" s="189" t="s">
        <v>1412</v>
      </c>
      <c r="F9" s="207" t="s">
        <v>1301</v>
      </c>
      <c r="G9" s="205" t="s">
        <v>1302</v>
      </c>
      <c r="H9" s="197" t="s">
        <v>1367</v>
      </c>
      <c r="I9" s="199" t="s">
        <v>1369</v>
      </c>
      <c r="J9" s="198" t="s">
        <v>1303</v>
      </c>
      <c r="K9" s="204" t="s">
        <v>1304</v>
      </c>
    </row>
    <row r="10" spans="2:11" ht="26.25" customHeight="1">
      <c r="B10" s="279">
        <v>0.4375</v>
      </c>
      <c r="C10" s="280"/>
      <c r="D10" s="187" t="s">
        <v>1355</v>
      </c>
      <c r="E10" s="186" t="s">
        <v>1305</v>
      </c>
      <c r="F10" s="206" t="s">
        <v>1306</v>
      </c>
      <c r="G10" s="207" t="s">
        <v>1307</v>
      </c>
      <c r="H10" s="190" t="s">
        <v>1356</v>
      </c>
      <c r="I10" s="190" t="s">
        <v>1357</v>
      </c>
      <c r="J10" s="224" t="s">
        <v>1308</v>
      </c>
      <c r="K10" s="225" t="s">
        <v>1309</v>
      </c>
    </row>
    <row r="11" spans="2:11" ht="26.25" customHeight="1">
      <c r="B11" s="279">
        <v>0.45833333333333298</v>
      </c>
      <c r="C11" s="280"/>
      <c r="D11" s="189" t="s">
        <v>1413</v>
      </c>
      <c r="E11" s="189" t="s">
        <v>1414</v>
      </c>
      <c r="F11" s="205" t="s">
        <v>1310</v>
      </c>
      <c r="G11" s="189" t="s">
        <v>1311</v>
      </c>
      <c r="H11" s="190" t="s">
        <v>1358</v>
      </c>
      <c r="I11" s="202" t="s">
        <v>1359</v>
      </c>
      <c r="J11" s="198" t="s">
        <v>1312</v>
      </c>
      <c r="K11" s="204" t="s">
        <v>1313</v>
      </c>
    </row>
    <row r="12" spans="2:11" ht="26.25" customHeight="1">
      <c r="B12" s="279">
        <v>0.47916666666666702</v>
      </c>
      <c r="C12" s="280"/>
      <c r="D12" s="187" t="s">
        <v>1360</v>
      </c>
      <c r="E12" s="186" t="s">
        <v>1314</v>
      </c>
      <c r="F12" s="201" t="s">
        <v>1322</v>
      </c>
      <c r="G12" s="189" t="s">
        <v>1315</v>
      </c>
      <c r="H12" s="229" t="s">
        <v>1317</v>
      </c>
      <c r="I12" s="225" t="s">
        <v>1318</v>
      </c>
      <c r="J12" s="198" t="s">
        <v>1319</v>
      </c>
      <c r="K12" s="204" t="s">
        <v>1320</v>
      </c>
    </row>
    <row r="13" spans="2:11" ht="26.25" customHeight="1">
      <c r="B13" s="279">
        <v>0.5</v>
      </c>
      <c r="C13" s="280"/>
      <c r="D13" s="185" t="s">
        <v>1415</v>
      </c>
      <c r="E13" s="189" t="s">
        <v>1416</v>
      </c>
      <c r="F13" s="201" t="s">
        <v>1329</v>
      </c>
      <c r="G13" s="189" t="s">
        <v>1316</v>
      </c>
      <c r="H13" s="203" t="s">
        <v>1323</v>
      </c>
      <c r="I13" s="204" t="s">
        <v>1324</v>
      </c>
      <c r="J13" s="185" t="s">
        <v>1325</v>
      </c>
      <c r="K13" s="185" t="s">
        <v>1326</v>
      </c>
    </row>
    <row r="14" spans="2:11" ht="26.25" customHeight="1">
      <c r="B14" s="279">
        <v>0.52083333333333304</v>
      </c>
      <c r="C14" s="280"/>
      <c r="D14" s="189" t="s">
        <v>1417</v>
      </c>
      <c r="E14" s="226" t="s">
        <v>1327</v>
      </c>
      <c r="F14" s="201" t="s">
        <v>1335</v>
      </c>
      <c r="G14" s="189" t="s">
        <v>1321</v>
      </c>
      <c r="H14" s="203" t="s">
        <v>1330</v>
      </c>
      <c r="I14" s="204" t="s">
        <v>1331</v>
      </c>
      <c r="J14" s="230" t="s">
        <v>1371</v>
      </c>
      <c r="K14" s="231" t="s">
        <v>1372</v>
      </c>
    </row>
    <row r="15" spans="2:11" ht="26.25" customHeight="1">
      <c r="B15" s="279">
        <v>0.54166666666666696</v>
      </c>
      <c r="C15" s="280"/>
      <c r="D15" s="189" t="s">
        <v>1418</v>
      </c>
      <c r="E15" s="186" t="s">
        <v>1334</v>
      </c>
      <c r="F15" s="234" t="s">
        <v>1375</v>
      </c>
      <c r="G15" s="189" t="s">
        <v>1328</v>
      </c>
      <c r="H15" s="185" t="s">
        <v>1336</v>
      </c>
      <c r="I15" s="185" t="s">
        <v>1337</v>
      </c>
      <c r="J15" s="190" t="s">
        <v>1332</v>
      </c>
      <c r="K15" s="190" t="s">
        <v>1333</v>
      </c>
    </row>
    <row r="16" spans="2:11" ht="26.25" customHeight="1">
      <c r="B16" s="279">
        <v>0.5625</v>
      </c>
      <c r="C16" s="280"/>
      <c r="D16" s="232" t="s">
        <v>1370</v>
      </c>
      <c r="E16" s="186" t="s">
        <v>1340</v>
      </c>
      <c r="F16" s="238" t="s">
        <v>1376</v>
      </c>
      <c r="G16" s="209" t="s">
        <v>1391</v>
      </c>
      <c r="H16" s="189" t="s">
        <v>1341</v>
      </c>
      <c r="I16" s="189" t="s">
        <v>1342</v>
      </c>
      <c r="J16" s="217" t="s">
        <v>1378</v>
      </c>
      <c r="K16" s="218" t="s">
        <v>1379</v>
      </c>
    </row>
    <row r="17" spans="2:11" ht="26.25" customHeight="1">
      <c r="B17" s="279">
        <v>0.58333333333333304</v>
      </c>
      <c r="C17" s="280"/>
      <c r="D17" s="196" t="s">
        <v>1373</v>
      </c>
      <c r="E17" s="233" t="s">
        <v>1374</v>
      </c>
      <c r="F17" s="219" t="s">
        <v>1380</v>
      </c>
      <c r="G17" s="275" t="s">
        <v>1445</v>
      </c>
      <c r="H17" s="189" t="s">
        <v>1449</v>
      </c>
      <c r="I17" s="189" t="s">
        <v>1450</v>
      </c>
      <c r="J17" s="190" t="s">
        <v>1338</v>
      </c>
      <c r="K17" s="190" t="s">
        <v>1339</v>
      </c>
    </row>
    <row r="18" spans="2:11" ht="26.25" customHeight="1">
      <c r="B18" s="279">
        <v>0.60416666666666596</v>
      </c>
      <c r="C18" s="280"/>
      <c r="D18" s="196" t="s">
        <v>1382</v>
      </c>
      <c r="E18" s="216" t="s">
        <v>1377</v>
      </c>
      <c r="F18" s="190" t="s">
        <v>1381</v>
      </c>
      <c r="G18" s="214" t="s">
        <v>1392</v>
      </c>
      <c r="H18" s="208" t="s">
        <v>1393</v>
      </c>
      <c r="I18" s="210" t="s">
        <v>1395</v>
      </c>
      <c r="J18" s="235" t="s">
        <v>1388</v>
      </c>
      <c r="K18" s="218" t="s">
        <v>1384</v>
      </c>
    </row>
    <row r="19" spans="2:11" ht="26.25" customHeight="1">
      <c r="B19" s="279">
        <v>0.625</v>
      </c>
      <c r="C19" s="280"/>
      <c r="D19" s="232" t="s">
        <v>1387</v>
      </c>
      <c r="E19" s="216" t="s">
        <v>1383</v>
      </c>
      <c r="F19" s="219" t="s">
        <v>1385</v>
      </c>
      <c r="G19" s="276" t="s">
        <v>1446</v>
      </c>
      <c r="H19" s="200" t="s">
        <v>1396</v>
      </c>
      <c r="I19" s="215" t="s">
        <v>1397</v>
      </c>
      <c r="J19" s="190" t="s">
        <v>1419</v>
      </c>
      <c r="K19" s="194"/>
    </row>
    <row r="20" spans="2:11" ht="26.25" customHeight="1">
      <c r="B20" s="279">
        <v>0.64583333333333304</v>
      </c>
      <c r="C20" s="280"/>
      <c r="D20" s="196" t="s">
        <v>1389</v>
      </c>
      <c r="E20" s="196" t="s">
        <v>1390</v>
      </c>
      <c r="F20" s="190" t="s">
        <v>1386</v>
      </c>
      <c r="G20" s="214" t="s">
        <v>1394</v>
      </c>
      <c r="H20" s="200" t="s">
        <v>1398</v>
      </c>
      <c r="I20" s="215" t="s">
        <v>1399</v>
      </c>
      <c r="J20" s="239"/>
      <c r="K20" s="194"/>
    </row>
    <row r="21" spans="2:11" ht="26.25" customHeight="1">
      <c r="B21" s="279">
        <v>0.66666666666666596</v>
      </c>
      <c r="C21" s="280"/>
      <c r="D21" s="185" t="s">
        <v>1144</v>
      </c>
      <c r="E21" s="185" t="s">
        <v>1145</v>
      </c>
      <c r="F21" s="212" t="s">
        <v>1146</v>
      </c>
      <c r="G21" s="212" t="s">
        <v>1147</v>
      </c>
      <c r="H21" s="276" t="s">
        <v>1447</v>
      </c>
      <c r="J21" s="238"/>
      <c r="K21" s="194"/>
    </row>
    <row r="22" spans="2:11" ht="26.25" customHeight="1">
      <c r="B22" s="279">
        <v>0.6875</v>
      </c>
      <c r="C22" s="280"/>
      <c r="D22" s="189" t="s">
        <v>1361</v>
      </c>
      <c r="E22" s="189" t="s">
        <v>1362</v>
      </c>
      <c r="F22" s="220" t="s">
        <v>1148</v>
      </c>
      <c r="G22" s="220" t="s">
        <v>1149</v>
      </c>
      <c r="H22" s="185" t="s">
        <v>1343</v>
      </c>
      <c r="I22" s="185" t="s">
        <v>1344</v>
      </c>
      <c r="J22" s="190"/>
      <c r="K22" s="194"/>
    </row>
    <row r="23" spans="2:11" ht="26.25" customHeight="1">
      <c r="B23" s="279">
        <v>0.70833333333333304</v>
      </c>
      <c r="C23" s="280"/>
      <c r="D23" s="189" t="s">
        <v>1363</v>
      </c>
      <c r="E23" s="189"/>
      <c r="F23" s="212" t="s">
        <v>1150</v>
      </c>
      <c r="G23" s="212" t="s">
        <v>1152</v>
      </c>
      <c r="H23" s="189" t="s">
        <v>1345</v>
      </c>
      <c r="I23" s="189" t="s">
        <v>1346</v>
      </c>
      <c r="J23" s="190"/>
      <c r="K23" s="194"/>
    </row>
    <row r="24" spans="2:11" ht="26.25" customHeight="1">
      <c r="B24" s="279">
        <v>0.72916666666666596</v>
      </c>
      <c r="C24" s="280"/>
      <c r="D24" s="189" t="s">
        <v>1364</v>
      </c>
      <c r="E24" s="189" t="s">
        <v>1365</v>
      </c>
      <c r="F24" s="220" t="s">
        <v>1151</v>
      </c>
      <c r="G24" s="220" t="s">
        <v>1153</v>
      </c>
      <c r="H24" s="195" t="s">
        <v>1347</v>
      </c>
      <c r="I24" s="195" t="s">
        <v>1348</v>
      </c>
      <c r="J24" s="213"/>
      <c r="K24" s="213"/>
    </row>
    <row r="25" spans="2:11" ht="26.25" customHeight="1">
      <c r="B25" s="279">
        <v>0.75</v>
      </c>
      <c r="C25" s="280"/>
      <c r="E25" s="195" t="s">
        <v>1351</v>
      </c>
      <c r="F25" s="212" t="s">
        <v>1154</v>
      </c>
      <c r="G25" s="212" t="s">
        <v>1156</v>
      </c>
      <c r="H25" s="189" t="s">
        <v>1349</v>
      </c>
      <c r="I25" s="189" t="s">
        <v>1350</v>
      </c>
      <c r="J25" s="213"/>
      <c r="K25" s="213"/>
    </row>
    <row r="26" spans="2:11" ht="26.25" customHeight="1">
      <c r="B26" s="279">
        <v>0.77083333333333304</v>
      </c>
      <c r="C26" s="280"/>
      <c r="D26" s="194"/>
      <c r="E26" s="194"/>
      <c r="F26" s="220" t="s">
        <v>1157</v>
      </c>
      <c r="G26" s="220" t="s">
        <v>1155</v>
      </c>
      <c r="H26" s="189" t="s">
        <v>1443</v>
      </c>
      <c r="I26" s="189" t="s">
        <v>1444</v>
      </c>
      <c r="J26" s="213"/>
      <c r="K26" s="213"/>
    </row>
    <row r="27" spans="2:11" ht="15" customHeight="1">
      <c r="D27" s="277" t="s">
        <v>1420</v>
      </c>
      <c r="E27" s="277"/>
      <c r="F27" s="277"/>
      <c r="G27" s="277"/>
      <c r="H27" s="277"/>
      <c r="I27" s="277"/>
      <c r="J27" s="277"/>
      <c r="K27" s="277"/>
    </row>
    <row r="28" spans="2:11" ht="15" customHeight="1">
      <c r="D28" s="278"/>
      <c r="E28" s="278"/>
      <c r="F28" s="278"/>
      <c r="G28" s="278"/>
      <c r="H28" s="278"/>
      <c r="I28" s="278"/>
      <c r="J28" s="278"/>
      <c r="K28" s="278"/>
    </row>
  </sheetData>
  <mergeCells count="34">
    <mergeCell ref="B22:C22"/>
    <mergeCell ref="B23:C23"/>
    <mergeCell ref="B24:C24"/>
    <mergeCell ref="B25:C25"/>
    <mergeCell ref="B26:C26"/>
    <mergeCell ref="B8:C8"/>
    <mergeCell ref="B21:C21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D27:K28"/>
    <mergeCell ref="B9:C9"/>
    <mergeCell ref="B1:K1"/>
    <mergeCell ref="B2:E2"/>
    <mergeCell ref="B3:C4"/>
    <mergeCell ref="D3:D4"/>
    <mergeCell ref="E3:E4"/>
    <mergeCell ref="F3:F4"/>
    <mergeCell ref="G3:G4"/>
    <mergeCell ref="H3:H4"/>
    <mergeCell ref="I3:I4"/>
    <mergeCell ref="J3:J4"/>
    <mergeCell ref="K3:K4"/>
    <mergeCell ref="B5:C6"/>
    <mergeCell ref="D5:K6"/>
    <mergeCell ref="B7:C7"/>
  </mergeCells>
  <phoneticPr fontId="2"/>
  <pageMargins left="0" right="0" top="0" bottom="0" header="0.31496062992125984" footer="0.31496062992125984"/>
  <pageSetup paperSize="9" scale="88" orientation="landscape" horizontalDpi="4294967293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4FA7F4-1D3B-4AEA-9D88-EC048F6CCC4A}">
  <sheetPr>
    <pageSetUpPr fitToPage="1"/>
  </sheetPr>
  <dimension ref="A1:AO36"/>
  <sheetViews>
    <sheetView showGridLines="0" showWhiteSpace="0" view="pageBreakPreview" zoomScaleNormal="85" zoomScaleSheetLayoutView="100" zoomScalePageLayoutView="70" workbookViewId="0">
      <selection sqref="A1:AO1"/>
    </sheetView>
  </sheetViews>
  <sheetFormatPr defaultColWidth="8.69921875" defaultRowHeight="15"/>
  <cols>
    <col min="1" max="1" width="4" style="2" customWidth="1"/>
    <col min="2" max="3" width="4" style="2" hidden="1" customWidth="1"/>
    <col min="4" max="21" width="4" style="2" customWidth="1"/>
    <col min="22" max="23" width="4" style="2" hidden="1" customWidth="1"/>
    <col min="24" max="41" width="4" style="2" customWidth="1"/>
    <col min="42" max="44" width="4.09765625" style="2" customWidth="1"/>
    <col min="45" max="16384" width="8.69921875" style="2"/>
  </cols>
  <sheetData>
    <row r="1" spans="1:41" ht="24.6">
      <c r="A1" s="342" t="s">
        <v>1162</v>
      </c>
      <c r="B1" s="342"/>
      <c r="C1" s="342"/>
      <c r="D1" s="342"/>
      <c r="E1" s="342"/>
      <c r="F1" s="342"/>
      <c r="G1" s="342"/>
      <c r="H1" s="342"/>
      <c r="I1" s="342"/>
      <c r="J1" s="342"/>
      <c r="K1" s="342"/>
      <c r="L1" s="342"/>
      <c r="M1" s="342"/>
      <c r="N1" s="342"/>
      <c r="O1" s="342"/>
      <c r="P1" s="342"/>
      <c r="Q1" s="342"/>
      <c r="R1" s="342"/>
      <c r="S1" s="342"/>
      <c r="T1" s="342"/>
      <c r="U1" s="342"/>
      <c r="V1" s="342"/>
      <c r="W1" s="342"/>
      <c r="X1" s="342"/>
      <c r="Y1" s="342"/>
      <c r="Z1" s="342"/>
      <c r="AA1" s="342"/>
      <c r="AB1" s="342"/>
      <c r="AC1" s="342"/>
      <c r="AD1" s="342"/>
      <c r="AE1" s="342"/>
      <c r="AF1" s="342"/>
      <c r="AG1" s="342"/>
      <c r="AH1" s="342"/>
      <c r="AI1" s="342"/>
      <c r="AJ1" s="342"/>
      <c r="AK1" s="342"/>
      <c r="AL1" s="342"/>
      <c r="AM1" s="342"/>
      <c r="AN1" s="342"/>
      <c r="AO1" s="342"/>
    </row>
    <row r="2" spans="1:41" ht="24.6">
      <c r="A2" s="241"/>
      <c r="B2" s="241"/>
      <c r="C2" s="241"/>
      <c r="D2" s="241"/>
      <c r="E2" s="241"/>
      <c r="F2" s="241"/>
      <c r="G2" s="241"/>
      <c r="H2" s="241"/>
      <c r="I2" s="241"/>
      <c r="J2" s="241"/>
      <c r="K2" s="241"/>
      <c r="L2" s="241"/>
      <c r="M2" s="241"/>
      <c r="N2" s="241"/>
      <c r="O2" s="241"/>
      <c r="P2" s="241"/>
      <c r="Q2" s="241"/>
      <c r="R2" s="241"/>
      <c r="S2" s="241"/>
      <c r="T2" s="241"/>
      <c r="U2" s="241"/>
      <c r="V2" s="241"/>
      <c r="W2" s="241"/>
      <c r="X2" s="241"/>
      <c r="Y2" s="241"/>
      <c r="Z2" s="241"/>
      <c r="AA2" s="241"/>
      <c r="AB2" s="241"/>
      <c r="AC2" s="241"/>
      <c r="AD2" s="241"/>
      <c r="AE2" s="241"/>
      <c r="AF2" s="241"/>
      <c r="AG2" s="241"/>
      <c r="AH2" s="241"/>
      <c r="AI2" s="241"/>
      <c r="AJ2" s="241"/>
      <c r="AK2" s="241"/>
      <c r="AL2" s="241"/>
      <c r="AM2" s="241"/>
      <c r="AN2" s="241"/>
      <c r="AO2" s="241"/>
    </row>
    <row r="3" spans="1:41" ht="22.8">
      <c r="A3" s="351" t="s">
        <v>1252</v>
      </c>
      <c r="B3" s="351"/>
      <c r="C3" s="351"/>
      <c r="D3" s="351"/>
      <c r="E3" s="351"/>
      <c r="F3" s="351"/>
      <c r="G3" s="351"/>
      <c r="H3" s="351"/>
      <c r="I3" s="351"/>
      <c r="J3" s="343" t="s">
        <v>1265</v>
      </c>
      <c r="K3" s="343"/>
      <c r="L3" s="343"/>
      <c r="M3" s="343"/>
      <c r="N3" s="343"/>
      <c r="O3" s="343"/>
      <c r="P3" s="343"/>
      <c r="Q3" s="343"/>
      <c r="R3" s="343"/>
      <c r="S3" s="343"/>
      <c r="T3" s="343"/>
      <c r="U3" s="343"/>
      <c r="V3" s="343"/>
      <c r="W3" s="343"/>
      <c r="X3" s="343"/>
      <c r="Y3" s="343"/>
      <c r="Z3" s="343"/>
      <c r="AA3" s="343"/>
      <c r="AB3" s="343"/>
      <c r="AC3" s="343"/>
      <c r="AD3" s="343"/>
      <c r="AE3" s="343"/>
      <c r="AF3" s="343"/>
      <c r="AG3" s="343"/>
      <c r="AH3" s="343"/>
      <c r="AI3" s="343"/>
      <c r="AJ3" s="343"/>
      <c r="AK3" s="343"/>
      <c r="AL3" s="343"/>
      <c r="AM3" s="343"/>
      <c r="AN3" s="343"/>
      <c r="AO3" s="343"/>
    </row>
    <row r="4" spans="1:41" ht="16.2" customHeight="1">
      <c r="B4" s="1"/>
      <c r="C4" s="1"/>
      <c r="D4" s="2" t="s">
        <v>1404</v>
      </c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X4" s="2" t="s">
        <v>1404</v>
      </c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</row>
    <row r="5" spans="1:41" ht="16.5" customHeight="1">
      <c r="B5" s="13" t="s">
        <v>9</v>
      </c>
      <c r="C5" s="1"/>
      <c r="D5" s="319" t="s">
        <v>1268</v>
      </c>
      <c r="E5" s="320"/>
      <c r="F5" s="321"/>
      <c r="G5" s="322" t="str">
        <f>D6</f>
        <v>吉岡奈桜</v>
      </c>
      <c r="H5" s="322"/>
      <c r="I5" s="322"/>
      <c r="J5" s="322" t="str">
        <f>D8</f>
        <v>安田楓</v>
      </c>
      <c r="K5" s="322"/>
      <c r="L5" s="322"/>
      <c r="M5" s="322" t="str">
        <f>D10</f>
        <v>中島明日奏</v>
      </c>
      <c r="N5" s="322"/>
      <c r="O5" s="322"/>
      <c r="P5" s="322" t="s">
        <v>0</v>
      </c>
      <c r="Q5" s="322"/>
      <c r="R5" s="322"/>
      <c r="S5" s="322"/>
      <c r="X5" s="319" t="s">
        <v>1269</v>
      </c>
      <c r="Y5" s="320"/>
      <c r="Z5" s="321"/>
      <c r="AA5" s="322" t="str">
        <f>X6</f>
        <v>山口希子</v>
      </c>
      <c r="AB5" s="322"/>
      <c r="AC5" s="322"/>
      <c r="AD5" s="322" t="str">
        <f>X8</f>
        <v>一圓寧々</v>
      </c>
      <c r="AE5" s="322"/>
      <c r="AF5" s="322"/>
      <c r="AG5" s="322" t="str">
        <f>X10</f>
        <v>曽我結花</v>
      </c>
      <c r="AH5" s="322"/>
      <c r="AI5" s="322"/>
      <c r="AJ5" s="322" t="s">
        <v>0</v>
      </c>
      <c r="AK5" s="322"/>
      <c r="AL5" s="322"/>
      <c r="AM5" s="322"/>
    </row>
    <row r="6" spans="1:41" ht="16.5" customHeight="1">
      <c r="B6" s="302"/>
      <c r="C6" s="303"/>
      <c r="D6" s="304" t="s">
        <v>1246</v>
      </c>
      <c r="E6" s="305"/>
      <c r="F6" s="306"/>
      <c r="G6" s="334"/>
      <c r="H6" s="335"/>
      <c r="I6" s="336"/>
      <c r="J6" s="340" t="str">
        <f>IF(K6="","③",IF(K6&gt;L6,"〇","×"))</f>
        <v>③</v>
      </c>
      <c r="K6" s="326"/>
      <c r="L6" s="330"/>
      <c r="M6" s="340" t="str">
        <f>IF(N6="","②",IF(N6&gt;O6,"〇","×"))</f>
        <v>②</v>
      </c>
      <c r="N6" s="326"/>
      <c r="O6" s="330"/>
      <c r="P6" s="291" t="str">
        <f>IF(K6="","勝",COUNTIF(G6:O6,"〇"))</f>
        <v>勝</v>
      </c>
      <c r="Q6" s="292"/>
      <c r="R6" s="293" t="str">
        <f>IF(K6="","敗",COUNTIF(G6:O6,"×"))</f>
        <v>敗</v>
      </c>
      <c r="S6" s="294"/>
      <c r="X6" s="304" t="s">
        <v>1247</v>
      </c>
      <c r="Y6" s="305"/>
      <c r="Z6" s="306"/>
      <c r="AA6" s="334"/>
      <c r="AB6" s="335"/>
      <c r="AC6" s="336"/>
      <c r="AD6" s="340" t="str">
        <f>IF(AE6="","③",IF(AE6&gt;AF6,"〇","×"))</f>
        <v>③</v>
      </c>
      <c r="AE6" s="326"/>
      <c r="AF6" s="330"/>
      <c r="AG6" s="340" t="str">
        <f>IF(AH6="","②",IF(AH6&gt;AI6,"〇","×"))</f>
        <v>②</v>
      </c>
      <c r="AH6" s="326"/>
      <c r="AI6" s="330"/>
      <c r="AJ6" s="291" t="str">
        <f>IF(AE6="","勝",COUNTIF(AA6:AI6,"〇"))</f>
        <v>勝</v>
      </c>
      <c r="AK6" s="292"/>
      <c r="AL6" s="293" t="str">
        <f>IF(AE6="","敗",COUNTIF(AA6:AI6,"×"))</f>
        <v>敗</v>
      </c>
      <c r="AM6" s="294"/>
    </row>
    <row r="7" spans="1:41" ht="16.5" customHeight="1">
      <c r="B7" s="3"/>
      <c r="C7" s="11"/>
      <c r="D7" s="295" t="str">
        <f>IF(B6="","",VLOOKUP(B6,登録No.!$A$3:$N$506,4,FALSE))</f>
        <v/>
      </c>
      <c r="E7" s="296"/>
      <c r="F7" s="297"/>
      <c r="G7" s="337"/>
      <c r="H7" s="338"/>
      <c r="I7" s="339"/>
      <c r="J7" s="341"/>
      <c r="K7" s="331"/>
      <c r="L7" s="332"/>
      <c r="M7" s="341"/>
      <c r="N7" s="331"/>
      <c r="O7" s="332"/>
      <c r="P7" s="298" t="str">
        <f>IF(K6="","ゲーム取得率",SUM(K6,N6)/SUM(G6:O6))</f>
        <v>ゲーム取得率</v>
      </c>
      <c r="Q7" s="299"/>
      <c r="R7" s="300" t="s">
        <v>16</v>
      </c>
      <c r="S7" s="301"/>
      <c r="X7" s="295" t="str">
        <f>IF(B17="","",VLOOKUP(B17,登録No.!$A$3:$N$506,4,FALSE))</f>
        <v/>
      </c>
      <c r="Y7" s="296"/>
      <c r="Z7" s="297"/>
      <c r="AA7" s="337"/>
      <c r="AB7" s="338"/>
      <c r="AC7" s="339"/>
      <c r="AD7" s="341"/>
      <c r="AE7" s="331"/>
      <c r="AF7" s="332"/>
      <c r="AG7" s="341"/>
      <c r="AH7" s="331"/>
      <c r="AI7" s="332"/>
      <c r="AJ7" s="298" t="str">
        <f>IF(AE6="","ゲーム取得率",SUM(AE6,AH6)/SUM(AA6:AI6))</f>
        <v>ゲーム取得率</v>
      </c>
      <c r="AK7" s="299"/>
      <c r="AL7" s="300" t="s">
        <v>16</v>
      </c>
      <c r="AM7" s="301"/>
    </row>
    <row r="8" spans="1:41" ht="16.5" customHeight="1">
      <c r="B8" s="302"/>
      <c r="C8" s="303"/>
      <c r="D8" s="304" t="s">
        <v>1248</v>
      </c>
      <c r="E8" s="305"/>
      <c r="F8" s="306"/>
      <c r="G8" s="340" t="str">
        <f>IF(K6="","",IF(J6="〇","×","〇"))</f>
        <v/>
      </c>
      <c r="H8" s="326" t="str">
        <f>IF(L6="","",L6)</f>
        <v/>
      </c>
      <c r="I8" s="330" t="str">
        <f>IF(K6="","",K6)</f>
        <v/>
      </c>
      <c r="J8" s="334"/>
      <c r="K8" s="335"/>
      <c r="L8" s="336"/>
      <c r="M8" s="340" t="str">
        <f>IF(N8="","①",IF(N8&gt;O8,"〇","×"))</f>
        <v>①</v>
      </c>
      <c r="N8" s="326"/>
      <c r="O8" s="330"/>
      <c r="P8" s="291" t="str">
        <f>IF(G8="","勝",COUNTIF(G8:O8,"〇"))</f>
        <v>勝</v>
      </c>
      <c r="Q8" s="292"/>
      <c r="R8" s="293" t="str">
        <f>IF(G8="","敗",COUNTIF(G8:O8,"×"))</f>
        <v>敗</v>
      </c>
      <c r="S8" s="294"/>
      <c r="X8" s="304" t="s">
        <v>1249</v>
      </c>
      <c r="Y8" s="305"/>
      <c r="Z8" s="306"/>
      <c r="AA8" s="340" t="str">
        <f>IF(AE6="","",IF(AD6="〇","×","〇"))</f>
        <v/>
      </c>
      <c r="AB8" s="326" t="str">
        <f>IF(AF6="","",AF6)</f>
        <v/>
      </c>
      <c r="AC8" s="330" t="str">
        <f>IF(AE6="","",AE6)</f>
        <v/>
      </c>
      <c r="AD8" s="334"/>
      <c r="AE8" s="335"/>
      <c r="AF8" s="336"/>
      <c r="AG8" s="340" t="str">
        <f>IF(AH8="","①",IF(AH8&gt;AI8,"〇","×"))</f>
        <v>①</v>
      </c>
      <c r="AH8" s="326"/>
      <c r="AI8" s="330"/>
      <c r="AJ8" s="291" t="str">
        <f>IF(AA8="","勝",COUNTIF(AA8:AI8,"〇"))</f>
        <v>勝</v>
      </c>
      <c r="AK8" s="292"/>
      <c r="AL8" s="293" t="str">
        <f>IF(AA8="","敗",COUNTIF(AA8:AI8,"×"))</f>
        <v>敗</v>
      </c>
      <c r="AM8" s="294"/>
    </row>
    <row r="9" spans="1:41" ht="16.5" customHeight="1">
      <c r="B9" s="3"/>
      <c r="C9" s="11"/>
      <c r="D9" s="295" t="str">
        <f>IF(B8="","",VLOOKUP(B8,登録No.!$A$3:$N$506,4,FALSE))</f>
        <v/>
      </c>
      <c r="E9" s="296"/>
      <c r="F9" s="297"/>
      <c r="G9" s="341"/>
      <c r="H9" s="331"/>
      <c r="I9" s="332"/>
      <c r="J9" s="337"/>
      <c r="K9" s="338"/>
      <c r="L9" s="339"/>
      <c r="M9" s="341"/>
      <c r="N9" s="331"/>
      <c r="O9" s="332"/>
      <c r="P9" s="298" t="str">
        <f>IF(H8="","ゲーム取得率",SUM(H8,N8)/SUM(G8:O8))</f>
        <v>ゲーム取得率</v>
      </c>
      <c r="Q9" s="299"/>
      <c r="R9" s="300" t="s">
        <v>16</v>
      </c>
      <c r="S9" s="301"/>
      <c r="X9" s="295"/>
      <c r="Y9" s="296"/>
      <c r="Z9" s="297"/>
      <c r="AA9" s="341"/>
      <c r="AB9" s="331"/>
      <c r="AC9" s="332"/>
      <c r="AD9" s="337"/>
      <c r="AE9" s="338"/>
      <c r="AF9" s="339"/>
      <c r="AG9" s="341"/>
      <c r="AH9" s="331"/>
      <c r="AI9" s="332"/>
      <c r="AJ9" s="298" t="str">
        <f>IF(AB8="","ゲーム取得率",SUM(AB8,AH8)/SUM(AA8:AI8))</f>
        <v>ゲーム取得率</v>
      </c>
      <c r="AK9" s="299"/>
      <c r="AL9" s="300" t="s">
        <v>16</v>
      </c>
      <c r="AM9" s="301"/>
    </row>
    <row r="10" spans="1:41" ht="16.5" customHeight="1">
      <c r="B10" s="302"/>
      <c r="C10" s="303"/>
      <c r="D10" s="304" t="s">
        <v>1250</v>
      </c>
      <c r="E10" s="305"/>
      <c r="F10" s="306"/>
      <c r="G10" s="340" t="str">
        <f>IF(N6="","",IF(M6="〇","×","〇"))</f>
        <v/>
      </c>
      <c r="H10" s="326" t="str">
        <f>IF(O6="","",O6)</f>
        <v/>
      </c>
      <c r="I10" s="330" t="str">
        <f>IF(N6="","",N6)</f>
        <v/>
      </c>
      <c r="J10" s="340" t="str">
        <f>IF(N8="","",IF(M8="〇","×","〇"))</f>
        <v/>
      </c>
      <c r="K10" s="326" t="str">
        <f>IF(O8="","",O8)</f>
        <v/>
      </c>
      <c r="L10" s="330" t="str">
        <f>IF(N8="","",N8)</f>
        <v/>
      </c>
      <c r="M10" s="334"/>
      <c r="N10" s="335"/>
      <c r="O10" s="336"/>
      <c r="P10" s="291" t="str">
        <f>IF(G10="","勝",COUNTIF(G10:O10,"〇"))</f>
        <v>勝</v>
      </c>
      <c r="Q10" s="292"/>
      <c r="R10" s="293" t="str">
        <f>IF(G10="","敗",COUNTIF(G10:O10,"×"))</f>
        <v>敗</v>
      </c>
      <c r="S10" s="294"/>
      <c r="X10" s="304" t="s">
        <v>1251</v>
      </c>
      <c r="Y10" s="305"/>
      <c r="Z10" s="306"/>
      <c r="AA10" s="340" t="str">
        <f>IF(AH6="","",IF(AG6="〇","×","〇"))</f>
        <v/>
      </c>
      <c r="AB10" s="326" t="str">
        <f>IF(AI6="","",AI6)</f>
        <v/>
      </c>
      <c r="AC10" s="330" t="str">
        <f>IF(AH6="","",AH6)</f>
        <v/>
      </c>
      <c r="AD10" s="340" t="str">
        <f>IF(AH8="","",IF(AG8="〇","×","〇"))</f>
        <v/>
      </c>
      <c r="AE10" s="326" t="str">
        <f>IF(AI8="","",AI8)</f>
        <v/>
      </c>
      <c r="AF10" s="330" t="str">
        <f>IF(AH8="","",AH8)</f>
        <v/>
      </c>
      <c r="AG10" s="334"/>
      <c r="AH10" s="335"/>
      <c r="AI10" s="336"/>
      <c r="AJ10" s="291" t="str">
        <f>IF(AA10="","勝",COUNTIF(AA10:AI10,"〇"))</f>
        <v>勝</v>
      </c>
      <c r="AK10" s="292"/>
      <c r="AL10" s="293" t="str">
        <f>IF(AA10="","敗",COUNTIF(AA10:AI10,"×"))</f>
        <v>敗</v>
      </c>
      <c r="AM10" s="294"/>
    </row>
    <row r="11" spans="1:41" ht="16.5" customHeight="1">
      <c r="B11" s="3"/>
      <c r="C11" s="11"/>
      <c r="D11" s="295" t="str">
        <f>IF(B10="","",VLOOKUP(B10,登録No.!$A$3:$N$506,4,FALSE))</f>
        <v/>
      </c>
      <c r="E11" s="296"/>
      <c r="F11" s="297"/>
      <c r="G11" s="341"/>
      <c r="H11" s="331"/>
      <c r="I11" s="332"/>
      <c r="J11" s="341"/>
      <c r="K11" s="331"/>
      <c r="L11" s="332"/>
      <c r="M11" s="337"/>
      <c r="N11" s="338"/>
      <c r="O11" s="339"/>
      <c r="P11" s="298" t="str">
        <f>IF(G10="","ゲーム取得率",SUM(H10,K10)/SUM(G10:O10))</f>
        <v>ゲーム取得率</v>
      </c>
      <c r="Q11" s="299"/>
      <c r="R11" s="300" t="s">
        <v>16</v>
      </c>
      <c r="S11" s="301"/>
      <c r="X11" s="295" t="str">
        <f>IF(B20="","",VLOOKUP(B20,登録No.!$A$3:$N$506,4,FALSE))</f>
        <v/>
      </c>
      <c r="Y11" s="296"/>
      <c r="Z11" s="297"/>
      <c r="AA11" s="341"/>
      <c r="AB11" s="331"/>
      <c r="AC11" s="332"/>
      <c r="AD11" s="341"/>
      <c r="AE11" s="331"/>
      <c r="AF11" s="332"/>
      <c r="AG11" s="337"/>
      <c r="AH11" s="338"/>
      <c r="AI11" s="339"/>
      <c r="AJ11" s="298" t="str">
        <f>IF(AA10="","ゲーム取得率",SUM(AB10,AE10)/SUM(AA10:AI10))</f>
        <v>ゲーム取得率</v>
      </c>
      <c r="AK11" s="299"/>
      <c r="AL11" s="300" t="s">
        <v>16</v>
      </c>
      <c r="AM11" s="301"/>
    </row>
    <row r="12" spans="1:41" ht="16.5" customHeight="1"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92"/>
      <c r="Q12" s="192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92"/>
      <c r="AK12" s="192"/>
    </row>
    <row r="13" spans="1:41" ht="16.5" customHeight="1">
      <c r="D13" s="2" t="s">
        <v>1283</v>
      </c>
    </row>
    <row r="14" spans="1:41" ht="16.5" customHeight="1"/>
    <row r="15" spans="1:41" ht="16.5" customHeight="1">
      <c r="B15" s="1"/>
      <c r="C15" s="1"/>
      <c r="D15" s="40" t="s">
        <v>1266</v>
      </c>
    </row>
    <row r="16" spans="1:41" ht="16.5" customHeight="1">
      <c r="B16" s="13" t="s">
        <v>9</v>
      </c>
      <c r="C16" s="1"/>
      <c r="D16" s="40"/>
    </row>
    <row r="17" spans="2:17" ht="16.5" customHeight="1">
      <c r="B17" s="302"/>
      <c r="C17" s="303"/>
      <c r="D17" s="352" t="s">
        <v>1274</v>
      </c>
      <c r="E17" s="353"/>
      <c r="F17" s="10"/>
      <c r="J17" s="329" t="s">
        <v>4</v>
      </c>
      <c r="K17" s="329"/>
      <c r="P17" s="352" t="s">
        <v>1276</v>
      </c>
      <c r="Q17" s="353"/>
    </row>
    <row r="18" spans="2:17" ht="16.5" customHeight="1">
      <c r="B18" s="3"/>
      <c r="C18" s="11"/>
      <c r="D18" s="353"/>
      <c r="E18" s="353"/>
      <c r="G18" s="7"/>
      <c r="J18" s="329" t="s">
        <v>3</v>
      </c>
      <c r="K18" s="329"/>
      <c r="O18" s="6"/>
      <c r="P18" s="353"/>
      <c r="Q18" s="353"/>
    </row>
    <row r="19" spans="2:17" ht="16.5" customHeight="1">
      <c r="B19" s="302"/>
      <c r="C19" s="303"/>
      <c r="G19" s="7"/>
      <c r="K19" s="7"/>
      <c r="O19" s="7"/>
    </row>
    <row r="20" spans="2:17" ht="16.5" customHeight="1">
      <c r="B20" s="302"/>
      <c r="C20" s="303"/>
      <c r="F20" s="327" t="s">
        <v>1280</v>
      </c>
      <c r="G20" s="15" t="s">
        <v>4</v>
      </c>
      <c r="H20" s="17"/>
      <c r="I20" s="17"/>
      <c r="J20" s="10"/>
      <c r="K20" s="9"/>
      <c r="L20" s="17" t="s">
        <v>4</v>
      </c>
      <c r="M20" s="17"/>
      <c r="N20" s="176"/>
      <c r="O20" s="328" t="s">
        <v>1281</v>
      </c>
    </row>
    <row r="21" spans="2:17" ht="16.5" customHeight="1">
      <c r="B21" s="3"/>
      <c r="C21" s="11"/>
      <c r="F21" s="327"/>
      <c r="G21" s="16" t="s">
        <v>3</v>
      </c>
      <c r="H21" s="14"/>
      <c r="I21" s="14"/>
      <c r="J21" s="326" t="s">
        <v>376</v>
      </c>
      <c r="K21" s="326"/>
      <c r="L21" s="14" t="s">
        <v>3</v>
      </c>
      <c r="M21" s="14"/>
      <c r="N21" s="14"/>
      <c r="O21" s="328"/>
    </row>
    <row r="22" spans="2:17" ht="16.5" customHeight="1">
      <c r="G22" s="7"/>
      <c r="O22" s="7"/>
    </row>
    <row r="23" spans="2:17" ht="16.5" customHeight="1">
      <c r="D23" s="352" t="s">
        <v>1277</v>
      </c>
      <c r="E23" s="353"/>
      <c r="F23" s="8"/>
      <c r="G23" s="7"/>
      <c r="O23" s="9"/>
      <c r="P23" s="352" t="s">
        <v>1275</v>
      </c>
      <c r="Q23" s="353"/>
    </row>
    <row r="24" spans="2:17" ht="16.5" customHeight="1">
      <c r="D24" s="353"/>
      <c r="E24" s="353"/>
      <c r="P24" s="353"/>
      <c r="Q24" s="353"/>
    </row>
    <row r="25" spans="2:17" ht="16.5" customHeight="1"/>
    <row r="26" spans="2:17" ht="16.5" customHeight="1"/>
    <row r="27" spans="2:17" ht="16.5" customHeight="1">
      <c r="D27" s="40" t="s">
        <v>1267</v>
      </c>
    </row>
    <row r="28" spans="2:17" ht="16.5" customHeight="1">
      <c r="D28" s="40"/>
    </row>
    <row r="29" spans="2:17" ht="16.5" customHeight="1">
      <c r="D29" s="352" t="s">
        <v>1278</v>
      </c>
      <c r="E29" s="353"/>
      <c r="F29" s="10"/>
    </row>
    <row r="30" spans="2:17" ht="16.5" customHeight="1">
      <c r="D30" s="353"/>
      <c r="E30" s="353"/>
      <c r="G30" s="7"/>
    </row>
    <row r="31" spans="2:17" ht="16.5" customHeight="1">
      <c r="G31" s="7"/>
    </row>
    <row r="32" spans="2:17" ht="16.5" customHeight="1">
      <c r="D32" s="329"/>
      <c r="E32" s="329"/>
      <c r="F32" s="1"/>
      <c r="G32" s="15" t="s">
        <v>4</v>
      </c>
      <c r="H32" s="17"/>
      <c r="I32" s="17"/>
    </row>
    <row r="33" spans="4:9" ht="16.5" customHeight="1">
      <c r="D33" s="329"/>
      <c r="E33" s="329"/>
      <c r="F33" s="1"/>
      <c r="G33" s="16" t="s">
        <v>3</v>
      </c>
      <c r="H33" s="14"/>
      <c r="I33" s="14"/>
    </row>
    <row r="34" spans="4:9" ht="16.5" customHeight="1">
      <c r="G34" s="7"/>
    </row>
    <row r="35" spans="4:9" ht="16.5" customHeight="1">
      <c r="D35" s="352" t="s">
        <v>1279</v>
      </c>
      <c r="E35" s="353"/>
      <c r="F35" s="8"/>
      <c r="G35" s="7"/>
    </row>
    <row r="36" spans="4:9" ht="16.5" customHeight="1">
      <c r="D36" s="353"/>
      <c r="E36" s="353"/>
    </row>
  </sheetData>
  <mergeCells count="109">
    <mergeCell ref="J3:AO3"/>
    <mergeCell ref="B19:C19"/>
    <mergeCell ref="B20:C20"/>
    <mergeCell ref="D32:E33"/>
    <mergeCell ref="D23:E24"/>
    <mergeCell ref="P23:Q24"/>
    <mergeCell ref="D35:E36"/>
    <mergeCell ref="AL11:AM11"/>
    <mergeCell ref="B17:C17"/>
    <mergeCell ref="D17:E18"/>
    <mergeCell ref="J17:K17"/>
    <mergeCell ref="P17:Q18"/>
    <mergeCell ref="D29:E30"/>
    <mergeCell ref="J18:K18"/>
    <mergeCell ref="AJ10:AK10"/>
    <mergeCell ref="AL10:AM10"/>
    <mergeCell ref="D11:F11"/>
    <mergeCell ref="P11:Q11"/>
    <mergeCell ref="R11:S11"/>
    <mergeCell ref="X11:Z11"/>
    <mergeCell ref="AJ11:AK11"/>
    <mergeCell ref="AB10:AB11"/>
    <mergeCell ref="AC10:AC11"/>
    <mergeCell ref="AD10:AD11"/>
    <mergeCell ref="AE10:AE11"/>
    <mergeCell ref="AF10:AF11"/>
    <mergeCell ref="AG10:AI11"/>
    <mergeCell ref="L10:L11"/>
    <mergeCell ref="M10:O11"/>
    <mergeCell ref="P10:Q10"/>
    <mergeCell ref="R10:S10"/>
    <mergeCell ref="X10:Z10"/>
    <mergeCell ref="AA10:AA11"/>
    <mergeCell ref="B10:C10"/>
    <mergeCell ref="D10:F10"/>
    <mergeCell ref="G10:G11"/>
    <mergeCell ref="H10:H11"/>
    <mergeCell ref="I10:I11"/>
    <mergeCell ref="J10:J11"/>
    <mergeCell ref="K10:K11"/>
    <mergeCell ref="AI8:AI9"/>
    <mergeCell ref="AJ8:AK8"/>
    <mergeCell ref="M8:M9"/>
    <mergeCell ref="N8:N9"/>
    <mergeCell ref="O8:O9"/>
    <mergeCell ref="P8:Q8"/>
    <mergeCell ref="R8:S8"/>
    <mergeCell ref="X8:Z8"/>
    <mergeCell ref="P9:Q9"/>
    <mergeCell ref="R9:S9"/>
    <mergeCell ref="X9:Z9"/>
    <mergeCell ref="B8:C8"/>
    <mergeCell ref="D8:F8"/>
    <mergeCell ref="G8:G9"/>
    <mergeCell ref="H8:H9"/>
    <mergeCell ref="I8:I9"/>
    <mergeCell ref="J8:L9"/>
    <mergeCell ref="AL8:AM8"/>
    <mergeCell ref="AJ9:AK9"/>
    <mergeCell ref="AL9:AM9"/>
    <mergeCell ref="AA8:AA9"/>
    <mergeCell ref="AB8:AB9"/>
    <mergeCell ref="AC8:AC9"/>
    <mergeCell ref="AD8:AF9"/>
    <mergeCell ref="AG8:AG9"/>
    <mergeCell ref="AH8:AH9"/>
    <mergeCell ref="AJ6:AK6"/>
    <mergeCell ref="AL6:AM6"/>
    <mergeCell ref="D7:F7"/>
    <mergeCell ref="P7:Q7"/>
    <mergeCell ref="R7:S7"/>
    <mergeCell ref="X7:Z7"/>
    <mergeCell ref="AJ7:AK7"/>
    <mergeCell ref="AD6:AD7"/>
    <mergeCell ref="AE6:AE7"/>
    <mergeCell ref="AF6:AF7"/>
    <mergeCell ref="AG6:AG7"/>
    <mergeCell ref="AH6:AH7"/>
    <mergeCell ref="AI6:AI7"/>
    <mergeCell ref="N6:N7"/>
    <mergeCell ref="O6:O7"/>
    <mergeCell ref="P6:Q6"/>
    <mergeCell ref="R6:S6"/>
    <mergeCell ref="X6:Z6"/>
    <mergeCell ref="AA6:AC7"/>
    <mergeCell ref="A1:AO1"/>
    <mergeCell ref="J21:K21"/>
    <mergeCell ref="F20:F21"/>
    <mergeCell ref="O20:O21"/>
    <mergeCell ref="AG5:AI5"/>
    <mergeCell ref="AJ5:AM5"/>
    <mergeCell ref="D5:F5"/>
    <mergeCell ref="G5:I5"/>
    <mergeCell ref="J5:L5"/>
    <mergeCell ref="M5:O5"/>
    <mergeCell ref="P5:S5"/>
    <mergeCell ref="X5:Z5"/>
    <mergeCell ref="A3:I3"/>
    <mergeCell ref="B6:C6"/>
    <mergeCell ref="D6:F6"/>
    <mergeCell ref="G6:I7"/>
    <mergeCell ref="J6:J7"/>
    <mergeCell ref="K6:K7"/>
    <mergeCell ref="L6:L7"/>
    <mergeCell ref="M6:M7"/>
    <mergeCell ref="AA5:AC5"/>
    <mergeCell ref="AD5:AF5"/>
    <mergeCell ref="D9:F9"/>
    <mergeCell ref="AL7:AM7"/>
  </mergeCells>
  <phoneticPr fontId="2"/>
  <conditionalFormatting sqref="K6:L7 N6:O9">
    <cfRule type="containsBlanks" dxfId="7" priority="3">
      <formula>LEN(TRIM(K6))=0</formula>
    </cfRule>
  </conditionalFormatting>
  <conditionalFormatting sqref="AE6:AF7 AH6:AI9">
    <cfRule type="containsBlanks" dxfId="6" priority="2">
      <formula>LEN(TRIM(AE6))=0</formula>
    </cfRule>
  </conditionalFormatting>
  <pageMargins left="0.7" right="0.7" top="0.75" bottom="0.75" header="0.3" footer="0.3"/>
  <pageSetup paperSize="9" scale="53" orientation="portrait" horizontalDpi="4294967293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76D032-16EF-4AFC-8F75-04FB396B90BC}">
  <dimension ref="D2:DO82"/>
  <sheetViews>
    <sheetView zoomScaleSheetLayoutView="100" workbookViewId="0">
      <selection activeCell="CQ39" sqref="CQ39"/>
    </sheetView>
  </sheetViews>
  <sheetFormatPr defaultColWidth="0.796875" defaultRowHeight="6" customHeight="1"/>
  <cols>
    <col min="1" max="16384" width="0.796875" style="245"/>
  </cols>
  <sheetData>
    <row r="2" spans="4:113" ht="21" customHeight="1">
      <c r="L2" s="354" t="s">
        <v>1424</v>
      </c>
      <c r="M2" s="354"/>
      <c r="N2" s="354"/>
      <c r="O2" s="354"/>
      <c r="P2" s="354"/>
      <c r="Q2" s="354"/>
      <c r="R2" s="354"/>
      <c r="S2" s="354"/>
      <c r="T2" s="354"/>
      <c r="U2" s="354"/>
      <c r="V2" s="354"/>
      <c r="W2" s="354"/>
      <c r="X2" s="354"/>
      <c r="Y2" s="354"/>
      <c r="Z2" s="354"/>
      <c r="AA2" s="354"/>
      <c r="AB2" s="354"/>
      <c r="AC2" s="354"/>
      <c r="AD2" s="354"/>
      <c r="AE2" s="354"/>
      <c r="AF2" s="354"/>
      <c r="AG2" s="354"/>
      <c r="AH2" s="354"/>
      <c r="AI2" s="354"/>
      <c r="AJ2" s="354"/>
      <c r="AK2" s="354"/>
      <c r="AL2" s="354"/>
      <c r="AM2" s="354"/>
      <c r="AN2" s="354"/>
      <c r="AO2" s="354"/>
      <c r="AP2" s="354"/>
      <c r="AQ2" s="354"/>
      <c r="AR2" s="354"/>
      <c r="AS2" s="354"/>
      <c r="AT2" s="354"/>
      <c r="AU2" s="354"/>
      <c r="AV2" s="354"/>
      <c r="AW2" s="354"/>
      <c r="AX2" s="354"/>
      <c r="AY2" s="354"/>
      <c r="AZ2" s="354"/>
      <c r="BA2" s="354"/>
      <c r="BB2" s="354"/>
      <c r="BC2" s="354"/>
      <c r="BD2" s="354"/>
      <c r="BE2" s="354"/>
      <c r="BF2" s="354"/>
      <c r="BG2" s="354"/>
      <c r="BH2" s="354"/>
      <c r="BI2" s="354"/>
      <c r="BJ2" s="354"/>
      <c r="BK2" s="354"/>
      <c r="BL2" s="354"/>
      <c r="BM2" s="354"/>
      <c r="BN2" s="354"/>
      <c r="BO2" s="354"/>
      <c r="BP2" s="354"/>
      <c r="BQ2" s="354"/>
      <c r="BR2" s="354"/>
      <c r="BS2" s="354"/>
      <c r="BT2" s="354"/>
      <c r="BU2" s="354"/>
      <c r="BV2" s="354"/>
      <c r="BW2" s="354"/>
      <c r="BX2" s="354"/>
      <c r="BY2" s="354"/>
      <c r="BZ2" s="354"/>
      <c r="CA2" s="354"/>
      <c r="CB2" s="354"/>
      <c r="CC2" s="354"/>
      <c r="CD2" s="354"/>
      <c r="CE2" s="354"/>
      <c r="CF2" s="354"/>
      <c r="CG2" s="354"/>
      <c r="CH2" s="354"/>
      <c r="CI2" s="354"/>
      <c r="CJ2" s="354"/>
      <c r="CK2" s="354"/>
      <c r="CL2" s="354"/>
      <c r="CM2" s="354"/>
      <c r="CN2" s="354"/>
      <c r="CO2" s="354"/>
      <c r="CP2" s="354"/>
      <c r="CQ2" s="354"/>
      <c r="CR2" s="354"/>
      <c r="CS2" s="354"/>
      <c r="CT2" s="354"/>
      <c r="CU2" s="354"/>
      <c r="CV2" s="354"/>
      <c r="CW2" s="354"/>
      <c r="CX2" s="354"/>
      <c r="CY2" s="354"/>
      <c r="CZ2" s="354"/>
      <c r="DA2" s="354"/>
      <c r="DB2" s="354"/>
      <c r="DC2" s="354"/>
      <c r="DD2" s="354"/>
      <c r="DE2" s="354"/>
    </row>
    <row r="3" spans="4:113" ht="21" customHeight="1">
      <c r="E3" s="354" t="s">
        <v>1425</v>
      </c>
      <c r="F3" s="354"/>
      <c r="G3" s="354"/>
      <c r="H3" s="354"/>
      <c r="I3" s="354"/>
      <c r="J3" s="354"/>
      <c r="K3" s="354"/>
      <c r="L3" s="354"/>
      <c r="M3" s="354"/>
      <c r="N3" s="354"/>
      <c r="O3" s="354"/>
      <c r="P3" s="354"/>
      <c r="Q3" s="354"/>
      <c r="R3" s="354"/>
      <c r="S3" s="354"/>
      <c r="T3" s="354"/>
      <c r="U3" s="354"/>
      <c r="V3" s="354"/>
      <c r="W3" s="354"/>
      <c r="X3" s="354"/>
      <c r="Y3" s="354"/>
      <c r="Z3" s="354"/>
      <c r="AA3" s="354"/>
    </row>
    <row r="4" spans="4:113" ht="21" customHeight="1">
      <c r="D4" s="354" t="s">
        <v>1426</v>
      </c>
      <c r="E4" s="354"/>
      <c r="F4" s="354"/>
      <c r="G4" s="354"/>
      <c r="H4" s="354"/>
      <c r="I4" s="354"/>
      <c r="J4" s="354"/>
      <c r="K4" s="354"/>
      <c r="L4" s="354"/>
      <c r="M4" s="354"/>
      <c r="N4" s="354"/>
      <c r="O4" s="354"/>
      <c r="P4" s="354"/>
      <c r="Q4" s="354"/>
      <c r="R4" s="354"/>
      <c r="S4" s="354"/>
      <c r="T4" s="354"/>
      <c r="U4" s="354"/>
      <c r="V4" s="354"/>
      <c r="W4" s="354"/>
      <c r="X4" s="354"/>
      <c r="Y4" s="354"/>
      <c r="Z4" s="354"/>
      <c r="AA4" s="354"/>
      <c r="AB4" s="354"/>
      <c r="AC4" s="354"/>
      <c r="AD4" s="354"/>
      <c r="AE4" s="354"/>
      <c r="AF4" s="354"/>
      <c r="AG4" s="354"/>
      <c r="AH4" s="354"/>
      <c r="AI4" s="354"/>
      <c r="AJ4" s="354"/>
      <c r="AK4" s="354"/>
      <c r="AL4" s="354"/>
      <c r="AM4" s="354"/>
      <c r="AN4" s="354"/>
      <c r="AO4" s="354"/>
      <c r="AP4" s="354"/>
      <c r="AQ4" s="354"/>
      <c r="AR4" s="354"/>
      <c r="AS4" s="354"/>
      <c r="AT4" s="354"/>
      <c r="AU4" s="354"/>
      <c r="AV4" s="354"/>
      <c r="AW4" s="354"/>
      <c r="AX4" s="354"/>
      <c r="AY4" s="354"/>
      <c r="AZ4" s="354"/>
      <c r="BA4" s="354"/>
      <c r="BB4" s="354"/>
      <c r="BC4" s="354"/>
      <c r="BD4" s="354"/>
      <c r="BE4" s="354"/>
      <c r="BF4" s="354"/>
      <c r="BG4" s="354"/>
      <c r="BH4" s="354"/>
      <c r="BI4" s="354"/>
      <c r="BJ4" s="354"/>
      <c r="BK4" s="354"/>
      <c r="BL4" s="354"/>
      <c r="BM4" s="354"/>
      <c r="BN4" s="354"/>
      <c r="BO4" s="354"/>
      <c r="BP4" s="354"/>
      <c r="BQ4" s="354"/>
      <c r="BR4" s="354"/>
      <c r="BS4" s="354"/>
      <c r="BT4" s="354"/>
      <c r="BU4" s="354"/>
      <c r="BV4" s="354"/>
      <c r="BW4" s="354"/>
      <c r="BX4" s="354"/>
      <c r="BY4" s="354"/>
      <c r="BZ4" s="354"/>
      <c r="CA4" s="354"/>
      <c r="CB4" s="354"/>
      <c r="CC4" s="354"/>
      <c r="CD4" s="354"/>
      <c r="CE4" s="354"/>
      <c r="CF4" s="354"/>
      <c r="CG4" s="354"/>
      <c r="CH4" s="354"/>
      <c r="CI4" s="354"/>
      <c r="CJ4" s="354"/>
      <c r="CK4" s="354"/>
      <c r="CL4" s="354"/>
      <c r="CM4" s="354"/>
      <c r="CN4" s="354"/>
      <c r="CO4" s="354"/>
      <c r="CP4" s="354"/>
      <c r="CQ4" s="354"/>
      <c r="CR4" s="354"/>
      <c r="CS4" s="354"/>
      <c r="CT4" s="354"/>
      <c r="CU4" s="354"/>
      <c r="CV4" s="354"/>
      <c r="CW4" s="354"/>
      <c r="CX4" s="354"/>
      <c r="CY4" s="354"/>
      <c r="CZ4" s="354"/>
      <c r="DA4" s="354"/>
      <c r="DB4" s="354"/>
      <c r="DC4" s="354"/>
      <c r="DD4" s="354"/>
      <c r="DE4" s="354"/>
      <c r="DF4" s="354"/>
      <c r="DG4" s="354"/>
      <c r="DH4" s="354"/>
      <c r="DI4" s="354"/>
    </row>
    <row r="5" spans="4:113" ht="21" customHeight="1">
      <c r="E5" s="368" t="s">
        <v>1427</v>
      </c>
      <c r="F5" s="368"/>
      <c r="G5" s="368"/>
      <c r="H5" s="368"/>
      <c r="I5" s="368"/>
      <c r="J5" s="368"/>
      <c r="K5" s="368"/>
      <c r="L5" s="368"/>
      <c r="M5" s="368"/>
      <c r="N5" s="368"/>
      <c r="O5" s="368"/>
      <c r="P5" s="368"/>
      <c r="Q5" s="368"/>
      <c r="R5" s="368"/>
      <c r="S5" s="368"/>
      <c r="T5" s="368"/>
      <c r="U5" s="368"/>
      <c r="V5" s="368"/>
      <c r="W5" s="368"/>
      <c r="X5" s="368"/>
      <c r="Y5" s="368"/>
      <c r="Z5" s="368"/>
      <c r="AA5" s="368"/>
      <c r="AB5" s="368"/>
      <c r="AC5" s="368"/>
      <c r="AD5" s="368"/>
      <c r="AE5" s="368"/>
      <c r="AF5" s="368"/>
      <c r="AG5" s="368"/>
      <c r="AH5" s="368"/>
      <c r="AI5" s="368"/>
      <c r="AJ5" s="368"/>
      <c r="AK5" s="368"/>
      <c r="AL5" s="368"/>
      <c r="AM5" s="368"/>
      <c r="AN5" s="368"/>
      <c r="AO5" s="368"/>
      <c r="AP5" s="368"/>
      <c r="AQ5" s="368"/>
      <c r="AR5" s="368"/>
      <c r="AS5" s="368"/>
      <c r="AT5" s="368"/>
      <c r="AU5" s="368"/>
      <c r="AV5" s="368"/>
      <c r="AW5" s="368"/>
      <c r="AX5" s="368"/>
      <c r="AY5" s="368"/>
      <c r="AZ5" s="368"/>
      <c r="BA5" s="368"/>
      <c r="BB5" s="368"/>
      <c r="BC5" s="368"/>
      <c r="BD5" s="368"/>
      <c r="BE5" s="368"/>
      <c r="BF5" s="368"/>
      <c r="BG5" s="368"/>
      <c r="BH5" s="368"/>
      <c r="BI5" s="368"/>
      <c r="BJ5" s="368"/>
      <c r="BK5" s="368"/>
      <c r="BL5" s="368"/>
      <c r="BM5" s="368"/>
      <c r="BN5" s="368"/>
      <c r="BO5" s="368"/>
      <c r="BP5" s="368"/>
      <c r="BQ5" s="368"/>
      <c r="BR5" s="368"/>
      <c r="BS5" s="368"/>
      <c r="BT5" s="368"/>
      <c r="BU5" s="368"/>
      <c r="BV5" s="368"/>
      <c r="BW5" s="368"/>
      <c r="BX5" s="368"/>
      <c r="BY5" s="368"/>
      <c r="BZ5" s="368"/>
      <c r="CA5" s="368"/>
      <c r="CB5" s="368"/>
      <c r="CC5" s="368"/>
      <c r="CD5" s="368"/>
      <c r="CE5" s="368"/>
      <c r="CF5" s="368"/>
      <c r="CG5" s="368"/>
      <c r="CH5" s="368"/>
      <c r="CI5" s="368"/>
      <c r="CJ5" s="368"/>
      <c r="CK5" s="368"/>
      <c r="CL5" s="368"/>
      <c r="CM5" s="368"/>
      <c r="CN5" s="368"/>
      <c r="CO5" s="368"/>
      <c r="CP5" s="368"/>
      <c r="CQ5" s="368"/>
      <c r="CR5" s="368"/>
      <c r="CS5" s="368"/>
      <c r="CT5" s="368"/>
      <c r="CU5" s="368"/>
      <c r="CV5" s="368"/>
      <c r="CW5" s="368"/>
      <c r="CX5" s="368"/>
      <c r="CY5" s="368"/>
      <c r="CZ5" s="368"/>
      <c r="DA5" s="368"/>
      <c r="DB5" s="368"/>
      <c r="DC5" s="368"/>
      <c r="DD5" s="368"/>
      <c r="DE5" s="368"/>
    </row>
    <row r="6" spans="4:113" ht="22.5" customHeight="1">
      <c r="E6" s="368" t="s">
        <v>1428</v>
      </c>
      <c r="F6" s="368"/>
      <c r="G6" s="368"/>
      <c r="H6" s="368"/>
      <c r="I6" s="368"/>
      <c r="J6" s="368"/>
      <c r="K6" s="368"/>
      <c r="L6" s="368"/>
      <c r="M6" s="368"/>
      <c r="N6" s="368"/>
      <c r="O6" s="368"/>
      <c r="P6" s="368"/>
      <c r="Q6" s="368"/>
      <c r="R6" s="368"/>
      <c r="S6" s="368"/>
      <c r="T6" s="368"/>
      <c r="U6" s="368"/>
      <c r="V6" s="368"/>
      <c r="W6" s="368"/>
      <c r="X6" s="368"/>
      <c r="Y6" s="368"/>
      <c r="Z6" s="368"/>
      <c r="AA6" s="368"/>
      <c r="AB6" s="368"/>
      <c r="AC6" s="368"/>
      <c r="AD6" s="368"/>
      <c r="AE6" s="368"/>
      <c r="AF6" s="368"/>
      <c r="AG6" s="368"/>
      <c r="AH6" s="368"/>
      <c r="AI6" s="368"/>
      <c r="AJ6" s="368"/>
      <c r="AK6" s="368"/>
      <c r="AL6" s="368"/>
      <c r="AM6" s="368"/>
      <c r="AN6" s="368"/>
      <c r="AO6" s="368"/>
      <c r="AP6" s="368"/>
      <c r="AQ6" s="368"/>
      <c r="AR6" s="368"/>
      <c r="AS6" s="368"/>
      <c r="AT6" s="368"/>
      <c r="AU6" s="368"/>
      <c r="AV6" s="368"/>
      <c r="AW6" s="368"/>
      <c r="AX6" s="368"/>
      <c r="AY6" s="368"/>
      <c r="AZ6" s="368"/>
      <c r="BA6" s="368"/>
      <c r="BB6" s="368"/>
      <c r="BC6" s="368"/>
      <c r="BD6" s="368"/>
      <c r="BE6" s="368"/>
      <c r="BF6" s="368"/>
      <c r="BG6" s="368"/>
      <c r="BH6" s="368"/>
      <c r="BI6" s="368"/>
      <c r="BJ6" s="368"/>
      <c r="BK6" s="368"/>
      <c r="BL6" s="368"/>
      <c r="BM6" s="368"/>
      <c r="BN6" s="368"/>
      <c r="BO6" s="368"/>
      <c r="BP6" s="368"/>
      <c r="BQ6" s="368"/>
      <c r="BR6" s="368"/>
      <c r="BS6" s="368"/>
      <c r="BT6" s="368"/>
      <c r="BU6" s="368"/>
      <c r="BV6" s="368"/>
      <c r="BW6" s="368"/>
      <c r="BX6" s="368"/>
      <c r="BY6" s="368"/>
      <c r="BZ6" s="368"/>
      <c r="CA6" s="368"/>
      <c r="CB6" s="368"/>
      <c r="CC6" s="368"/>
      <c r="CD6" s="368"/>
      <c r="CE6" s="368"/>
      <c r="CF6" s="368"/>
      <c r="CG6" s="368"/>
      <c r="CH6" s="368"/>
      <c r="CI6" s="368"/>
      <c r="CJ6" s="368"/>
      <c r="CK6" s="368"/>
      <c r="CL6" s="368"/>
      <c r="CM6" s="368"/>
      <c r="CN6" s="368"/>
      <c r="CO6" s="368"/>
      <c r="CP6" s="368"/>
      <c r="CQ6" s="368"/>
      <c r="CR6" s="368"/>
      <c r="CS6" s="368"/>
      <c r="CT6" s="368"/>
      <c r="CU6" s="368"/>
      <c r="CV6" s="368"/>
      <c r="CW6" s="368"/>
      <c r="CX6" s="368"/>
      <c r="CY6" s="368"/>
      <c r="CZ6" s="368"/>
      <c r="DA6" s="368"/>
      <c r="DB6" s="368"/>
      <c r="DC6" s="368"/>
      <c r="DD6" s="368"/>
      <c r="DE6" s="368"/>
      <c r="DF6" s="368"/>
      <c r="DG6" s="368"/>
    </row>
    <row r="7" spans="4:113" ht="39.75" customHeight="1" thickBot="1"/>
    <row r="8" spans="4:113" ht="6" customHeight="1">
      <c r="P8" s="246"/>
      <c r="Q8" s="247"/>
      <c r="R8" s="247"/>
      <c r="S8" s="247"/>
      <c r="T8" s="247"/>
      <c r="U8" s="247"/>
      <c r="V8" s="247"/>
      <c r="W8" s="247"/>
      <c r="X8" s="247"/>
      <c r="Y8" s="247"/>
      <c r="Z8" s="247"/>
      <c r="AA8" s="247"/>
      <c r="AB8" s="248"/>
      <c r="AC8" s="249"/>
      <c r="AD8" s="249"/>
      <c r="AE8" s="369" t="s">
        <v>1429</v>
      </c>
      <c r="AF8" s="370"/>
      <c r="AG8" s="370"/>
      <c r="AH8" s="370"/>
      <c r="AI8" s="370"/>
      <c r="AJ8" s="370"/>
      <c r="AK8" s="370"/>
      <c r="AL8" s="370"/>
      <c r="AM8" s="371"/>
      <c r="AN8" s="249"/>
      <c r="AO8" s="249"/>
      <c r="AP8" s="249"/>
      <c r="AQ8" s="249"/>
      <c r="AR8" s="249"/>
      <c r="AS8" s="249"/>
      <c r="AT8" s="249"/>
      <c r="AU8" s="249"/>
      <c r="AV8" s="249"/>
      <c r="AW8" s="249"/>
      <c r="AX8" s="249"/>
      <c r="AY8" s="249"/>
      <c r="AZ8" s="249"/>
      <c r="BA8" s="249"/>
      <c r="BB8" s="249"/>
      <c r="BC8" s="249"/>
      <c r="BD8" s="249"/>
      <c r="BE8" s="249"/>
      <c r="BF8" s="249"/>
      <c r="BG8" s="249"/>
      <c r="BH8" s="249"/>
      <c r="BI8" s="249"/>
      <c r="BJ8" s="249"/>
      <c r="BK8" s="249"/>
      <c r="BL8" s="249"/>
      <c r="BM8" s="249"/>
      <c r="BN8" s="249"/>
      <c r="BO8" s="249"/>
      <c r="BP8" s="249"/>
      <c r="BQ8" s="249"/>
      <c r="BR8" s="249"/>
      <c r="BS8" s="249"/>
      <c r="BT8" s="249"/>
      <c r="BU8" s="249"/>
      <c r="BV8" s="249"/>
      <c r="BW8" s="249"/>
      <c r="BX8" s="249"/>
      <c r="BY8" s="249"/>
      <c r="BZ8" s="249"/>
      <c r="CA8" s="249"/>
      <c r="CB8" s="249"/>
      <c r="CC8" s="249"/>
      <c r="CD8" s="249"/>
      <c r="CE8" s="249"/>
      <c r="CF8" s="249"/>
      <c r="CG8" s="249"/>
      <c r="CH8" s="249"/>
      <c r="CI8" s="249"/>
      <c r="CJ8" s="249"/>
      <c r="CK8" s="249"/>
      <c r="CL8" s="249"/>
      <c r="CM8" s="249"/>
      <c r="CN8" s="249"/>
      <c r="CO8" s="249"/>
      <c r="CP8" s="249"/>
      <c r="CQ8" s="249"/>
      <c r="CR8" s="249"/>
      <c r="CS8" s="249"/>
      <c r="CT8" s="249"/>
      <c r="CU8" s="249"/>
      <c r="CV8" s="246"/>
      <c r="CW8" s="247"/>
      <c r="CX8" s="247"/>
      <c r="CY8" s="247"/>
      <c r="CZ8" s="247"/>
      <c r="DA8" s="247"/>
      <c r="DB8" s="247"/>
      <c r="DC8" s="247"/>
      <c r="DD8" s="247"/>
      <c r="DE8" s="248"/>
    </row>
    <row r="9" spans="4:113" ht="6" customHeight="1" thickBot="1">
      <c r="P9" s="250"/>
      <c r="Q9" s="251"/>
      <c r="R9" s="251"/>
      <c r="S9" s="251"/>
      <c r="T9" s="251"/>
      <c r="U9" s="251"/>
      <c r="V9" s="251"/>
      <c r="W9" s="251"/>
      <c r="X9" s="251"/>
      <c r="Y9" s="251"/>
      <c r="Z9" s="251"/>
      <c r="AA9" s="251"/>
      <c r="AB9" s="252"/>
      <c r="AE9" s="372"/>
      <c r="AF9" s="367"/>
      <c r="AG9" s="367"/>
      <c r="AH9" s="367"/>
      <c r="AI9" s="367"/>
      <c r="AJ9" s="367"/>
      <c r="AK9" s="367"/>
      <c r="AL9" s="367"/>
      <c r="AM9" s="373"/>
      <c r="CV9" s="250"/>
      <c r="CW9" s="251"/>
      <c r="CX9" s="251"/>
      <c r="CY9" s="251"/>
      <c r="CZ9" s="251"/>
      <c r="DA9" s="251"/>
      <c r="DB9" s="251"/>
      <c r="DC9" s="251"/>
      <c r="DD9" s="251"/>
      <c r="DE9" s="252"/>
    </row>
    <row r="10" spans="4:113" ht="6" customHeight="1" thickBot="1">
      <c r="P10" s="254"/>
      <c r="Q10" s="370" t="s">
        <v>1430</v>
      </c>
      <c r="R10" s="370"/>
      <c r="S10" s="370"/>
      <c r="T10" s="370"/>
      <c r="U10" s="370"/>
      <c r="V10" s="370"/>
      <c r="W10" s="370"/>
      <c r="X10" s="370"/>
      <c r="Y10" s="370"/>
      <c r="Z10" s="370"/>
      <c r="AA10" s="370"/>
      <c r="AB10" s="370"/>
      <c r="AE10" s="374"/>
      <c r="AF10" s="375"/>
      <c r="AG10" s="375"/>
      <c r="AH10" s="375"/>
      <c r="AI10" s="375"/>
      <c r="AJ10" s="375"/>
      <c r="AK10" s="375"/>
      <c r="AL10" s="375"/>
      <c r="AM10" s="376"/>
      <c r="CV10" s="370" t="s">
        <v>1430</v>
      </c>
      <c r="CW10" s="370"/>
      <c r="CX10" s="370"/>
      <c r="CY10" s="370"/>
      <c r="CZ10" s="370"/>
      <c r="DA10" s="370"/>
      <c r="DB10" s="370"/>
      <c r="DC10" s="370"/>
      <c r="DD10" s="370"/>
      <c r="DE10" s="371"/>
    </row>
    <row r="11" spans="4:113" ht="6" customHeight="1" thickBot="1">
      <c r="P11" s="254"/>
      <c r="Q11" s="367"/>
      <c r="R11" s="367"/>
      <c r="S11" s="367"/>
      <c r="T11" s="367"/>
      <c r="U11" s="367"/>
      <c r="V11" s="367"/>
      <c r="W11" s="367"/>
      <c r="X11" s="367"/>
      <c r="Y11" s="367"/>
      <c r="Z11" s="367"/>
      <c r="AA11" s="367"/>
      <c r="AB11" s="367"/>
      <c r="CV11" s="367"/>
      <c r="CW11" s="367"/>
      <c r="CX11" s="367"/>
      <c r="CY11" s="367"/>
      <c r="CZ11" s="367"/>
      <c r="DA11" s="367"/>
      <c r="DB11" s="367"/>
      <c r="DC11" s="367"/>
      <c r="DD11" s="367"/>
      <c r="DE11" s="373"/>
    </row>
    <row r="12" spans="4:113" ht="6" customHeight="1">
      <c r="P12" s="254"/>
      <c r="Q12" s="367"/>
      <c r="R12" s="367"/>
      <c r="S12" s="367"/>
      <c r="T12" s="367"/>
      <c r="U12" s="367"/>
      <c r="V12" s="367"/>
      <c r="W12" s="367"/>
      <c r="X12" s="367"/>
      <c r="Y12" s="367"/>
      <c r="Z12" s="367"/>
      <c r="AA12" s="367"/>
      <c r="AB12" s="367"/>
      <c r="BF12" s="255"/>
      <c r="BG12" s="249"/>
      <c r="BH12" s="256"/>
      <c r="CV12" s="367"/>
      <c r="CW12" s="367"/>
      <c r="CX12" s="367"/>
      <c r="CY12" s="367"/>
      <c r="CZ12" s="367"/>
      <c r="DA12" s="367"/>
      <c r="DB12" s="367"/>
      <c r="DC12" s="367"/>
      <c r="DD12" s="367"/>
      <c r="DE12" s="373"/>
    </row>
    <row r="13" spans="4:113" ht="6" customHeight="1" thickBot="1">
      <c r="P13" s="254"/>
      <c r="BF13" s="257"/>
      <c r="BG13" s="258"/>
      <c r="BH13" s="259"/>
      <c r="DE13" s="260"/>
    </row>
    <row r="14" spans="4:113" ht="6" customHeight="1">
      <c r="P14" s="254"/>
      <c r="DE14" s="260"/>
    </row>
    <row r="15" spans="4:113" ht="6" customHeight="1">
      <c r="P15" s="254"/>
      <c r="DE15" s="260"/>
    </row>
    <row r="16" spans="4:113" ht="6" customHeight="1">
      <c r="P16" s="254"/>
      <c r="DE16" s="260"/>
    </row>
    <row r="17" spans="16:109" ht="6" customHeight="1">
      <c r="P17" s="254"/>
      <c r="BG17" s="260"/>
      <c r="DE17" s="260"/>
    </row>
    <row r="18" spans="16:109" ht="6" customHeight="1" thickBot="1">
      <c r="P18" s="254"/>
      <c r="BG18" s="260"/>
      <c r="DE18" s="260"/>
    </row>
    <row r="19" spans="16:109" ht="6" customHeight="1">
      <c r="P19" s="254"/>
      <c r="AD19" s="255"/>
      <c r="AE19" s="249"/>
      <c r="AF19" s="249"/>
      <c r="AG19" s="249"/>
      <c r="AH19" s="249"/>
      <c r="AI19" s="249"/>
      <c r="AJ19" s="249"/>
      <c r="AK19" s="249"/>
      <c r="AL19" s="249"/>
      <c r="AM19" s="249"/>
      <c r="AN19" s="249"/>
      <c r="AO19" s="249"/>
      <c r="AP19" s="249"/>
      <c r="AQ19" s="249"/>
      <c r="AR19" s="249"/>
      <c r="AS19" s="249"/>
      <c r="AT19" s="249"/>
      <c r="AU19" s="249"/>
      <c r="AV19" s="249"/>
      <c r="AW19" s="249"/>
      <c r="AX19" s="249"/>
      <c r="AY19" s="249"/>
      <c r="AZ19" s="249"/>
      <c r="BA19" s="249"/>
      <c r="BB19" s="249"/>
      <c r="BC19" s="249"/>
      <c r="BD19" s="249"/>
      <c r="BE19" s="249"/>
      <c r="BF19" s="249"/>
      <c r="BG19" s="256"/>
      <c r="BH19" s="249"/>
      <c r="BI19" s="249"/>
      <c r="BJ19" s="249"/>
      <c r="BK19" s="249"/>
      <c r="BL19" s="249"/>
      <c r="BM19" s="249"/>
      <c r="BN19" s="249"/>
      <c r="BO19" s="249"/>
      <c r="BP19" s="249"/>
      <c r="BQ19" s="249"/>
      <c r="BR19" s="249"/>
      <c r="BS19" s="249"/>
      <c r="BT19" s="249"/>
      <c r="BU19" s="249"/>
      <c r="BV19" s="249"/>
      <c r="BW19" s="249"/>
      <c r="BX19" s="249"/>
      <c r="BY19" s="249"/>
      <c r="BZ19" s="249"/>
      <c r="CA19" s="249"/>
      <c r="CB19" s="249"/>
      <c r="CC19" s="249"/>
      <c r="CD19" s="249"/>
      <c r="CE19" s="249"/>
      <c r="CF19" s="249"/>
      <c r="CG19" s="249"/>
      <c r="CH19" s="249"/>
      <c r="CI19" s="249"/>
      <c r="CJ19" s="249"/>
      <c r="CK19" s="249"/>
      <c r="CL19" s="249"/>
      <c r="CM19" s="249"/>
      <c r="CN19" s="249"/>
      <c r="CO19" s="249"/>
      <c r="CP19" s="249"/>
      <c r="CQ19" s="256"/>
      <c r="DE19" s="260"/>
    </row>
    <row r="20" spans="16:109" ht="6" customHeight="1" thickBot="1">
      <c r="P20" s="254"/>
      <c r="AD20" s="257"/>
      <c r="AE20" s="258"/>
      <c r="AF20" s="258"/>
      <c r="AG20" s="258"/>
      <c r="AH20" s="258"/>
      <c r="AI20" s="258"/>
      <c r="AJ20" s="258"/>
      <c r="AK20" s="258"/>
      <c r="AL20" s="258"/>
      <c r="AM20" s="258"/>
      <c r="AN20" s="258"/>
      <c r="AO20" s="258"/>
      <c r="AP20" s="258"/>
      <c r="AQ20" s="258"/>
      <c r="AR20" s="258"/>
      <c r="AS20" s="258"/>
      <c r="AT20" s="258"/>
      <c r="AU20" s="258"/>
      <c r="AV20" s="258"/>
      <c r="AW20" s="258"/>
      <c r="AX20" s="258"/>
      <c r="AY20" s="258"/>
      <c r="AZ20" s="258"/>
      <c r="BA20" s="258"/>
      <c r="BB20" s="258"/>
      <c r="BC20" s="258"/>
      <c r="BD20" s="258"/>
      <c r="BE20" s="258"/>
      <c r="BF20" s="258"/>
      <c r="BG20" s="259"/>
      <c r="BH20" s="258"/>
      <c r="BI20" s="258"/>
      <c r="BJ20" s="258"/>
      <c r="BK20" s="258"/>
      <c r="BL20" s="258"/>
      <c r="BM20" s="258"/>
      <c r="BN20" s="258"/>
      <c r="BO20" s="258"/>
      <c r="BP20" s="258"/>
      <c r="BQ20" s="258"/>
      <c r="BR20" s="258"/>
      <c r="BS20" s="258"/>
      <c r="BT20" s="258"/>
      <c r="BU20" s="258"/>
      <c r="BV20" s="258"/>
      <c r="BW20" s="258"/>
      <c r="BX20" s="258"/>
      <c r="BY20" s="258"/>
      <c r="BZ20" s="258"/>
      <c r="CA20" s="258"/>
      <c r="CB20" s="258"/>
      <c r="CC20" s="258"/>
      <c r="CD20" s="258"/>
      <c r="CE20" s="258"/>
      <c r="CF20" s="258"/>
      <c r="CG20" s="258"/>
      <c r="CH20" s="258"/>
      <c r="CI20" s="258"/>
      <c r="CJ20" s="258"/>
      <c r="CK20" s="258"/>
      <c r="CL20" s="258"/>
      <c r="CM20" s="258"/>
      <c r="CN20" s="258"/>
      <c r="CO20" s="258"/>
      <c r="CP20" s="258"/>
      <c r="CQ20" s="259"/>
      <c r="DE20" s="260"/>
    </row>
    <row r="21" spans="16:109" ht="6" customHeight="1">
      <c r="P21" s="254"/>
      <c r="AD21" s="254"/>
      <c r="AQ21" s="256"/>
      <c r="BG21" s="260"/>
      <c r="BU21" s="256"/>
      <c r="CQ21" s="260"/>
      <c r="DE21" s="260"/>
    </row>
    <row r="22" spans="16:109" ht="6" customHeight="1">
      <c r="P22" s="254"/>
      <c r="AD22" s="254"/>
      <c r="AQ22" s="260"/>
      <c r="BG22" s="260"/>
      <c r="BU22" s="260"/>
      <c r="CQ22" s="260"/>
      <c r="DE22" s="260"/>
    </row>
    <row r="23" spans="16:109" ht="6" customHeight="1">
      <c r="P23" s="254"/>
      <c r="AD23" s="254"/>
      <c r="AF23" s="354" t="s">
        <v>1431</v>
      </c>
      <c r="AG23" s="354"/>
      <c r="AH23" s="354"/>
      <c r="AI23" s="354"/>
      <c r="AJ23" s="354"/>
      <c r="AK23" s="354"/>
      <c r="AL23" s="354"/>
      <c r="AM23" s="354"/>
      <c r="AN23" s="354"/>
      <c r="AO23" s="354"/>
      <c r="AQ23" s="260"/>
      <c r="BG23" s="260"/>
      <c r="BU23" s="260"/>
      <c r="CQ23" s="260"/>
      <c r="DE23" s="260"/>
    </row>
    <row r="24" spans="16:109" ht="6" customHeight="1">
      <c r="P24" s="254"/>
      <c r="AD24" s="254"/>
      <c r="AF24" s="354"/>
      <c r="AG24" s="354"/>
      <c r="AH24" s="354"/>
      <c r="AI24" s="354"/>
      <c r="AJ24" s="354"/>
      <c r="AK24" s="354"/>
      <c r="AL24" s="354"/>
      <c r="AM24" s="354"/>
      <c r="AN24" s="354"/>
      <c r="AO24" s="354"/>
      <c r="AQ24" s="260"/>
      <c r="BG24" s="260"/>
      <c r="BU24" s="260"/>
      <c r="CQ24" s="260"/>
      <c r="DE24" s="260"/>
    </row>
    <row r="25" spans="16:109" ht="6" customHeight="1">
      <c r="P25" s="254"/>
      <c r="AD25" s="254"/>
      <c r="AF25" s="354"/>
      <c r="AG25" s="354"/>
      <c r="AH25" s="354"/>
      <c r="AI25" s="354"/>
      <c r="AJ25" s="354"/>
      <c r="AK25" s="354"/>
      <c r="AL25" s="354"/>
      <c r="AM25" s="354"/>
      <c r="AN25" s="354"/>
      <c r="AO25" s="354"/>
      <c r="AQ25" s="260"/>
      <c r="BG25" s="260"/>
      <c r="BU25" s="260"/>
      <c r="CQ25" s="260"/>
      <c r="DE25" s="260"/>
    </row>
    <row r="26" spans="16:109" ht="6" customHeight="1">
      <c r="P26" s="254"/>
      <c r="AD26" s="254"/>
      <c r="AF26" s="354"/>
      <c r="AG26" s="354"/>
      <c r="AH26" s="354"/>
      <c r="AI26" s="354"/>
      <c r="AJ26" s="354"/>
      <c r="AK26" s="354"/>
      <c r="AL26" s="354"/>
      <c r="AM26" s="354"/>
      <c r="AN26" s="354"/>
      <c r="AO26" s="354"/>
      <c r="AQ26" s="260"/>
      <c r="BG26" s="260"/>
      <c r="BU26" s="260"/>
      <c r="CQ26" s="260"/>
      <c r="DE26" s="260"/>
    </row>
    <row r="27" spans="16:109" ht="6" customHeight="1">
      <c r="P27" s="254"/>
      <c r="AD27" s="254"/>
      <c r="AF27" s="354"/>
      <c r="AG27" s="354"/>
      <c r="AH27" s="354"/>
      <c r="AI27" s="354"/>
      <c r="AJ27" s="354"/>
      <c r="AK27" s="354"/>
      <c r="AL27" s="354"/>
      <c r="AM27" s="354"/>
      <c r="AN27" s="354"/>
      <c r="AO27" s="354"/>
      <c r="AQ27" s="260"/>
      <c r="BG27" s="260"/>
      <c r="BU27" s="260"/>
      <c r="CQ27" s="260"/>
      <c r="DE27" s="260"/>
    </row>
    <row r="28" spans="16:109" ht="6" customHeight="1">
      <c r="P28" s="254"/>
      <c r="AD28" s="254"/>
      <c r="AF28" s="354"/>
      <c r="AG28" s="354"/>
      <c r="AH28" s="354"/>
      <c r="AI28" s="354"/>
      <c r="AJ28" s="354"/>
      <c r="AK28" s="354"/>
      <c r="AL28" s="354"/>
      <c r="AM28" s="354"/>
      <c r="AN28" s="354"/>
      <c r="AO28" s="354"/>
      <c r="AQ28" s="260"/>
      <c r="BG28" s="260"/>
      <c r="BU28" s="260"/>
      <c r="CQ28" s="260"/>
      <c r="DE28" s="260"/>
    </row>
    <row r="29" spans="16:109" ht="6" customHeight="1" thickBot="1">
      <c r="P29" s="254"/>
      <c r="AD29" s="254"/>
      <c r="AQ29" s="260"/>
      <c r="AR29" s="257"/>
      <c r="AS29" s="258"/>
      <c r="AT29" s="258"/>
      <c r="AU29" s="258"/>
      <c r="AV29" s="258"/>
      <c r="AW29" s="258"/>
      <c r="AX29" s="258"/>
      <c r="AY29" s="258"/>
      <c r="AZ29" s="258"/>
      <c r="BA29" s="258"/>
      <c r="BB29" s="258"/>
      <c r="BC29" s="258"/>
      <c r="BD29" s="258"/>
      <c r="BE29" s="258"/>
      <c r="BF29" s="258"/>
      <c r="BG29" s="259"/>
      <c r="BH29" s="258"/>
      <c r="BI29" s="258"/>
      <c r="BJ29" s="258"/>
      <c r="BK29" s="258"/>
      <c r="BL29" s="258"/>
      <c r="BM29" s="258"/>
      <c r="BN29" s="258"/>
      <c r="BO29" s="258"/>
      <c r="BP29" s="258"/>
      <c r="BQ29" s="258"/>
      <c r="BR29" s="258"/>
      <c r="BS29" s="258"/>
      <c r="BT29" s="258"/>
      <c r="BU29" s="259"/>
      <c r="CQ29" s="260"/>
      <c r="DE29" s="260"/>
    </row>
    <row r="30" spans="16:109" ht="6" customHeight="1">
      <c r="P30" s="254"/>
      <c r="AD30" s="254"/>
      <c r="AQ30" s="260"/>
      <c r="BG30" s="260"/>
      <c r="BU30" s="260"/>
      <c r="CQ30" s="260"/>
      <c r="DE30" s="260"/>
    </row>
    <row r="31" spans="16:109" ht="6" customHeight="1">
      <c r="P31" s="254"/>
      <c r="AD31" s="254"/>
      <c r="AQ31" s="260"/>
      <c r="BG31" s="260"/>
      <c r="BU31" s="260"/>
      <c r="CQ31" s="260"/>
      <c r="DE31" s="260"/>
    </row>
    <row r="32" spans="16:109" ht="6" customHeight="1">
      <c r="P32" s="254"/>
      <c r="AD32" s="254"/>
      <c r="AQ32" s="260"/>
      <c r="BG32" s="260"/>
      <c r="BU32" s="260"/>
      <c r="CQ32" s="260"/>
      <c r="DE32" s="260"/>
    </row>
    <row r="33" spans="16:117" ht="6" customHeight="1">
      <c r="P33" s="254"/>
      <c r="AD33" s="254"/>
      <c r="AQ33" s="260"/>
      <c r="BG33" s="260"/>
      <c r="BU33" s="260"/>
      <c r="CQ33" s="260"/>
      <c r="DE33" s="260"/>
    </row>
    <row r="34" spans="16:117" ht="6" customHeight="1">
      <c r="P34" s="254"/>
      <c r="AD34" s="254"/>
      <c r="AQ34" s="260"/>
      <c r="BG34" s="260"/>
      <c r="BU34" s="260"/>
      <c r="CQ34" s="260"/>
      <c r="DE34" s="260"/>
    </row>
    <row r="35" spans="16:117" ht="6" customHeight="1">
      <c r="P35" s="254"/>
      <c r="AD35" s="254"/>
      <c r="AQ35" s="260"/>
      <c r="BG35" s="260"/>
      <c r="BU35" s="260"/>
      <c r="CQ35" s="260"/>
      <c r="DE35" s="260"/>
    </row>
    <row r="36" spans="16:117" ht="6" customHeight="1">
      <c r="P36" s="254"/>
      <c r="AD36" s="254"/>
      <c r="AQ36" s="260"/>
      <c r="BG36" s="260"/>
      <c r="BU36" s="260"/>
      <c r="CQ36" s="260"/>
      <c r="DE36" s="260"/>
    </row>
    <row r="37" spans="16:117" ht="6" customHeight="1">
      <c r="P37" s="254"/>
      <c r="AD37" s="254"/>
      <c r="AQ37" s="260"/>
      <c r="BG37" s="260"/>
      <c r="BU37" s="260"/>
      <c r="CQ37" s="260"/>
      <c r="DE37" s="260"/>
    </row>
    <row r="38" spans="16:117" ht="6" customHeight="1" thickBot="1">
      <c r="P38" s="254"/>
      <c r="AD38" s="257"/>
      <c r="AE38" s="258"/>
      <c r="AF38" s="258"/>
      <c r="AG38" s="258"/>
      <c r="AH38" s="258"/>
      <c r="AI38" s="258"/>
      <c r="AJ38" s="258"/>
      <c r="AK38" s="258"/>
      <c r="AL38" s="258"/>
      <c r="AM38" s="258"/>
      <c r="AN38" s="258"/>
      <c r="AO38" s="258"/>
      <c r="AP38" s="258"/>
      <c r="AQ38" s="259"/>
      <c r="AR38" s="258"/>
      <c r="AS38" s="258"/>
      <c r="AT38" s="258"/>
      <c r="AU38" s="258"/>
      <c r="AV38" s="258"/>
      <c r="AW38" s="258"/>
      <c r="AX38" s="258"/>
      <c r="AY38" s="258"/>
      <c r="AZ38" s="258"/>
      <c r="BA38" s="258"/>
      <c r="BB38" s="258"/>
      <c r="BC38" s="258"/>
      <c r="BD38" s="258"/>
      <c r="BE38" s="258"/>
      <c r="BF38" s="258"/>
      <c r="BG38" s="259"/>
      <c r="BH38" s="258"/>
      <c r="BI38" s="258"/>
      <c r="BJ38" s="258"/>
      <c r="BK38" s="258"/>
      <c r="BL38" s="258"/>
      <c r="BM38" s="258"/>
      <c r="BN38" s="258"/>
      <c r="BO38" s="258"/>
      <c r="BP38" s="258"/>
      <c r="BQ38" s="258"/>
      <c r="BR38" s="258"/>
      <c r="BS38" s="258"/>
      <c r="BT38" s="258"/>
      <c r="BU38" s="259"/>
      <c r="BV38" s="258"/>
      <c r="BW38" s="258"/>
      <c r="BX38" s="258"/>
      <c r="BY38" s="258"/>
      <c r="BZ38" s="258"/>
      <c r="CA38" s="258"/>
      <c r="CB38" s="258"/>
      <c r="CC38" s="258"/>
      <c r="CD38" s="258"/>
      <c r="CE38" s="258"/>
      <c r="CF38" s="258"/>
      <c r="CG38" s="258"/>
      <c r="CH38" s="258"/>
      <c r="CI38" s="258"/>
      <c r="CJ38" s="258"/>
      <c r="CK38" s="258"/>
      <c r="CL38" s="258"/>
      <c r="CM38" s="258"/>
      <c r="CN38" s="258"/>
      <c r="CO38" s="258"/>
      <c r="CP38" s="258"/>
      <c r="CQ38" s="259"/>
      <c r="DE38" s="260"/>
    </row>
    <row r="39" spans="16:117" ht="6" customHeight="1" thickBot="1">
      <c r="P39" s="254"/>
      <c r="AD39" s="254"/>
      <c r="BG39" s="260"/>
      <c r="CQ39" s="260"/>
      <c r="DE39" s="260"/>
    </row>
    <row r="40" spans="16:117" ht="6" customHeight="1" thickBot="1">
      <c r="P40" s="254"/>
      <c r="AD40" s="257"/>
      <c r="AE40" s="258"/>
      <c r="AF40" s="258"/>
      <c r="AG40" s="258"/>
      <c r="AH40" s="258"/>
      <c r="AI40" s="258"/>
      <c r="AJ40" s="258"/>
      <c r="AK40" s="258"/>
      <c r="AL40" s="258"/>
      <c r="AM40" s="258"/>
      <c r="AN40" s="258"/>
      <c r="AO40" s="258"/>
      <c r="AP40" s="258"/>
      <c r="AQ40" s="258"/>
      <c r="AR40" s="258"/>
      <c r="AS40" s="258"/>
      <c r="AT40" s="258"/>
      <c r="AU40" s="258"/>
      <c r="AV40" s="258"/>
      <c r="AW40" s="258"/>
      <c r="AX40" s="258"/>
      <c r="AY40" s="258"/>
      <c r="AZ40" s="258"/>
      <c r="BA40" s="258"/>
      <c r="BB40" s="258"/>
      <c r="BC40" s="258"/>
      <c r="BD40" s="258"/>
      <c r="BE40" s="258"/>
      <c r="BF40" s="258"/>
      <c r="BG40" s="259"/>
      <c r="BH40" s="258"/>
      <c r="BI40" s="258"/>
      <c r="BJ40" s="258"/>
      <c r="BK40" s="258"/>
      <c r="BL40" s="258"/>
      <c r="BM40" s="258"/>
      <c r="BN40" s="258"/>
      <c r="BO40" s="258"/>
      <c r="BP40" s="258"/>
      <c r="BQ40" s="258"/>
      <c r="BR40" s="258"/>
      <c r="BS40" s="258"/>
      <c r="BT40" s="258"/>
      <c r="BU40" s="258"/>
      <c r="BV40" s="258"/>
      <c r="BW40" s="258"/>
      <c r="BX40" s="258"/>
      <c r="BY40" s="258"/>
      <c r="BZ40" s="258"/>
      <c r="CA40" s="258"/>
      <c r="CB40" s="258"/>
      <c r="CC40" s="258"/>
      <c r="CD40" s="258"/>
      <c r="CE40" s="258"/>
      <c r="CF40" s="258"/>
      <c r="CG40" s="258"/>
      <c r="CH40" s="258"/>
      <c r="CI40" s="258"/>
      <c r="CJ40" s="258"/>
      <c r="CK40" s="258"/>
      <c r="CL40" s="258"/>
      <c r="CM40" s="258"/>
      <c r="CN40" s="258"/>
      <c r="CO40" s="258"/>
      <c r="CP40" s="258"/>
      <c r="CQ40" s="259"/>
      <c r="DC40" s="261"/>
      <c r="DD40" s="262"/>
      <c r="DE40" s="260"/>
    </row>
    <row r="41" spans="16:117" ht="6" customHeight="1">
      <c r="P41" s="254"/>
      <c r="BG41" s="260"/>
      <c r="DC41" s="263"/>
      <c r="DD41" s="264"/>
      <c r="DE41" s="260"/>
    </row>
    <row r="42" spans="16:117" ht="6" customHeight="1" thickBot="1">
      <c r="P42" s="254"/>
      <c r="BG42" s="260"/>
      <c r="DC42" s="263"/>
      <c r="DD42" s="264"/>
      <c r="DE42" s="260"/>
    </row>
    <row r="43" spans="16:117" ht="6" customHeight="1">
      <c r="P43" s="265"/>
      <c r="AX43" s="357" t="s">
        <v>1432</v>
      </c>
      <c r="AY43" s="358"/>
      <c r="AZ43" s="358"/>
      <c r="BA43" s="358"/>
      <c r="BB43" s="358"/>
      <c r="BC43" s="358"/>
      <c r="BD43" s="358"/>
      <c r="BE43" s="358"/>
      <c r="BF43" s="359"/>
      <c r="BG43" s="260"/>
      <c r="BI43" s="357" t="s">
        <v>1432</v>
      </c>
      <c r="BJ43" s="358"/>
      <c r="BK43" s="358"/>
      <c r="BL43" s="358"/>
      <c r="BM43" s="358"/>
      <c r="BN43" s="358"/>
      <c r="BO43" s="358"/>
      <c r="BP43" s="358"/>
      <c r="BQ43" s="359"/>
      <c r="DC43" s="266"/>
      <c r="DD43" s="267"/>
      <c r="DE43" s="260"/>
    </row>
    <row r="44" spans="16:117" ht="6" customHeight="1">
      <c r="P44" s="268"/>
      <c r="AX44" s="360"/>
      <c r="AY44" s="361"/>
      <c r="AZ44" s="361"/>
      <c r="BA44" s="361"/>
      <c r="BB44" s="361"/>
      <c r="BC44" s="361"/>
      <c r="BD44" s="361"/>
      <c r="BE44" s="361"/>
      <c r="BF44" s="362"/>
      <c r="BI44" s="360"/>
      <c r="BJ44" s="361"/>
      <c r="BK44" s="361"/>
      <c r="BL44" s="361"/>
      <c r="BM44" s="361"/>
      <c r="BN44" s="361"/>
      <c r="BO44" s="361"/>
      <c r="BP44" s="361"/>
      <c r="BQ44" s="362"/>
      <c r="DC44" s="266"/>
      <c r="DD44" s="267"/>
      <c r="DE44" s="260"/>
    </row>
    <row r="45" spans="16:117" ht="6" customHeight="1" thickBot="1">
      <c r="P45" s="268"/>
      <c r="Q45" s="366" t="s">
        <v>1433</v>
      </c>
      <c r="R45" s="354"/>
      <c r="S45" s="354"/>
      <c r="T45" s="354"/>
      <c r="U45" s="354"/>
      <c r="V45" s="354"/>
      <c r="W45" s="354"/>
      <c r="X45" s="354"/>
      <c r="Y45" s="354"/>
      <c r="Z45" s="354"/>
      <c r="AX45" s="363"/>
      <c r="AY45" s="364"/>
      <c r="AZ45" s="364"/>
      <c r="BA45" s="364"/>
      <c r="BB45" s="364"/>
      <c r="BC45" s="364"/>
      <c r="BD45" s="364"/>
      <c r="BE45" s="364"/>
      <c r="BF45" s="365"/>
      <c r="BI45" s="363"/>
      <c r="BJ45" s="364"/>
      <c r="BK45" s="364"/>
      <c r="BL45" s="364"/>
      <c r="BM45" s="364"/>
      <c r="BN45" s="364"/>
      <c r="BO45" s="364"/>
      <c r="BP45" s="364"/>
      <c r="BQ45" s="365"/>
      <c r="DC45" s="269"/>
      <c r="DD45" s="270"/>
      <c r="DE45" s="260"/>
    </row>
    <row r="46" spans="16:117" ht="6" customHeight="1" thickBot="1">
      <c r="P46" s="268"/>
      <c r="Q46" s="366"/>
      <c r="R46" s="354"/>
      <c r="S46" s="354"/>
      <c r="T46" s="354"/>
      <c r="U46" s="354"/>
      <c r="V46" s="354"/>
      <c r="W46" s="354"/>
      <c r="X46" s="354"/>
      <c r="Y46" s="354"/>
      <c r="Z46" s="354"/>
      <c r="CY46" s="367" t="s">
        <v>1434</v>
      </c>
      <c r="CZ46" s="367"/>
      <c r="DA46" s="367"/>
      <c r="DB46" s="367"/>
      <c r="DC46" s="367"/>
      <c r="DD46" s="367"/>
      <c r="DE46" s="367"/>
      <c r="DF46" s="367"/>
      <c r="DG46" s="367"/>
      <c r="DH46" s="367"/>
      <c r="DI46" s="367"/>
      <c r="DJ46" s="253"/>
      <c r="DK46" s="253"/>
      <c r="DL46" s="253"/>
      <c r="DM46" s="253"/>
    </row>
    <row r="47" spans="16:117" ht="6" customHeight="1">
      <c r="P47" s="268"/>
      <c r="Q47" s="366"/>
      <c r="R47" s="354"/>
      <c r="S47" s="354"/>
      <c r="T47" s="354"/>
      <c r="U47" s="354"/>
      <c r="V47" s="354"/>
      <c r="W47" s="354"/>
      <c r="X47" s="354"/>
      <c r="Y47" s="354"/>
      <c r="Z47" s="354"/>
      <c r="AX47" s="357" t="s">
        <v>1432</v>
      </c>
      <c r="AY47" s="358"/>
      <c r="AZ47" s="358"/>
      <c r="BA47" s="358"/>
      <c r="BB47" s="358"/>
      <c r="BC47" s="358"/>
      <c r="BD47" s="358"/>
      <c r="BE47" s="358"/>
      <c r="BF47" s="359"/>
      <c r="BG47" s="271"/>
      <c r="BH47" s="271"/>
      <c r="BI47" s="357" t="s">
        <v>1432</v>
      </c>
      <c r="BJ47" s="358"/>
      <c r="BK47" s="358"/>
      <c r="BL47" s="358"/>
      <c r="BM47" s="358"/>
      <c r="BN47" s="358"/>
      <c r="BO47" s="358"/>
      <c r="BP47" s="358"/>
      <c r="BQ47" s="359"/>
      <c r="CN47" s="271"/>
      <c r="CY47" s="367"/>
      <c r="CZ47" s="367"/>
      <c r="DA47" s="367"/>
      <c r="DB47" s="367"/>
      <c r="DC47" s="367"/>
      <c r="DD47" s="367"/>
      <c r="DE47" s="367"/>
      <c r="DF47" s="367"/>
      <c r="DG47" s="367"/>
      <c r="DH47" s="367"/>
      <c r="DI47" s="367"/>
      <c r="DJ47" s="253"/>
      <c r="DK47" s="253"/>
      <c r="DL47" s="253"/>
      <c r="DM47" s="253"/>
    </row>
    <row r="48" spans="16:117" ht="6" customHeight="1">
      <c r="P48" s="268"/>
      <c r="AX48" s="360"/>
      <c r="AY48" s="361"/>
      <c r="AZ48" s="361"/>
      <c r="BA48" s="361"/>
      <c r="BB48" s="361"/>
      <c r="BC48" s="361"/>
      <c r="BD48" s="361"/>
      <c r="BE48" s="361"/>
      <c r="BF48" s="362"/>
      <c r="BG48" s="271"/>
      <c r="BH48" s="271"/>
      <c r="BI48" s="360"/>
      <c r="BJ48" s="361"/>
      <c r="BK48" s="361"/>
      <c r="BL48" s="361"/>
      <c r="BM48" s="361"/>
      <c r="BN48" s="361"/>
      <c r="BO48" s="361"/>
      <c r="BP48" s="361"/>
      <c r="BQ48" s="362"/>
      <c r="CY48" s="367"/>
      <c r="CZ48" s="367"/>
      <c r="DA48" s="367"/>
      <c r="DB48" s="367"/>
      <c r="DC48" s="367"/>
      <c r="DD48" s="367"/>
      <c r="DE48" s="367"/>
      <c r="DF48" s="367"/>
      <c r="DG48" s="367"/>
      <c r="DH48" s="367"/>
      <c r="DI48" s="367"/>
    </row>
    <row r="49" spans="16:119" ht="6" customHeight="1" thickBot="1">
      <c r="P49" s="272"/>
      <c r="AX49" s="363"/>
      <c r="AY49" s="364"/>
      <c r="AZ49" s="364"/>
      <c r="BA49" s="364"/>
      <c r="BB49" s="364"/>
      <c r="BC49" s="364"/>
      <c r="BD49" s="364"/>
      <c r="BE49" s="364"/>
      <c r="BF49" s="365"/>
      <c r="BG49" s="260"/>
      <c r="BI49" s="363"/>
      <c r="BJ49" s="364"/>
      <c r="BK49" s="364"/>
      <c r="BL49" s="364"/>
      <c r="BM49" s="364"/>
      <c r="BN49" s="364"/>
      <c r="BO49" s="364"/>
      <c r="BP49" s="364"/>
      <c r="BQ49" s="365"/>
      <c r="DE49" s="260"/>
    </row>
    <row r="50" spans="16:119" ht="6" customHeight="1">
      <c r="P50" s="254"/>
      <c r="AW50" s="271"/>
      <c r="AX50" s="273"/>
      <c r="AY50" s="273"/>
      <c r="AZ50" s="273"/>
      <c r="BA50" s="273"/>
      <c r="BB50" s="273"/>
      <c r="BC50" s="273"/>
      <c r="BD50" s="273"/>
      <c r="BE50" s="273"/>
      <c r="BF50" s="273"/>
      <c r="BG50" s="274"/>
      <c r="BH50" s="271"/>
      <c r="BI50" s="273"/>
      <c r="BJ50" s="273"/>
      <c r="BK50" s="273"/>
      <c r="BL50" s="273"/>
      <c r="BM50" s="273"/>
      <c r="BN50" s="273"/>
      <c r="BO50" s="273"/>
      <c r="BP50" s="273"/>
      <c r="BQ50" s="273"/>
      <c r="BR50" s="271"/>
      <c r="DC50" s="261"/>
      <c r="DD50" s="262"/>
      <c r="DE50" s="260"/>
    </row>
    <row r="51" spans="16:119" ht="6" customHeight="1" thickBot="1">
      <c r="P51" s="254"/>
      <c r="AW51" s="271"/>
      <c r="AX51" s="271"/>
      <c r="AY51" s="271"/>
      <c r="AZ51" s="271"/>
      <c r="BA51" s="271"/>
      <c r="BB51" s="271"/>
      <c r="BC51" s="271"/>
      <c r="BD51" s="271"/>
      <c r="BE51" s="271"/>
      <c r="BF51" s="271"/>
      <c r="BG51" s="274"/>
      <c r="BH51" s="271"/>
      <c r="BI51" s="271"/>
      <c r="BJ51" s="271"/>
      <c r="BK51" s="271"/>
      <c r="BL51" s="271"/>
      <c r="BM51" s="271"/>
      <c r="BN51" s="271"/>
      <c r="BO51" s="271"/>
      <c r="BP51" s="271"/>
      <c r="BQ51" s="271"/>
      <c r="BR51" s="271"/>
      <c r="DC51" s="263"/>
      <c r="DD51" s="264"/>
      <c r="DE51" s="260"/>
    </row>
    <row r="52" spans="16:119" ht="6" customHeight="1">
      <c r="P52" s="254"/>
      <c r="AD52" s="255"/>
      <c r="AE52" s="249"/>
      <c r="AF52" s="249"/>
      <c r="AG52" s="249"/>
      <c r="AH52" s="249"/>
      <c r="AI52" s="249"/>
      <c r="AJ52" s="249"/>
      <c r="AK52" s="249"/>
      <c r="AL52" s="249"/>
      <c r="AM52" s="249"/>
      <c r="AN52" s="249"/>
      <c r="AO52" s="249"/>
      <c r="AP52" s="249"/>
      <c r="AQ52" s="249"/>
      <c r="AR52" s="249"/>
      <c r="AS52" s="249"/>
      <c r="AT52" s="249"/>
      <c r="AU52" s="249"/>
      <c r="AV52" s="249"/>
      <c r="AW52" s="249"/>
      <c r="AX52" s="249"/>
      <c r="AY52" s="249"/>
      <c r="AZ52" s="249"/>
      <c r="BA52" s="249"/>
      <c r="BB52" s="249"/>
      <c r="BC52" s="249"/>
      <c r="BD52" s="249"/>
      <c r="BE52" s="249"/>
      <c r="BF52" s="249"/>
      <c r="BG52" s="256"/>
      <c r="BH52" s="249"/>
      <c r="BI52" s="249"/>
      <c r="BJ52" s="249"/>
      <c r="BK52" s="249"/>
      <c r="BL52" s="249"/>
      <c r="BM52" s="249"/>
      <c r="BN52" s="249"/>
      <c r="BO52" s="249"/>
      <c r="BP52" s="249"/>
      <c r="BQ52" s="249"/>
      <c r="BR52" s="249"/>
      <c r="BS52" s="249"/>
      <c r="BT52" s="249"/>
      <c r="BU52" s="249"/>
      <c r="BV52" s="249"/>
      <c r="BW52" s="249"/>
      <c r="BX52" s="249"/>
      <c r="BY52" s="249"/>
      <c r="BZ52" s="249"/>
      <c r="CA52" s="249"/>
      <c r="CB52" s="249"/>
      <c r="CC52" s="249"/>
      <c r="CD52" s="249"/>
      <c r="CE52" s="249"/>
      <c r="CF52" s="249"/>
      <c r="CG52" s="249"/>
      <c r="CH52" s="249"/>
      <c r="CI52" s="249"/>
      <c r="CJ52" s="249"/>
      <c r="CK52" s="249"/>
      <c r="CL52" s="249"/>
      <c r="CM52" s="249"/>
      <c r="CN52" s="249"/>
      <c r="CO52" s="249"/>
      <c r="CP52" s="249"/>
      <c r="CQ52" s="256"/>
      <c r="DC52" s="263"/>
      <c r="DD52" s="264"/>
      <c r="DE52" s="260"/>
    </row>
    <row r="53" spans="16:119" ht="6" customHeight="1" thickBot="1">
      <c r="P53" s="254"/>
      <c r="AD53" s="257"/>
      <c r="AE53" s="258"/>
      <c r="AF53" s="258"/>
      <c r="AG53" s="258"/>
      <c r="AH53" s="258"/>
      <c r="AI53" s="258"/>
      <c r="AJ53" s="258"/>
      <c r="AK53" s="258"/>
      <c r="AL53" s="258"/>
      <c r="AM53" s="258"/>
      <c r="AN53" s="258"/>
      <c r="AO53" s="258"/>
      <c r="AP53" s="258"/>
      <c r="AQ53" s="258"/>
      <c r="AR53" s="258"/>
      <c r="AS53" s="258"/>
      <c r="AT53" s="258"/>
      <c r="AU53" s="258"/>
      <c r="AV53" s="258"/>
      <c r="AW53" s="258"/>
      <c r="AX53" s="258"/>
      <c r="AY53" s="258"/>
      <c r="AZ53" s="258"/>
      <c r="BA53" s="258"/>
      <c r="BB53" s="258"/>
      <c r="BC53" s="258"/>
      <c r="BD53" s="258"/>
      <c r="BE53" s="258"/>
      <c r="BF53" s="258"/>
      <c r="BG53" s="259"/>
      <c r="BH53" s="258"/>
      <c r="BI53" s="258"/>
      <c r="BJ53" s="258"/>
      <c r="BK53" s="258"/>
      <c r="BL53" s="258"/>
      <c r="BM53" s="258"/>
      <c r="BN53" s="258"/>
      <c r="BO53" s="258"/>
      <c r="BP53" s="258"/>
      <c r="BQ53" s="258"/>
      <c r="BR53" s="258"/>
      <c r="BS53" s="258"/>
      <c r="BT53" s="258"/>
      <c r="BU53" s="258"/>
      <c r="BV53" s="258"/>
      <c r="BW53" s="258"/>
      <c r="BX53" s="258"/>
      <c r="BY53" s="258"/>
      <c r="BZ53" s="258"/>
      <c r="CA53" s="258"/>
      <c r="CB53" s="258"/>
      <c r="CC53" s="258"/>
      <c r="CD53" s="258"/>
      <c r="CE53" s="258"/>
      <c r="CF53" s="258"/>
      <c r="CG53" s="258"/>
      <c r="CH53" s="258"/>
      <c r="CI53" s="258"/>
      <c r="CJ53" s="258"/>
      <c r="CK53" s="258"/>
      <c r="CL53" s="258"/>
      <c r="CM53" s="258"/>
      <c r="CN53" s="258"/>
      <c r="CO53" s="258"/>
      <c r="CP53" s="258"/>
      <c r="CQ53" s="259"/>
      <c r="DC53" s="266"/>
      <c r="DD53" s="267"/>
      <c r="DE53" s="260"/>
    </row>
    <row r="54" spans="16:119" ht="6" customHeight="1">
      <c r="P54" s="254"/>
      <c r="AD54" s="254"/>
      <c r="AQ54" s="256"/>
      <c r="BG54" s="260"/>
      <c r="BU54" s="256"/>
      <c r="CQ54" s="260"/>
      <c r="DC54" s="266"/>
      <c r="DD54" s="267"/>
      <c r="DE54" s="260"/>
    </row>
    <row r="55" spans="16:119" ht="6" customHeight="1" thickBot="1">
      <c r="P55" s="254"/>
      <c r="AD55" s="254"/>
      <c r="AQ55" s="260"/>
      <c r="BG55" s="260"/>
      <c r="BU55" s="260"/>
      <c r="CQ55" s="260"/>
      <c r="DC55" s="269"/>
      <c r="DD55" s="270"/>
      <c r="DE55" s="260"/>
    </row>
    <row r="56" spans="16:119" ht="6" customHeight="1">
      <c r="P56" s="254"/>
      <c r="AD56" s="254"/>
      <c r="AQ56" s="260"/>
      <c r="BG56" s="260"/>
      <c r="BU56" s="260"/>
      <c r="CQ56" s="260"/>
      <c r="DE56" s="260"/>
    </row>
    <row r="57" spans="16:119" ht="6" customHeight="1">
      <c r="P57" s="254"/>
      <c r="AD57" s="254"/>
      <c r="AF57" s="354" t="s">
        <v>1435</v>
      </c>
      <c r="AG57" s="354"/>
      <c r="AH57" s="354"/>
      <c r="AI57" s="354"/>
      <c r="AJ57" s="354"/>
      <c r="AK57" s="354"/>
      <c r="AL57" s="354"/>
      <c r="AM57" s="354"/>
      <c r="AN57" s="354"/>
      <c r="AQ57" s="260"/>
      <c r="BG57" s="260"/>
      <c r="BU57" s="260"/>
      <c r="CQ57" s="260"/>
      <c r="DE57" s="260"/>
    </row>
    <row r="58" spans="16:119" ht="6" customHeight="1">
      <c r="P58" s="254"/>
      <c r="AD58" s="254"/>
      <c r="AF58" s="354"/>
      <c r="AG58" s="354"/>
      <c r="AH58" s="354"/>
      <c r="AI58" s="354"/>
      <c r="AJ58" s="354"/>
      <c r="AK58" s="354"/>
      <c r="AL58" s="354"/>
      <c r="AM58" s="354"/>
      <c r="AN58" s="354"/>
      <c r="AQ58" s="260"/>
      <c r="BG58" s="260"/>
      <c r="BU58" s="260"/>
      <c r="CQ58" s="260"/>
      <c r="CU58" s="355" t="s">
        <v>1436</v>
      </c>
      <c r="CV58" s="355"/>
      <c r="CW58" s="355"/>
      <c r="CX58" s="355"/>
      <c r="CY58" s="355"/>
      <c r="CZ58" s="355"/>
      <c r="DA58" s="355"/>
      <c r="DB58" s="355"/>
      <c r="DC58" s="355"/>
      <c r="DD58" s="355"/>
      <c r="DE58" s="355"/>
      <c r="DF58" s="355"/>
      <c r="DG58" s="355"/>
      <c r="DH58" s="355"/>
      <c r="DI58" s="355"/>
      <c r="DJ58" s="355"/>
      <c r="DK58" s="355"/>
      <c r="DL58" s="355"/>
      <c r="DM58" s="355"/>
      <c r="DN58" s="355"/>
      <c r="DO58" s="355"/>
    </row>
    <row r="59" spans="16:119" ht="6" customHeight="1">
      <c r="P59" s="254"/>
      <c r="AD59" s="254"/>
      <c r="AF59" s="354"/>
      <c r="AG59" s="354"/>
      <c r="AH59" s="354"/>
      <c r="AI59" s="354"/>
      <c r="AJ59" s="354"/>
      <c r="AK59" s="354"/>
      <c r="AL59" s="354"/>
      <c r="AM59" s="354"/>
      <c r="AN59" s="354"/>
      <c r="AQ59" s="260"/>
      <c r="BG59" s="260"/>
      <c r="BU59" s="260"/>
      <c r="CQ59" s="260"/>
      <c r="CU59" s="355"/>
      <c r="CV59" s="355"/>
      <c r="CW59" s="355"/>
      <c r="CX59" s="355"/>
      <c r="CY59" s="355"/>
      <c r="CZ59" s="355"/>
      <c r="DA59" s="355"/>
      <c r="DB59" s="355"/>
      <c r="DC59" s="355"/>
      <c r="DD59" s="355"/>
      <c r="DE59" s="355"/>
      <c r="DF59" s="355"/>
      <c r="DG59" s="355"/>
      <c r="DH59" s="355"/>
      <c r="DI59" s="355"/>
      <c r="DJ59" s="355"/>
      <c r="DK59" s="355"/>
      <c r="DL59" s="355"/>
      <c r="DM59" s="355"/>
      <c r="DN59" s="355"/>
      <c r="DO59" s="355"/>
    </row>
    <row r="60" spans="16:119" ht="6" customHeight="1">
      <c r="P60" s="254"/>
      <c r="AD60" s="254"/>
      <c r="AF60" s="354"/>
      <c r="AG60" s="354"/>
      <c r="AH60" s="354"/>
      <c r="AI60" s="354"/>
      <c r="AJ60" s="354"/>
      <c r="AK60" s="354"/>
      <c r="AL60" s="354"/>
      <c r="AM60" s="354"/>
      <c r="AN60" s="354"/>
      <c r="AQ60" s="260"/>
      <c r="BG60" s="260"/>
      <c r="BU60" s="260"/>
      <c r="CQ60" s="260"/>
      <c r="CU60" s="355"/>
      <c r="CV60" s="355"/>
      <c r="CW60" s="355"/>
      <c r="CX60" s="355"/>
      <c r="CY60" s="355"/>
      <c r="CZ60" s="355"/>
      <c r="DA60" s="355"/>
      <c r="DB60" s="355"/>
      <c r="DC60" s="355"/>
      <c r="DD60" s="355"/>
      <c r="DE60" s="355"/>
      <c r="DF60" s="355"/>
      <c r="DG60" s="355"/>
      <c r="DH60" s="355"/>
      <c r="DI60" s="355"/>
      <c r="DJ60" s="355"/>
      <c r="DK60" s="355"/>
      <c r="DL60" s="355"/>
      <c r="DM60" s="355"/>
      <c r="DN60" s="355"/>
      <c r="DO60" s="355"/>
    </row>
    <row r="61" spans="16:119" ht="6" customHeight="1">
      <c r="P61" s="254"/>
      <c r="AD61" s="254"/>
      <c r="AF61" s="354"/>
      <c r="AG61" s="354"/>
      <c r="AH61" s="354"/>
      <c r="AI61" s="354"/>
      <c r="AJ61" s="354"/>
      <c r="AK61" s="354"/>
      <c r="AL61" s="354"/>
      <c r="AM61" s="354"/>
      <c r="AN61" s="354"/>
      <c r="AQ61" s="260"/>
      <c r="BG61" s="260"/>
      <c r="BU61" s="260"/>
      <c r="CQ61" s="260"/>
      <c r="CU61" s="355"/>
      <c r="CV61" s="355"/>
      <c r="CW61" s="355"/>
      <c r="CX61" s="355"/>
      <c r="CY61" s="355"/>
      <c r="CZ61" s="355"/>
      <c r="DA61" s="355"/>
      <c r="DB61" s="355"/>
      <c r="DC61" s="355"/>
      <c r="DD61" s="355"/>
      <c r="DE61" s="355"/>
      <c r="DF61" s="355"/>
      <c r="DG61" s="355"/>
      <c r="DH61" s="355"/>
      <c r="DI61" s="355"/>
      <c r="DJ61" s="355"/>
      <c r="DK61" s="355"/>
      <c r="DL61" s="355"/>
      <c r="DM61" s="355"/>
      <c r="DN61" s="355"/>
      <c r="DO61" s="355"/>
    </row>
    <row r="62" spans="16:119" ht="6" customHeight="1" thickBot="1">
      <c r="P62" s="254"/>
      <c r="AD62" s="254"/>
      <c r="AQ62" s="260"/>
      <c r="AR62" s="257"/>
      <c r="AS62" s="258"/>
      <c r="AT62" s="258"/>
      <c r="AU62" s="258"/>
      <c r="AV62" s="258"/>
      <c r="AW62" s="258"/>
      <c r="AX62" s="258"/>
      <c r="AY62" s="258"/>
      <c r="AZ62" s="258"/>
      <c r="BA62" s="258"/>
      <c r="BB62" s="258"/>
      <c r="BC62" s="258"/>
      <c r="BD62" s="258"/>
      <c r="BE62" s="258"/>
      <c r="BF62" s="258"/>
      <c r="BG62" s="259"/>
      <c r="BH62" s="258"/>
      <c r="BI62" s="258"/>
      <c r="BJ62" s="258"/>
      <c r="BK62" s="258"/>
      <c r="BL62" s="258"/>
      <c r="BM62" s="258"/>
      <c r="BN62" s="258"/>
      <c r="BO62" s="258"/>
      <c r="BP62" s="258"/>
      <c r="BQ62" s="258"/>
      <c r="BR62" s="258"/>
      <c r="BS62" s="258"/>
      <c r="BT62" s="258"/>
      <c r="BU62" s="259"/>
      <c r="CQ62" s="260"/>
      <c r="CU62" s="356" t="s">
        <v>1437</v>
      </c>
      <c r="CV62" s="356"/>
      <c r="CW62" s="356"/>
      <c r="CX62" s="356"/>
      <c r="CY62" s="356"/>
      <c r="CZ62" s="356"/>
      <c r="DA62" s="356"/>
      <c r="DB62" s="356"/>
      <c r="DC62" s="356"/>
      <c r="DD62" s="356"/>
      <c r="DE62" s="356"/>
      <c r="DF62" s="356"/>
      <c r="DG62" s="356"/>
      <c r="DH62" s="356"/>
      <c r="DI62" s="356"/>
      <c r="DJ62" s="356"/>
      <c r="DK62" s="356"/>
      <c r="DL62" s="356"/>
      <c r="DM62" s="356"/>
      <c r="DN62" s="356"/>
      <c r="DO62" s="356"/>
    </row>
    <row r="63" spans="16:119" ht="6" customHeight="1">
      <c r="P63" s="254"/>
      <c r="AD63" s="254"/>
      <c r="AQ63" s="260"/>
      <c r="BG63" s="260"/>
      <c r="BU63" s="260"/>
      <c r="CQ63" s="260"/>
      <c r="CU63" s="356"/>
      <c r="CV63" s="356"/>
      <c r="CW63" s="356"/>
      <c r="CX63" s="356"/>
      <c r="CY63" s="356"/>
      <c r="CZ63" s="356"/>
      <c r="DA63" s="356"/>
      <c r="DB63" s="356"/>
      <c r="DC63" s="356"/>
      <c r="DD63" s="356"/>
      <c r="DE63" s="356"/>
      <c r="DF63" s="356"/>
      <c r="DG63" s="356"/>
      <c r="DH63" s="356"/>
      <c r="DI63" s="356"/>
      <c r="DJ63" s="356"/>
      <c r="DK63" s="356"/>
      <c r="DL63" s="356"/>
      <c r="DM63" s="356"/>
      <c r="DN63" s="356"/>
      <c r="DO63" s="356"/>
    </row>
    <row r="64" spans="16:119" ht="6" customHeight="1">
      <c r="P64" s="254"/>
      <c r="AD64" s="254"/>
      <c r="AQ64" s="260"/>
      <c r="BG64" s="260"/>
      <c r="BU64" s="260"/>
      <c r="CQ64" s="260"/>
      <c r="CU64" s="356"/>
      <c r="CV64" s="356"/>
      <c r="CW64" s="356"/>
      <c r="CX64" s="356"/>
      <c r="CY64" s="356"/>
      <c r="CZ64" s="356"/>
      <c r="DA64" s="356"/>
      <c r="DB64" s="356"/>
      <c r="DC64" s="356"/>
      <c r="DD64" s="356"/>
      <c r="DE64" s="356"/>
      <c r="DF64" s="356"/>
      <c r="DG64" s="356"/>
      <c r="DH64" s="356"/>
      <c r="DI64" s="356"/>
      <c r="DJ64" s="356"/>
      <c r="DK64" s="356"/>
      <c r="DL64" s="356"/>
      <c r="DM64" s="356"/>
      <c r="DN64" s="356"/>
      <c r="DO64" s="356"/>
    </row>
    <row r="65" spans="16:109" ht="6" customHeight="1">
      <c r="P65" s="254"/>
      <c r="AD65" s="254"/>
      <c r="AQ65" s="260"/>
      <c r="BG65" s="260"/>
      <c r="BU65" s="260"/>
      <c r="CQ65" s="260"/>
      <c r="DE65" s="260"/>
    </row>
    <row r="66" spans="16:109" ht="6" customHeight="1">
      <c r="P66" s="254"/>
      <c r="AD66" s="254"/>
      <c r="AQ66" s="260"/>
      <c r="BG66" s="260"/>
      <c r="BU66" s="260"/>
      <c r="CQ66" s="260"/>
      <c r="DE66" s="260"/>
    </row>
    <row r="67" spans="16:109" ht="6" customHeight="1">
      <c r="P67" s="254"/>
      <c r="AD67" s="254"/>
      <c r="AQ67" s="260"/>
      <c r="BG67" s="260"/>
      <c r="BU67" s="260"/>
      <c r="CQ67" s="260"/>
      <c r="DE67" s="260"/>
    </row>
    <row r="68" spans="16:109" ht="6" customHeight="1">
      <c r="P68" s="254"/>
      <c r="AD68" s="254"/>
      <c r="AQ68" s="260"/>
      <c r="BG68" s="260"/>
      <c r="BU68" s="260"/>
      <c r="CQ68" s="260"/>
      <c r="DE68" s="260"/>
    </row>
    <row r="69" spans="16:109" ht="6" customHeight="1">
      <c r="P69" s="254"/>
      <c r="AD69" s="254"/>
      <c r="AQ69" s="260"/>
      <c r="BG69" s="260"/>
      <c r="BU69" s="260"/>
      <c r="CQ69" s="260"/>
      <c r="DE69" s="260"/>
    </row>
    <row r="70" spans="16:109" ht="6" customHeight="1">
      <c r="P70" s="254"/>
      <c r="AD70" s="254"/>
      <c r="AQ70" s="260"/>
      <c r="BG70" s="260"/>
      <c r="BU70" s="260"/>
      <c r="CQ70" s="260"/>
      <c r="DE70" s="260"/>
    </row>
    <row r="71" spans="16:109" ht="6" customHeight="1" thickBot="1">
      <c r="P71" s="254"/>
      <c r="AD71" s="257"/>
      <c r="AE71" s="258"/>
      <c r="AF71" s="258"/>
      <c r="AG71" s="258"/>
      <c r="AH71" s="258"/>
      <c r="AI71" s="258"/>
      <c r="AJ71" s="258"/>
      <c r="AK71" s="258"/>
      <c r="AL71" s="258"/>
      <c r="AM71" s="258"/>
      <c r="AN71" s="258"/>
      <c r="AO71" s="258"/>
      <c r="AP71" s="258"/>
      <c r="AQ71" s="259"/>
      <c r="AR71" s="258"/>
      <c r="AS71" s="258"/>
      <c r="AT71" s="258"/>
      <c r="AU71" s="258"/>
      <c r="AV71" s="258"/>
      <c r="AW71" s="258"/>
      <c r="AX71" s="258"/>
      <c r="AY71" s="258"/>
      <c r="AZ71" s="258"/>
      <c r="BA71" s="258"/>
      <c r="BB71" s="258"/>
      <c r="BC71" s="258"/>
      <c r="BD71" s="258"/>
      <c r="BE71" s="258"/>
      <c r="BF71" s="258"/>
      <c r="BG71" s="259"/>
      <c r="BH71" s="258"/>
      <c r="BI71" s="258"/>
      <c r="BJ71" s="258"/>
      <c r="BK71" s="258"/>
      <c r="BL71" s="258"/>
      <c r="BM71" s="258"/>
      <c r="BN71" s="258"/>
      <c r="BO71" s="258"/>
      <c r="BP71" s="258"/>
      <c r="BQ71" s="258"/>
      <c r="BR71" s="258"/>
      <c r="BS71" s="258"/>
      <c r="BT71" s="258"/>
      <c r="BU71" s="259"/>
      <c r="BV71" s="258"/>
      <c r="BW71" s="258"/>
      <c r="BX71" s="258"/>
      <c r="BY71" s="258"/>
      <c r="BZ71" s="258"/>
      <c r="CA71" s="258"/>
      <c r="CB71" s="258"/>
      <c r="CC71" s="258"/>
      <c r="CD71" s="258"/>
      <c r="CE71" s="258"/>
      <c r="CF71" s="258"/>
      <c r="CG71" s="258"/>
      <c r="CH71" s="258"/>
      <c r="CI71" s="258"/>
      <c r="CJ71" s="258"/>
      <c r="CK71" s="258"/>
      <c r="CL71" s="258"/>
      <c r="CM71" s="258"/>
      <c r="CN71" s="258"/>
      <c r="CO71" s="258"/>
      <c r="CP71" s="258"/>
      <c r="CQ71" s="259"/>
      <c r="DE71" s="260"/>
    </row>
    <row r="72" spans="16:109" ht="6" customHeight="1">
      <c r="P72" s="254"/>
      <c r="AD72" s="254"/>
      <c r="BG72" s="260"/>
      <c r="CQ72" s="260"/>
      <c r="DE72" s="260"/>
    </row>
    <row r="73" spans="16:109" ht="6" customHeight="1" thickBot="1">
      <c r="P73" s="254"/>
      <c r="AD73" s="257"/>
      <c r="AE73" s="258"/>
      <c r="AF73" s="258"/>
      <c r="AG73" s="258"/>
      <c r="AH73" s="258"/>
      <c r="AI73" s="258"/>
      <c r="AJ73" s="258"/>
      <c r="AK73" s="258"/>
      <c r="AL73" s="258"/>
      <c r="AM73" s="258"/>
      <c r="AN73" s="258"/>
      <c r="AO73" s="258"/>
      <c r="AP73" s="258"/>
      <c r="AQ73" s="258"/>
      <c r="AR73" s="258"/>
      <c r="AS73" s="258"/>
      <c r="AT73" s="258"/>
      <c r="AU73" s="258"/>
      <c r="AV73" s="258"/>
      <c r="AW73" s="258"/>
      <c r="AX73" s="258"/>
      <c r="AY73" s="258"/>
      <c r="AZ73" s="258"/>
      <c r="BA73" s="258"/>
      <c r="BB73" s="258"/>
      <c r="BC73" s="258"/>
      <c r="BD73" s="258"/>
      <c r="BE73" s="258"/>
      <c r="BF73" s="258"/>
      <c r="BG73" s="259"/>
      <c r="BH73" s="258"/>
      <c r="BI73" s="258"/>
      <c r="BJ73" s="258"/>
      <c r="BK73" s="258"/>
      <c r="BL73" s="258"/>
      <c r="BM73" s="258"/>
      <c r="BN73" s="258"/>
      <c r="BO73" s="258"/>
      <c r="BP73" s="258"/>
      <c r="BQ73" s="258"/>
      <c r="BR73" s="258"/>
      <c r="BS73" s="258"/>
      <c r="BT73" s="258"/>
      <c r="BU73" s="258"/>
      <c r="BV73" s="258"/>
      <c r="BW73" s="258"/>
      <c r="BX73" s="258"/>
      <c r="BY73" s="258"/>
      <c r="BZ73" s="258"/>
      <c r="CA73" s="258"/>
      <c r="CB73" s="258"/>
      <c r="CC73" s="258"/>
      <c r="CD73" s="258"/>
      <c r="CE73" s="258"/>
      <c r="CF73" s="258"/>
      <c r="CG73" s="258"/>
      <c r="CH73" s="258"/>
      <c r="CI73" s="258"/>
      <c r="CJ73" s="258"/>
      <c r="CK73" s="258"/>
      <c r="CL73" s="258"/>
      <c r="CM73" s="258"/>
      <c r="CN73" s="258"/>
      <c r="CO73" s="258"/>
      <c r="CP73" s="258"/>
      <c r="CQ73" s="259"/>
      <c r="DE73" s="260"/>
    </row>
    <row r="74" spans="16:109" ht="6" customHeight="1">
      <c r="P74" s="254"/>
      <c r="BG74" s="260"/>
      <c r="DE74" s="260"/>
    </row>
    <row r="75" spans="16:109" ht="6" customHeight="1">
      <c r="P75" s="254"/>
      <c r="BG75" s="260"/>
      <c r="DE75" s="260"/>
    </row>
    <row r="76" spans="16:109" ht="6" customHeight="1">
      <c r="P76" s="254"/>
      <c r="DE76" s="260"/>
    </row>
    <row r="77" spans="16:109" ht="6" customHeight="1" thickBot="1">
      <c r="P77" s="254"/>
      <c r="DE77" s="260"/>
    </row>
    <row r="78" spans="16:109" ht="6" customHeight="1">
      <c r="P78" s="254"/>
      <c r="BF78" s="255"/>
      <c r="BG78" s="249"/>
      <c r="BH78" s="249"/>
      <c r="BI78" s="256"/>
      <c r="DE78" s="260"/>
    </row>
    <row r="79" spans="16:109" ht="6" customHeight="1">
      <c r="P79" s="254"/>
      <c r="BF79" s="254"/>
      <c r="BI79" s="260"/>
      <c r="DE79" s="260"/>
    </row>
    <row r="80" spans="16:109" ht="6" customHeight="1" thickBot="1">
      <c r="P80" s="254"/>
      <c r="BF80" s="257"/>
      <c r="BG80" s="258"/>
      <c r="BH80" s="258"/>
      <c r="BI80" s="259"/>
      <c r="DE80" s="260"/>
    </row>
    <row r="81" spans="16:109" ht="6" customHeight="1">
      <c r="P81" s="246"/>
      <c r="Q81" s="247"/>
      <c r="R81" s="247"/>
      <c r="S81" s="247"/>
      <c r="T81" s="247"/>
      <c r="U81" s="247"/>
      <c r="V81" s="247"/>
      <c r="W81" s="247"/>
      <c r="X81" s="248"/>
      <c r="CW81" s="246"/>
      <c r="CX81" s="247"/>
      <c r="CY81" s="247"/>
      <c r="CZ81" s="247"/>
      <c r="DA81" s="247"/>
      <c r="DB81" s="247"/>
      <c r="DC81" s="247"/>
      <c r="DD81" s="247"/>
      <c r="DE81" s="248"/>
    </row>
    <row r="82" spans="16:109" ht="6" customHeight="1" thickBot="1">
      <c r="P82" s="250"/>
      <c r="Q82" s="251"/>
      <c r="R82" s="251"/>
      <c r="S82" s="251"/>
      <c r="T82" s="251"/>
      <c r="U82" s="251"/>
      <c r="V82" s="251"/>
      <c r="W82" s="251"/>
      <c r="X82" s="252"/>
      <c r="Y82" s="258"/>
      <c r="Z82" s="258"/>
      <c r="AA82" s="258"/>
      <c r="AB82" s="258"/>
      <c r="AC82" s="258"/>
      <c r="AD82" s="258"/>
      <c r="AE82" s="258"/>
      <c r="AF82" s="258"/>
      <c r="AG82" s="258"/>
      <c r="AH82" s="258"/>
      <c r="AI82" s="258"/>
      <c r="AJ82" s="258"/>
      <c r="AK82" s="258"/>
      <c r="AL82" s="258"/>
      <c r="AM82" s="258"/>
      <c r="AN82" s="258"/>
      <c r="AO82" s="258"/>
      <c r="AP82" s="258"/>
      <c r="AQ82" s="258"/>
      <c r="AR82" s="258"/>
      <c r="AS82" s="258"/>
      <c r="AT82" s="258"/>
      <c r="AU82" s="258"/>
      <c r="AV82" s="258"/>
      <c r="AW82" s="258"/>
      <c r="AX82" s="258"/>
      <c r="AY82" s="258"/>
      <c r="AZ82" s="258"/>
      <c r="BA82" s="258"/>
      <c r="BB82" s="258"/>
      <c r="BC82" s="258"/>
      <c r="BD82" s="258"/>
      <c r="BE82" s="258"/>
      <c r="BF82" s="258"/>
      <c r="BG82" s="258"/>
      <c r="BH82" s="258"/>
      <c r="BI82" s="258"/>
      <c r="BJ82" s="258"/>
      <c r="BK82" s="258"/>
      <c r="BL82" s="258"/>
      <c r="BM82" s="258"/>
      <c r="BN82" s="258"/>
      <c r="BO82" s="258"/>
      <c r="BP82" s="258"/>
      <c r="BQ82" s="258"/>
      <c r="BR82" s="258"/>
      <c r="BS82" s="258"/>
      <c r="BT82" s="258"/>
      <c r="BU82" s="258"/>
      <c r="BV82" s="258"/>
      <c r="BW82" s="258"/>
      <c r="BX82" s="258"/>
      <c r="BY82" s="258"/>
      <c r="BZ82" s="258"/>
      <c r="CA82" s="258"/>
      <c r="CB82" s="258"/>
      <c r="CC82" s="258"/>
      <c r="CD82" s="258"/>
      <c r="CE82" s="258"/>
      <c r="CF82" s="258"/>
      <c r="CG82" s="258"/>
      <c r="CH82" s="258"/>
      <c r="CI82" s="258"/>
      <c r="CJ82" s="258"/>
      <c r="CK82" s="258"/>
      <c r="CL82" s="258"/>
      <c r="CM82" s="258"/>
      <c r="CN82" s="258"/>
      <c r="CO82" s="258"/>
      <c r="CP82" s="258"/>
      <c r="CQ82" s="258"/>
      <c r="CR82" s="258"/>
      <c r="CS82" s="258"/>
      <c r="CT82" s="258"/>
      <c r="CU82" s="258"/>
      <c r="CV82" s="258"/>
      <c r="CW82" s="250"/>
      <c r="CX82" s="251"/>
      <c r="CY82" s="251"/>
      <c r="CZ82" s="251"/>
      <c r="DA82" s="251"/>
      <c r="DB82" s="251"/>
      <c r="DC82" s="251"/>
      <c r="DD82" s="251"/>
      <c r="DE82" s="252"/>
    </row>
  </sheetData>
  <mergeCells count="18">
    <mergeCell ref="Q45:Z47"/>
    <mergeCell ref="CY46:DI48"/>
    <mergeCell ref="AX47:BF49"/>
    <mergeCell ref="BI47:BQ49"/>
    <mergeCell ref="L2:DE2"/>
    <mergeCell ref="E3:AA3"/>
    <mergeCell ref="D4:DI4"/>
    <mergeCell ref="E5:DE5"/>
    <mergeCell ref="E6:DG6"/>
    <mergeCell ref="AE8:AM10"/>
    <mergeCell ref="Q10:AB12"/>
    <mergeCell ref="CV10:DE12"/>
    <mergeCell ref="AF57:AN61"/>
    <mergeCell ref="CU58:DO61"/>
    <mergeCell ref="CU62:DO64"/>
    <mergeCell ref="AF23:AO28"/>
    <mergeCell ref="AX43:BF45"/>
    <mergeCell ref="BI43:BQ45"/>
  </mergeCells>
  <phoneticPr fontId="2"/>
  <pageMargins left="0" right="0" top="0.75" bottom="0.75" header="0.31" footer="0.31"/>
  <pageSetup paperSize="9" orientation="portrait" horizontalDpi="1200" verticalDpi="0" copies="0"/>
  <headerFooter scaleWithDoc="0"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EF95E7-722A-4825-9691-E573315448B0}">
  <dimension ref="A1"/>
  <sheetViews>
    <sheetView workbookViewId="0">
      <selection sqref="A1:AO1"/>
    </sheetView>
  </sheetViews>
  <sheetFormatPr defaultRowHeight="18"/>
  <sheetData/>
  <phoneticPr fontId="2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889908-96DD-4301-9AD5-D77163D3090F}">
  <sheetPr>
    <pageSetUpPr fitToPage="1"/>
  </sheetPr>
  <dimension ref="B1:AU42"/>
  <sheetViews>
    <sheetView showGridLines="0" showWhiteSpace="0" zoomScale="70" zoomScaleNormal="70" zoomScaleSheetLayoutView="70" zoomScalePageLayoutView="70" workbookViewId="0">
      <selection activeCell="AL24" sqref="AL24"/>
    </sheetView>
  </sheetViews>
  <sheetFormatPr defaultColWidth="8.69921875" defaultRowHeight="15"/>
  <cols>
    <col min="1" max="1" width="4.09765625" style="2" customWidth="1"/>
    <col min="2" max="3" width="4" style="2" hidden="1" customWidth="1"/>
    <col min="4" max="24" width="4" style="2" customWidth="1"/>
    <col min="25" max="26" width="4" style="2" hidden="1" customWidth="1"/>
    <col min="27" max="47" width="4" style="2" customWidth="1"/>
    <col min="48" max="68" width="4.09765625" style="2" customWidth="1"/>
    <col min="69" max="16384" width="8.69921875" style="2"/>
  </cols>
  <sheetData>
    <row r="1" spans="2:47" ht="24.6">
      <c r="B1" s="323" t="s">
        <v>14</v>
      </c>
      <c r="C1" s="323"/>
      <c r="D1" s="323"/>
      <c r="E1" s="323"/>
      <c r="F1" s="323"/>
      <c r="G1" s="323"/>
      <c r="H1" s="323"/>
      <c r="I1" s="323"/>
      <c r="J1" s="323"/>
      <c r="K1" s="323"/>
      <c r="L1" s="323"/>
      <c r="M1" s="323"/>
      <c r="N1" s="323"/>
      <c r="O1" s="323"/>
      <c r="P1" s="323"/>
      <c r="Q1" s="323"/>
      <c r="R1" s="323"/>
      <c r="S1" s="323"/>
      <c r="T1" s="323"/>
      <c r="U1" s="323"/>
      <c r="V1" s="323"/>
      <c r="W1" s="323"/>
      <c r="X1" s="323"/>
      <c r="Y1" s="323"/>
      <c r="Z1" s="323"/>
      <c r="AA1" s="323"/>
      <c r="AB1" s="323"/>
      <c r="AC1" s="323"/>
      <c r="AD1" s="323"/>
      <c r="AE1" s="323"/>
      <c r="AF1" s="323"/>
      <c r="AG1" s="323"/>
      <c r="AH1" s="323"/>
      <c r="AI1" s="323"/>
      <c r="AJ1" s="323"/>
      <c r="AK1" s="323"/>
      <c r="AL1" s="323"/>
      <c r="AM1" s="323"/>
      <c r="AN1" s="323"/>
      <c r="AO1" s="323"/>
      <c r="AP1" s="323"/>
      <c r="AQ1" s="323"/>
      <c r="AR1" s="323"/>
      <c r="AS1" s="323"/>
      <c r="AT1" s="323"/>
      <c r="AU1" s="323"/>
    </row>
    <row r="2" spans="2:47" ht="22.8">
      <c r="B2" s="324" t="s">
        <v>12</v>
      </c>
      <c r="C2" s="324"/>
      <c r="D2" s="324"/>
      <c r="E2" s="324"/>
      <c r="F2" s="324"/>
      <c r="G2" s="324"/>
      <c r="H2" s="324"/>
      <c r="I2" s="324"/>
      <c r="J2" s="324"/>
      <c r="K2" s="324" t="s">
        <v>13</v>
      </c>
      <c r="L2" s="324"/>
      <c r="M2" s="324"/>
      <c r="N2" s="324"/>
      <c r="O2" s="324"/>
      <c r="P2" s="324"/>
      <c r="Q2" s="324"/>
      <c r="R2" s="324"/>
      <c r="S2" s="324"/>
      <c r="T2" s="324"/>
      <c r="U2" s="324"/>
      <c r="V2" s="324"/>
      <c r="W2" s="324"/>
      <c r="X2" s="324"/>
      <c r="Y2" s="324"/>
      <c r="Z2" s="324"/>
      <c r="AA2" s="324"/>
      <c r="AB2" s="324"/>
      <c r="AC2" s="324"/>
      <c r="AD2" s="324"/>
      <c r="AE2" s="324"/>
      <c r="AF2" s="324"/>
      <c r="AG2" s="324"/>
      <c r="AH2" s="324"/>
      <c r="AI2" s="324"/>
      <c r="AJ2" s="324"/>
      <c r="AK2" s="324"/>
      <c r="AL2" s="324"/>
      <c r="AM2" s="324"/>
      <c r="AN2" s="324"/>
      <c r="AO2" s="324"/>
      <c r="AP2" s="324"/>
      <c r="AQ2" s="324"/>
      <c r="AR2" s="324"/>
      <c r="AS2" s="324"/>
      <c r="AT2" s="324"/>
      <c r="AU2" s="324"/>
    </row>
    <row r="3" spans="2:47" ht="15" customHeight="1"/>
    <row r="4" spans="2:47" ht="15" customHeight="1">
      <c r="B4" s="1"/>
      <c r="C4" s="1"/>
      <c r="D4" s="2" t="s">
        <v>15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Y4" s="1"/>
      <c r="Z4" s="1"/>
      <c r="AA4" s="2" t="s">
        <v>15</v>
      </c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</row>
    <row r="5" spans="2:47" ht="15" customHeight="1">
      <c r="B5" s="13" t="s">
        <v>9</v>
      </c>
      <c r="C5" s="1"/>
      <c r="D5" s="348" t="s">
        <v>8</v>
      </c>
      <c r="E5" s="349"/>
      <c r="F5" s="349"/>
      <c r="G5" s="350"/>
      <c r="H5" s="20" t="str">
        <f>D6</f>
        <v/>
      </c>
      <c r="I5" s="21" t="s">
        <v>18</v>
      </c>
      <c r="J5" s="22" t="str">
        <f>F6</f>
        <v/>
      </c>
      <c r="K5" s="20" t="str">
        <f>D8</f>
        <v/>
      </c>
      <c r="L5" s="21" t="s">
        <v>18</v>
      </c>
      <c r="M5" s="22" t="str">
        <f>F8</f>
        <v/>
      </c>
      <c r="N5" s="20" t="str">
        <f>D10</f>
        <v/>
      </c>
      <c r="O5" s="21" t="s">
        <v>18</v>
      </c>
      <c r="P5" s="22" t="str">
        <f>F10</f>
        <v/>
      </c>
      <c r="Q5" s="322" t="s">
        <v>0</v>
      </c>
      <c r="R5" s="322"/>
      <c r="S5" s="322"/>
      <c r="T5" s="322"/>
      <c r="Y5" s="13" t="s">
        <v>10</v>
      </c>
      <c r="Z5" s="1"/>
      <c r="AA5" s="348" t="s">
        <v>8</v>
      </c>
      <c r="AB5" s="349"/>
      <c r="AC5" s="349"/>
      <c r="AD5" s="350"/>
      <c r="AE5" s="20" t="str">
        <f>AA6</f>
        <v/>
      </c>
      <c r="AF5" s="21" t="s">
        <v>18</v>
      </c>
      <c r="AG5" s="22" t="str">
        <f>AC6</f>
        <v/>
      </c>
      <c r="AH5" s="20" t="str">
        <f>AA8</f>
        <v/>
      </c>
      <c r="AI5" s="21" t="s">
        <v>18</v>
      </c>
      <c r="AJ5" s="22" t="str">
        <f>AC8</f>
        <v/>
      </c>
      <c r="AK5" s="20" t="str">
        <f>AA10</f>
        <v/>
      </c>
      <c r="AL5" s="21" t="s">
        <v>18</v>
      </c>
      <c r="AM5" s="22" t="str">
        <f>AC10</f>
        <v/>
      </c>
      <c r="AN5" s="20" t="str">
        <f>AA12</f>
        <v/>
      </c>
      <c r="AO5" s="21" t="s">
        <v>18</v>
      </c>
      <c r="AP5" s="22" t="str">
        <f>AC12</f>
        <v/>
      </c>
      <c r="AQ5" s="322" t="s">
        <v>0</v>
      </c>
      <c r="AR5" s="322"/>
      <c r="AS5" s="322"/>
      <c r="AT5" s="322"/>
    </row>
    <row r="6" spans="2:47" ht="15" customHeight="1">
      <c r="B6" s="381"/>
      <c r="C6" s="381"/>
      <c r="D6" s="340" t="str">
        <f>IF(B6="","",VLOOKUP(B6,登録No.!$A$3:$N$506,2,FALSE))</f>
        <v/>
      </c>
      <c r="E6" s="388"/>
      <c r="F6" s="326" t="str">
        <f>IF(B7="","",VLOOKUP(B7,登録No.!$A$3:$N$506,2,FALSE))</f>
        <v/>
      </c>
      <c r="G6" s="330"/>
      <c r="H6" s="334"/>
      <c r="I6" s="335"/>
      <c r="J6" s="336"/>
      <c r="K6" s="340" t="str">
        <f>IF(L6="","③",IF(L6&gt;M6,"〇","×"))</f>
        <v>③</v>
      </c>
      <c r="L6" s="379"/>
      <c r="M6" s="377"/>
      <c r="N6" s="340" t="str">
        <f>IF(O6="","②",IF(O6&gt;P6,"〇","×"))</f>
        <v>②</v>
      </c>
      <c r="O6" s="379"/>
      <c r="P6" s="377"/>
      <c r="Q6" s="291" t="str">
        <f>IF(L6="","勝",COUNTIF(H6:P6,"〇"))</f>
        <v>勝</v>
      </c>
      <c r="R6" s="292"/>
      <c r="S6" s="293" t="str">
        <f>IF(L6="","敗",COUNTIF(H6:P6,"×"))</f>
        <v>敗</v>
      </c>
      <c r="T6" s="294"/>
      <c r="Y6" s="381"/>
      <c r="Z6" s="381"/>
      <c r="AA6" s="340" t="str">
        <f>IF(Y6="","",VLOOKUP(Y6,登録No.!$A$3:$N$506,2,FALSE))</f>
        <v/>
      </c>
      <c r="AB6" s="388"/>
      <c r="AC6" s="326" t="str">
        <f>IF(Y7="","",VLOOKUP(Y7,登録No.!$A$3:$N$506,2,FALSE))</f>
        <v/>
      </c>
      <c r="AD6" s="330"/>
      <c r="AE6" s="313"/>
      <c r="AF6" s="314"/>
      <c r="AG6" s="315"/>
      <c r="AH6" s="307" t="str">
        <f>IF(AI6="","⑥",IF(AI6&gt;AJ6,"〇","×"))</f>
        <v>⑥</v>
      </c>
      <c r="AI6" s="389"/>
      <c r="AJ6" s="386"/>
      <c r="AK6" s="307" t="str">
        <f>IF(AL6="","④",IF(AL6&gt;AM6,"〇","×"))</f>
        <v>④</v>
      </c>
      <c r="AL6" s="389"/>
      <c r="AM6" s="386"/>
      <c r="AN6" s="307" t="str">
        <f>IF(AO6="","②",IF(AO6&gt;AP6,"〇","×"))</f>
        <v>②</v>
      </c>
      <c r="AO6" s="389"/>
      <c r="AP6" s="386"/>
      <c r="AQ6" s="291" t="str">
        <f>IF(AI6="","勝",COUNTIF(AE6:AP6,"〇"))</f>
        <v>勝</v>
      </c>
      <c r="AR6" s="292"/>
      <c r="AS6" s="293" t="str">
        <f>IF(AI6="","敗",COUNTIF(AE6:AP6,"×"))</f>
        <v>敗</v>
      </c>
      <c r="AT6" s="294"/>
    </row>
    <row r="7" spans="2:47" ht="15" customHeight="1">
      <c r="B7" s="381"/>
      <c r="C7" s="381"/>
      <c r="D7" s="382" t="str">
        <f>IF(B6="","",VLOOKUP(B6,登録No.!$A$3:$N$506,4,FALSE))</f>
        <v/>
      </c>
      <c r="E7" s="383"/>
      <c r="F7" s="384" t="str">
        <f>IF(B7="","",VLOOKUP(B7,登録No.!$A$3:$N$506,4,FALSE))</f>
        <v/>
      </c>
      <c r="G7" s="385"/>
      <c r="H7" s="337"/>
      <c r="I7" s="338"/>
      <c r="J7" s="339"/>
      <c r="K7" s="341"/>
      <c r="L7" s="380"/>
      <c r="M7" s="378"/>
      <c r="N7" s="341"/>
      <c r="O7" s="380"/>
      <c r="P7" s="378"/>
      <c r="Q7" s="298" t="str">
        <f>IF(L6="","ゲーム取得率",SUM(L6,O6)/SUM(H6:P6))</f>
        <v>ゲーム取得率</v>
      </c>
      <c r="R7" s="299"/>
      <c r="S7" s="300" t="s">
        <v>16</v>
      </c>
      <c r="T7" s="301"/>
      <c r="Y7" s="381"/>
      <c r="Z7" s="381"/>
      <c r="AA7" s="382" t="str">
        <f>IF(Y6="","",VLOOKUP(Y6,登録No.!$A$3:$N$506,4,FALSE))</f>
        <v/>
      </c>
      <c r="AB7" s="383"/>
      <c r="AC7" s="384" t="str">
        <f>IF(Y7="","",VLOOKUP(Y7,登録No.!$A$3:$N$506,4,FALSE))</f>
        <v/>
      </c>
      <c r="AD7" s="385"/>
      <c r="AE7" s="316"/>
      <c r="AF7" s="317"/>
      <c r="AG7" s="318"/>
      <c r="AH7" s="308"/>
      <c r="AI7" s="390"/>
      <c r="AJ7" s="387"/>
      <c r="AK7" s="308"/>
      <c r="AL7" s="390"/>
      <c r="AM7" s="387"/>
      <c r="AN7" s="308"/>
      <c r="AO7" s="390"/>
      <c r="AP7" s="387"/>
      <c r="AQ7" s="298" t="str">
        <f>IF(AI6="","ゲーム取得率",SUM(AI6,AL6,AO6)/SUM(AH6:AP6))</f>
        <v>ゲーム取得率</v>
      </c>
      <c r="AR7" s="299"/>
      <c r="AS7" s="300" t="s">
        <v>16</v>
      </c>
      <c r="AT7" s="301"/>
    </row>
    <row r="8" spans="2:47" ht="15" customHeight="1">
      <c r="B8" s="381"/>
      <c r="C8" s="381"/>
      <c r="D8" s="340" t="str">
        <f>IF(B8="","",VLOOKUP(B8,登録No.!$A$3:$N$506,2,FALSE))</f>
        <v/>
      </c>
      <c r="E8" s="388"/>
      <c r="F8" s="326" t="str">
        <f>IF(B9="","",VLOOKUP(B9,登録No.!$A$3:$N$506,2,FALSE))</f>
        <v/>
      </c>
      <c r="G8" s="330"/>
      <c r="H8" s="307" t="str">
        <f>IF(L6="","",IF(K6="〇","×","〇"))</f>
        <v/>
      </c>
      <c r="I8" s="326" t="str">
        <f>IF(M6="","",M6)</f>
        <v/>
      </c>
      <c r="J8" s="330" t="str">
        <f>IF(L6="","",L6)</f>
        <v/>
      </c>
      <c r="K8" s="334"/>
      <c r="L8" s="335"/>
      <c r="M8" s="336"/>
      <c r="N8" s="340" t="str">
        <f>IF(O8="","①",IF(O8&gt;P8,"〇","×"))</f>
        <v>①</v>
      </c>
      <c r="O8" s="379"/>
      <c r="P8" s="377"/>
      <c r="Q8" s="291" t="str">
        <f>IF(H8="","勝",COUNTIF(H8:P8,"〇"))</f>
        <v>勝</v>
      </c>
      <c r="R8" s="292"/>
      <c r="S8" s="293" t="str">
        <f>IF(H8="","敗",COUNTIF(H8:P8,"×"))</f>
        <v>敗</v>
      </c>
      <c r="T8" s="294"/>
      <c r="Y8" s="381"/>
      <c r="Z8" s="381"/>
      <c r="AA8" s="340" t="str">
        <f>IF(Y8="","",VLOOKUP(Y8,登録No.!$A$3:$N$506,2,FALSE))</f>
        <v/>
      </c>
      <c r="AB8" s="388"/>
      <c r="AC8" s="326" t="str">
        <f>IF(Y9="","",VLOOKUP(Y9,登録No.!$A$3:$N$506,2,FALSE))</f>
        <v/>
      </c>
      <c r="AD8" s="330"/>
      <c r="AE8" s="307" t="str">
        <f>IF(AI6="","",IF(AH6="〇","×","〇"))</f>
        <v/>
      </c>
      <c r="AF8" s="309" t="str">
        <f>IF(AJ6="","",AJ6)</f>
        <v/>
      </c>
      <c r="AG8" s="311" t="str">
        <f>IF(AI6="","",AI6)</f>
        <v/>
      </c>
      <c r="AH8" s="313"/>
      <c r="AI8" s="314"/>
      <c r="AJ8" s="315"/>
      <c r="AK8" s="307" t="str">
        <f>IF(AL8="","①",IF(AL8&gt;AM8,"〇","×"))</f>
        <v>①</v>
      </c>
      <c r="AL8" s="389"/>
      <c r="AM8" s="386"/>
      <c r="AN8" s="307" t="str">
        <f>IF(AO8="","③",IF(AO8&gt;AP8,"〇","×"))</f>
        <v>③</v>
      </c>
      <c r="AO8" s="389"/>
      <c r="AP8" s="386"/>
      <c r="AQ8" s="291" t="str">
        <f>IF(AE8="","勝",COUNTIF(AE8:AP8,"〇"))</f>
        <v>勝</v>
      </c>
      <c r="AR8" s="292"/>
      <c r="AS8" s="293" t="str">
        <f>IF(AE8="","敗",COUNTIF(AE8:AP8,"×"))</f>
        <v>敗</v>
      </c>
      <c r="AT8" s="294"/>
    </row>
    <row r="9" spans="2:47" ht="15" customHeight="1">
      <c r="B9" s="381"/>
      <c r="C9" s="381"/>
      <c r="D9" s="382" t="str">
        <f>IF(B8="","",VLOOKUP(B8,登録No.!$A$3:$N$506,4,FALSE))</f>
        <v/>
      </c>
      <c r="E9" s="383"/>
      <c r="F9" s="384" t="str">
        <f>IF(B9="","",VLOOKUP(B9,登録No.!$A$3:$N$506,4,FALSE))</f>
        <v/>
      </c>
      <c r="G9" s="385"/>
      <c r="H9" s="308"/>
      <c r="I9" s="331"/>
      <c r="J9" s="332"/>
      <c r="K9" s="337"/>
      <c r="L9" s="338"/>
      <c r="M9" s="339"/>
      <c r="N9" s="341"/>
      <c r="O9" s="380"/>
      <c r="P9" s="378"/>
      <c r="Q9" s="298" t="str">
        <f>IF(I8="","ゲーム取得率",SUM(I8,O8)/SUM(H8:P8))</f>
        <v>ゲーム取得率</v>
      </c>
      <c r="R9" s="299"/>
      <c r="S9" s="300" t="s">
        <v>16</v>
      </c>
      <c r="T9" s="301"/>
      <c r="Y9" s="381"/>
      <c r="Z9" s="381"/>
      <c r="AA9" s="382" t="str">
        <f>IF(Y8="","",VLOOKUP(Y8,登録No.!$A$3:$N$506,4,FALSE))</f>
        <v/>
      </c>
      <c r="AB9" s="383"/>
      <c r="AC9" s="384" t="str">
        <f>IF(Y9="","",VLOOKUP(Y9,登録No.!$A$3:$N$506,4,FALSE))</f>
        <v/>
      </c>
      <c r="AD9" s="385"/>
      <c r="AE9" s="308"/>
      <c r="AF9" s="310"/>
      <c r="AG9" s="312"/>
      <c r="AH9" s="316"/>
      <c r="AI9" s="317"/>
      <c r="AJ9" s="318"/>
      <c r="AK9" s="308"/>
      <c r="AL9" s="390"/>
      <c r="AM9" s="387"/>
      <c r="AN9" s="308"/>
      <c r="AO9" s="390"/>
      <c r="AP9" s="387"/>
      <c r="AQ9" s="298" t="str">
        <f>IF(AE8="","ゲーム取得率",SUM(AF8,AL8,AO8)/SUM(AE8:AP8))</f>
        <v>ゲーム取得率</v>
      </c>
      <c r="AR9" s="299"/>
      <c r="AS9" s="300" t="s">
        <v>16</v>
      </c>
      <c r="AT9" s="301"/>
    </row>
    <row r="10" spans="2:47" ht="15" customHeight="1">
      <c r="B10" s="381"/>
      <c r="C10" s="381"/>
      <c r="D10" s="340" t="str">
        <f>IF(B10="","",VLOOKUP(B10,登録No.!$A$3:$N$506,2,FALSE))</f>
        <v/>
      </c>
      <c r="E10" s="388"/>
      <c r="F10" s="326" t="str">
        <f>IF(B11="","",VLOOKUP(B11,登録No.!$A$3:$N$506,2,FALSE))</f>
        <v/>
      </c>
      <c r="G10" s="330"/>
      <c r="H10" s="340" t="str">
        <f>IF(O6="","",IF(N6="〇","×","〇"))</f>
        <v/>
      </c>
      <c r="I10" s="326" t="str">
        <f>IF(P6="","",P6)</f>
        <v/>
      </c>
      <c r="J10" s="330" t="str">
        <f>IF(O6="","",O6)</f>
        <v/>
      </c>
      <c r="K10" s="340" t="str">
        <f>IF(O8="","",IF(N8="〇","×","〇"))</f>
        <v/>
      </c>
      <c r="L10" s="326" t="str">
        <f>IF(P8="","",P8)</f>
        <v/>
      </c>
      <c r="M10" s="330" t="str">
        <f>IF(O8="","",O8)</f>
        <v/>
      </c>
      <c r="N10" s="334"/>
      <c r="O10" s="335"/>
      <c r="P10" s="336"/>
      <c r="Q10" s="291" t="str">
        <f>IF(H10="","勝",COUNTIF(H10:P10,"〇"))</f>
        <v>勝</v>
      </c>
      <c r="R10" s="292"/>
      <c r="S10" s="293" t="str">
        <f>IF(H10="","敗",COUNTIF(H10:P10,"×"))</f>
        <v>敗</v>
      </c>
      <c r="T10" s="294"/>
      <c r="Y10" s="381"/>
      <c r="Z10" s="381"/>
      <c r="AA10" s="340" t="str">
        <f>IF(Y10="","",VLOOKUP(Y10,登録No.!$A$3:$N$506,2,FALSE))</f>
        <v/>
      </c>
      <c r="AB10" s="388"/>
      <c r="AC10" s="326" t="str">
        <f>IF(Y11="","",VLOOKUP(Y11,登録No.!$A$3:$N$506,2,FALSE))</f>
        <v/>
      </c>
      <c r="AD10" s="330"/>
      <c r="AE10" s="307" t="str">
        <f>IF(AL6="","",IF(AK6="〇","×","〇"))</f>
        <v/>
      </c>
      <c r="AF10" s="309" t="str">
        <f>IF(AM6="","",AM6)</f>
        <v/>
      </c>
      <c r="AG10" s="311" t="str">
        <f>IF(AL6="","",AL6)</f>
        <v/>
      </c>
      <c r="AH10" s="307" t="str">
        <f>IF(AL8="","",IF(AK8="〇","×","〇"))</f>
        <v/>
      </c>
      <c r="AI10" s="309" t="str">
        <f>IF(AM8="","",AM8)</f>
        <v/>
      </c>
      <c r="AJ10" s="311" t="str">
        <f>IF(AL8="","",AL8)</f>
        <v/>
      </c>
      <c r="AK10" s="313"/>
      <c r="AL10" s="314"/>
      <c r="AM10" s="315"/>
      <c r="AN10" s="307" t="str">
        <f>IF(AO10="","⑤",IF(AO10&gt;AP10,"〇","×"))</f>
        <v>⑤</v>
      </c>
      <c r="AO10" s="389"/>
      <c r="AP10" s="386"/>
      <c r="AQ10" s="291" t="str">
        <f>IF(AI10="","勝",COUNTIF(AE10:AP10,"〇"))</f>
        <v>勝</v>
      </c>
      <c r="AR10" s="292"/>
      <c r="AS10" s="293" t="str">
        <f>IF(AH10="","敗",COUNTIF(AE10:AP10,"×"))</f>
        <v>敗</v>
      </c>
      <c r="AT10" s="294"/>
    </row>
    <row r="11" spans="2:47" ht="15" customHeight="1">
      <c r="B11" s="381"/>
      <c r="C11" s="381"/>
      <c r="D11" s="382" t="str">
        <f>IF(B10="","",VLOOKUP(B10,登録No.!$A$3:$N$506,4,FALSE))</f>
        <v/>
      </c>
      <c r="E11" s="383"/>
      <c r="F11" s="384" t="str">
        <f>IF(B11="","",VLOOKUP(B11,登録No.!$A$3:$N$506,4,FALSE))</f>
        <v/>
      </c>
      <c r="G11" s="385"/>
      <c r="H11" s="341"/>
      <c r="I11" s="331"/>
      <c r="J11" s="332"/>
      <c r="K11" s="341"/>
      <c r="L11" s="331"/>
      <c r="M11" s="332"/>
      <c r="N11" s="337"/>
      <c r="O11" s="338"/>
      <c r="P11" s="339"/>
      <c r="Q11" s="298" t="str">
        <f>IF(H10="","ゲーム取得率",SUM(I10,L10)/SUM(H10:P10))</f>
        <v>ゲーム取得率</v>
      </c>
      <c r="R11" s="299"/>
      <c r="S11" s="300" t="s">
        <v>16</v>
      </c>
      <c r="T11" s="301"/>
      <c r="Y11" s="381"/>
      <c r="Z11" s="381"/>
      <c r="AA11" s="382" t="str">
        <f>IF(Y10="","",VLOOKUP(Y10,登録No.!$A$3:$N$506,4,FALSE))</f>
        <v/>
      </c>
      <c r="AB11" s="383"/>
      <c r="AC11" s="384" t="str">
        <f>IF(Y11="","",VLOOKUP(Y11,登録No.!$A$3:$N$506,4,FALSE))</f>
        <v/>
      </c>
      <c r="AD11" s="385"/>
      <c r="AE11" s="308"/>
      <c r="AF11" s="310"/>
      <c r="AG11" s="312"/>
      <c r="AH11" s="308"/>
      <c r="AI11" s="310"/>
      <c r="AJ11" s="312"/>
      <c r="AK11" s="316"/>
      <c r="AL11" s="317"/>
      <c r="AM11" s="318"/>
      <c r="AN11" s="308"/>
      <c r="AO11" s="390"/>
      <c r="AP11" s="387"/>
      <c r="AQ11" s="298" t="str">
        <f>IF(AE10="","ゲーム取得率",SUM(AF10,AI10,AO10)/SUM(AE10:AP10))</f>
        <v>ゲーム取得率</v>
      </c>
      <c r="AR11" s="299"/>
      <c r="AS11" s="300" t="s">
        <v>16</v>
      </c>
      <c r="AT11" s="301"/>
    </row>
    <row r="12" spans="2:47" ht="15" customHeight="1">
      <c r="Y12" s="302"/>
      <c r="Z12" s="303"/>
      <c r="AA12" s="340" t="str">
        <f>IF(Y12="","",VLOOKUP(Y12,登録No.!$A$3:$N$506,2,FALSE))</f>
        <v/>
      </c>
      <c r="AB12" s="388"/>
      <c r="AC12" s="326" t="str">
        <f>IF(Y13="","",VLOOKUP(Y13,登録No.!$A$3:$N$506,2,FALSE))</f>
        <v/>
      </c>
      <c r="AD12" s="330"/>
      <c r="AE12" s="307" t="str">
        <f>IF(AO6="","",IF(AN6="〇","×","〇"))</f>
        <v/>
      </c>
      <c r="AF12" s="309" t="str">
        <f>IF(AP6="","",AP6)</f>
        <v/>
      </c>
      <c r="AG12" s="311" t="str">
        <f>IF(AO6="","",AO6)</f>
        <v/>
      </c>
      <c r="AH12" s="307" t="str">
        <f>IF(AO8="","",IF(AN8="〇","×","〇"))</f>
        <v/>
      </c>
      <c r="AI12" s="309" t="str">
        <f>IF(AP8="","",AP8)</f>
        <v/>
      </c>
      <c r="AJ12" s="311" t="str">
        <f>IF(AO8="","",AO8)</f>
        <v/>
      </c>
      <c r="AK12" s="307" t="str">
        <f>IF(AO10="","",IF(AN10="〇","×","〇"))</f>
        <v/>
      </c>
      <c r="AL12" s="309" t="str">
        <f>IF(AP10="","",AP10)</f>
        <v/>
      </c>
      <c r="AM12" s="311" t="str">
        <f>IF(AO10="","",AO10)</f>
        <v/>
      </c>
      <c r="AN12" s="313"/>
      <c r="AO12" s="314"/>
      <c r="AP12" s="315"/>
      <c r="AQ12" s="291" t="str">
        <f>IF(AH12="","勝",COUNTIF(AE12:AP12,"〇"))</f>
        <v>勝</v>
      </c>
      <c r="AR12" s="292"/>
      <c r="AS12" s="293" t="str">
        <f>IF(AH12="","敗",COUNTIF(AE12:AP12,"×"))</f>
        <v>敗</v>
      </c>
      <c r="AT12" s="294"/>
    </row>
    <row r="13" spans="2:47" ht="15" customHeight="1">
      <c r="Y13" s="381"/>
      <c r="Z13" s="381"/>
      <c r="AA13" s="382" t="str">
        <f>IF(Y12="","",VLOOKUP(Y12,登録No.!$A$3:$N$506,4,FALSE))</f>
        <v/>
      </c>
      <c r="AB13" s="383"/>
      <c r="AC13" s="384" t="str">
        <f>IF(Y13="","",VLOOKUP(Y13,登録No.!$A$3:$N$506,4,FALSE))</f>
        <v/>
      </c>
      <c r="AD13" s="385"/>
      <c r="AE13" s="308"/>
      <c r="AF13" s="310"/>
      <c r="AG13" s="312"/>
      <c r="AH13" s="308"/>
      <c r="AI13" s="310"/>
      <c r="AJ13" s="312"/>
      <c r="AK13" s="308"/>
      <c r="AL13" s="310"/>
      <c r="AM13" s="312"/>
      <c r="AN13" s="316"/>
      <c r="AO13" s="317"/>
      <c r="AP13" s="318"/>
      <c r="AQ13" s="298" t="str">
        <f>IF(AE12="","ゲーム取得率",SUM(AF12,AI12,AL12)/SUM(AE12:AM12))</f>
        <v>ゲーム取得率</v>
      </c>
      <c r="AR13" s="299"/>
      <c r="AS13" s="300" t="s">
        <v>16</v>
      </c>
      <c r="AT13" s="301"/>
    </row>
    <row r="14" spans="2:47" ht="15" customHeight="1"/>
    <row r="15" spans="2:47" ht="15" customHeight="1">
      <c r="B15" s="1"/>
      <c r="C15" s="1"/>
      <c r="D15" s="2" t="s">
        <v>15</v>
      </c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Y15" s="1"/>
      <c r="Z15" s="1"/>
      <c r="AA15" s="2" t="s">
        <v>15</v>
      </c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</row>
    <row r="16" spans="2:47" ht="15" customHeight="1">
      <c r="B16" s="13" t="s">
        <v>10</v>
      </c>
      <c r="C16" s="1"/>
      <c r="D16" s="348" t="s">
        <v>8</v>
      </c>
      <c r="E16" s="349"/>
      <c r="F16" s="349"/>
      <c r="G16" s="350"/>
      <c r="H16" s="20" t="str">
        <f>D17</f>
        <v/>
      </c>
      <c r="I16" s="21" t="s">
        <v>18</v>
      </c>
      <c r="J16" s="22" t="str">
        <f>F17</f>
        <v/>
      </c>
      <c r="K16" s="20" t="str">
        <f>D19</f>
        <v/>
      </c>
      <c r="L16" s="21" t="s">
        <v>18</v>
      </c>
      <c r="M16" s="22" t="str">
        <f>F19</f>
        <v/>
      </c>
      <c r="N16" s="20" t="str">
        <f>D21</f>
        <v/>
      </c>
      <c r="O16" s="21" t="s">
        <v>18</v>
      </c>
      <c r="P16" s="22" t="str">
        <f>F21</f>
        <v/>
      </c>
      <c r="Q16" s="20" t="str">
        <f>D23</f>
        <v/>
      </c>
      <c r="R16" s="21" t="s">
        <v>18</v>
      </c>
      <c r="S16" s="22" t="str">
        <f>F23</f>
        <v/>
      </c>
      <c r="T16" s="322" t="s">
        <v>0</v>
      </c>
      <c r="U16" s="322"/>
      <c r="V16" s="322"/>
      <c r="W16" s="322"/>
      <c r="Y16" s="13" t="s">
        <v>9</v>
      </c>
      <c r="Z16" s="1"/>
      <c r="AA16" s="348" t="s">
        <v>8</v>
      </c>
      <c r="AB16" s="349"/>
      <c r="AC16" s="349"/>
      <c r="AD16" s="350"/>
      <c r="AE16" s="20" t="str">
        <f>AA17</f>
        <v/>
      </c>
      <c r="AF16" s="21" t="s">
        <v>18</v>
      </c>
      <c r="AG16" s="22" t="str">
        <f>AC17</f>
        <v/>
      </c>
      <c r="AH16" s="20" t="str">
        <f>AA19</f>
        <v/>
      </c>
      <c r="AI16" s="21" t="s">
        <v>18</v>
      </c>
      <c r="AJ16" s="22" t="str">
        <f>AC19</f>
        <v/>
      </c>
      <c r="AK16" s="20" t="str">
        <f>AA21</f>
        <v/>
      </c>
      <c r="AL16" s="21" t="s">
        <v>18</v>
      </c>
      <c r="AM16" s="22" t="str">
        <f>AC21</f>
        <v/>
      </c>
      <c r="AN16" s="322" t="s">
        <v>0</v>
      </c>
      <c r="AO16" s="322"/>
      <c r="AP16" s="322"/>
      <c r="AQ16" s="322"/>
    </row>
    <row r="17" spans="2:43" ht="15" customHeight="1">
      <c r="B17" s="381"/>
      <c r="C17" s="381"/>
      <c r="D17" s="340" t="str">
        <f>IF(B17="","",VLOOKUP(B17,登録No.!$A$3:$N$506,2,FALSE))</f>
        <v/>
      </c>
      <c r="E17" s="388"/>
      <c r="F17" s="326" t="str">
        <f>IF(B18="","",VLOOKUP(B18,登録No.!$A$3:$N$506,2,FALSE))</f>
        <v/>
      </c>
      <c r="G17" s="330"/>
      <c r="H17" s="334"/>
      <c r="I17" s="335"/>
      <c r="J17" s="336"/>
      <c r="K17" s="340" t="str">
        <f>IF(L17="","⑥",IF(L17&gt;M17,"〇","×"))</f>
        <v>⑥</v>
      </c>
      <c r="L17" s="379"/>
      <c r="M17" s="377"/>
      <c r="N17" s="340" t="str">
        <f>IF(O17="","④",IF(O17&gt;P17,"〇","×"))</f>
        <v>④</v>
      </c>
      <c r="O17" s="379"/>
      <c r="P17" s="377"/>
      <c r="Q17" s="340" t="str">
        <f>IF(R17="","②",IF(R17&gt;S17,"〇","×"))</f>
        <v>②</v>
      </c>
      <c r="R17" s="379"/>
      <c r="S17" s="377"/>
      <c r="T17" s="291" t="str">
        <f>IF(L17="","勝",COUNTIF(H17:S17,"〇"))</f>
        <v>勝</v>
      </c>
      <c r="U17" s="292"/>
      <c r="V17" s="293" t="str">
        <f>IF(L17="","敗",COUNTIF(H17:S17,"×"))</f>
        <v>敗</v>
      </c>
      <c r="W17" s="294"/>
      <c r="Y17" s="381"/>
      <c r="Z17" s="381"/>
      <c r="AA17" s="340" t="str">
        <f>IF(Y17="","",VLOOKUP(Y17,登録No.!$A$3:$N$506,2,FALSE))</f>
        <v/>
      </c>
      <c r="AB17" s="388"/>
      <c r="AC17" s="326" t="str">
        <f>IF(Y18="","",VLOOKUP(Y18,登録No.!$A$3:$N$506,2,FALSE))</f>
        <v/>
      </c>
      <c r="AD17" s="330"/>
      <c r="AE17" s="334"/>
      <c r="AF17" s="335"/>
      <c r="AG17" s="336"/>
      <c r="AH17" s="340" t="str">
        <f>IF(AI17="","③",IF(AI17&gt;AJ17,"〇","×"))</f>
        <v>③</v>
      </c>
      <c r="AI17" s="379"/>
      <c r="AJ17" s="377"/>
      <c r="AK17" s="340" t="str">
        <f>IF(AL17="","②",IF(AL17&gt;AM17,"〇","×"))</f>
        <v>②</v>
      </c>
      <c r="AL17" s="379"/>
      <c r="AM17" s="377"/>
      <c r="AN17" s="291" t="str">
        <f>IF(AI17="","勝",COUNTIF(AE17:AM17,"〇"))</f>
        <v>勝</v>
      </c>
      <c r="AO17" s="292"/>
      <c r="AP17" s="293" t="str">
        <f>IF(AI17="","敗",COUNTIF(AE17:AM17,"×"))</f>
        <v>敗</v>
      </c>
      <c r="AQ17" s="294"/>
    </row>
    <row r="18" spans="2:43" ht="15" customHeight="1">
      <c r="B18" s="381"/>
      <c r="C18" s="381"/>
      <c r="D18" s="382" t="str">
        <f>IF(B17="","",VLOOKUP(B17,登録No.!$A$3:$N$506,4,FALSE))</f>
        <v/>
      </c>
      <c r="E18" s="383"/>
      <c r="F18" s="384" t="str">
        <f>IF(B18="","",VLOOKUP(B18,登録No.!$A$3:$N$506,4,FALSE))</f>
        <v/>
      </c>
      <c r="G18" s="385"/>
      <c r="H18" s="337"/>
      <c r="I18" s="338"/>
      <c r="J18" s="339"/>
      <c r="K18" s="341"/>
      <c r="L18" s="380"/>
      <c r="M18" s="378"/>
      <c r="N18" s="341"/>
      <c r="O18" s="380"/>
      <c r="P18" s="378"/>
      <c r="Q18" s="341"/>
      <c r="R18" s="380"/>
      <c r="S18" s="378"/>
      <c r="T18" s="298" t="str">
        <f>IF(L17="","ゲーム取得率",SUM(L17,O17,R17)/SUM(K17:S17))</f>
        <v>ゲーム取得率</v>
      </c>
      <c r="U18" s="299"/>
      <c r="V18" s="300" t="s">
        <v>16</v>
      </c>
      <c r="W18" s="301"/>
      <c r="Y18" s="381"/>
      <c r="Z18" s="381"/>
      <c r="AA18" s="382" t="str">
        <f>IF(Y17="","",VLOOKUP(Y17,登録No.!$A$3:$N$506,4,FALSE))</f>
        <v/>
      </c>
      <c r="AB18" s="383"/>
      <c r="AC18" s="384" t="str">
        <f>IF(Y18="","",VLOOKUP(Y18,登録No.!$A$3:$N$506,4,FALSE))</f>
        <v/>
      </c>
      <c r="AD18" s="385"/>
      <c r="AE18" s="337"/>
      <c r="AF18" s="338"/>
      <c r="AG18" s="339"/>
      <c r="AH18" s="341"/>
      <c r="AI18" s="380"/>
      <c r="AJ18" s="378"/>
      <c r="AK18" s="341"/>
      <c r="AL18" s="380"/>
      <c r="AM18" s="378"/>
      <c r="AN18" s="298" t="str">
        <f>IF(AI17="","ゲーム取得率",SUM(AI17,AL17)/SUM(AE17:AM17))</f>
        <v>ゲーム取得率</v>
      </c>
      <c r="AO18" s="299"/>
      <c r="AP18" s="300" t="s">
        <v>16</v>
      </c>
      <c r="AQ18" s="301"/>
    </row>
    <row r="19" spans="2:43" ht="15" customHeight="1">
      <c r="B19" s="381"/>
      <c r="C19" s="381"/>
      <c r="D19" s="340" t="str">
        <f>IF(B19="","",VLOOKUP(B19,登録No.!$A$3:$N$506,2,FALSE))</f>
        <v/>
      </c>
      <c r="E19" s="388"/>
      <c r="F19" s="326" t="str">
        <f>IF(B20="","",VLOOKUP(B20,登録No.!$A$3:$N$506,2,FALSE))</f>
        <v/>
      </c>
      <c r="G19" s="330"/>
      <c r="H19" s="340" t="str">
        <f>IF(K17="⑥","",IF(K17="〇","×","〇"))</f>
        <v/>
      </c>
      <c r="I19" s="326" t="str">
        <f>IF(M17="","",M17)</f>
        <v/>
      </c>
      <c r="J19" s="330" t="str">
        <f>IF(L17="","",L17)</f>
        <v/>
      </c>
      <c r="K19" s="334"/>
      <c r="L19" s="335"/>
      <c r="M19" s="336"/>
      <c r="N19" s="340" t="str">
        <f>IF(O19="","①",IF(O19&gt;P19,"〇","×"))</f>
        <v>①</v>
      </c>
      <c r="O19" s="379"/>
      <c r="P19" s="377"/>
      <c r="Q19" s="340" t="str">
        <f>IF(R19="","③",IF(R19&gt;S19,"〇","×"))</f>
        <v>③</v>
      </c>
      <c r="R19" s="379"/>
      <c r="S19" s="377"/>
      <c r="T19" s="291" t="str">
        <f>IF(H19="","勝",COUNTIF(H19:S19,"〇"))</f>
        <v>勝</v>
      </c>
      <c r="U19" s="292"/>
      <c r="V19" s="293" t="str">
        <f>IF(H19="","敗",COUNTIF(H19:S19,"×"))</f>
        <v>敗</v>
      </c>
      <c r="W19" s="294"/>
      <c r="Y19" s="381"/>
      <c r="Z19" s="381"/>
      <c r="AA19" s="340" t="str">
        <f>IF(Y19="","",VLOOKUP(Y19,登録No.!$A$3:$N$506,2,FALSE))</f>
        <v/>
      </c>
      <c r="AB19" s="388"/>
      <c r="AC19" s="326" t="str">
        <f>IF(Y20="","",VLOOKUP(Y20,登録No.!$A$3:$N$506,2,FALSE))</f>
        <v/>
      </c>
      <c r="AD19" s="330"/>
      <c r="AE19" s="307" t="str">
        <f>IF(AI17="","",IF(AH17="〇","×","〇"))</f>
        <v/>
      </c>
      <c r="AF19" s="326" t="str">
        <f>IF(AJ17="","",AJ17)</f>
        <v/>
      </c>
      <c r="AG19" s="330" t="str">
        <f>IF(AI17="","",AI17)</f>
        <v/>
      </c>
      <c r="AH19" s="334"/>
      <c r="AI19" s="335"/>
      <c r="AJ19" s="336"/>
      <c r="AK19" s="340" t="str">
        <f>IF(AL19="","①",IF(AL19&gt;AM19,"〇","×"))</f>
        <v>①</v>
      </c>
      <c r="AL19" s="379"/>
      <c r="AM19" s="377"/>
      <c r="AN19" s="291" t="str">
        <f>IF(AE19="","勝",COUNTIF(AE19:AM19,"〇"))</f>
        <v>勝</v>
      </c>
      <c r="AO19" s="292"/>
      <c r="AP19" s="293" t="str">
        <f>IF(AE19="","敗",COUNTIF(AE19:AM19,"×"))</f>
        <v>敗</v>
      </c>
      <c r="AQ19" s="294"/>
    </row>
    <row r="20" spans="2:43" ht="15" customHeight="1">
      <c r="B20" s="381"/>
      <c r="C20" s="381"/>
      <c r="D20" s="382" t="str">
        <f>IF(B19="","",VLOOKUP(B19,登録No.!$A$3:$N$506,4,FALSE))</f>
        <v/>
      </c>
      <c r="E20" s="383"/>
      <c r="F20" s="384" t="str">
        <f>IF(B20="","",VLOOKUP(B20,登録No.!$A$3:$N$506,4,FALSE))</f>
        <v/>
      </c>
      <c r="G20" s="385"/>
      <c r="H20" s="341"/>
      <c r="I20" s="331"/>
      <c r="J20" s="332"/>
      <c r="K20" s="337"/>
      <c r="L20" s="338"/>
      <c r="M20" s="339"/>
      <c r="N20" s="341"/>
      <c r="O20" s="380"/>
      <c r="P20" s="378"/>
      <c r="Q20" s="341"/>
      <c r="R20" s="380"/>
      <c r="S20" s="378"/>
      <c r="T20" s="298" t="str">
        <f>IF(H19="","ゲーム取得率",SUM(I19,O19,R19)/SUM(H19:S19))</f>
        <v>ゲーム取得率</v>
      </c>
      <c r="U20" s="299"/>
      <c r="V20" s="300" t="s">
        <v>16</v>
      </c>
      <c r="W20" s="301"/>
      <c r="Y20" s="381"/>
      <c r="Z20" s="381"/>
      <c r="AA20" s="382" t="str">
        <f>IF(Y19="","",VLOOKUP(Y19,登録No.!$A$3:$N$506,4,FALSE))</f>
        <v/>
      </c>
      <c r="AB20" s="383"/>
      <c r="AC20" s="384" t="str">
        <f>IF(Y20="","",VLOOKUP(Y20,登録No.!$A$3:$N$506,4,FALSE))</f>
        <v/>
      </c>
      <c r="AD20" s="385"/>
      <c r="AE20" s="308"/>
      <c r="AF20" s="331"/>
      <c r="AG20" s="332"/>
      <c r="AH20" s="337"/>
      <c r="AI20" s="338"/>
      <c r="AJ20" s="339"/>
      <c r="AK20" s="341"/>
      <c r="AL20" s="380"/>
      <c r="AM20" s="378"/>
      <c r="AN20" s="298" t="str">
        <f>IF(AF19="","ゲーム取得率",SUM(AF19,AL19)/SUM(AE19:AM19))</f>
        <v>ゲーム取得率</v>
      </c>
      <c r="AO20" s="299"/>
      <c r="AP20" s="300" t="s">
        <v>16</v>
      </c>
      <c r="AQ20" s="301"/>
    </row>
    <row r="21" spans="2:43" ht="15" customHeight="1">
      <c r="B21" s="381"/>
      <c r="C21" s="381"/>
      <c r="D21" s="340" t="str">
        <f>IF(B21="","",VLOOKUP(B21,登録No.!$A$3:$N$506,2,FALSE))</f>
        <v/>
      </c>
      <c r="E21" s="388"/>
      <c r="F21" s="326" t="str">
        <f>IF(B22="","",VLOOKUP(B22,登録No.!$A$3:$N$506,2,FALSE))</f>
        <v/>
      </c>
      <c r="G21" s="330"/>
      <c r="H21" s="340" t="str">
        <f>IF(N17="④","",IF(N17="〇","×","〇"))</f>
        <v/>
      </c>
      <c r="I21" s="326" t="str">
        <f>IF(P17="","",P17)</f>
        <v/>
      </c>
      <c r="J21" s="330" t="str">
        <f>IF(O17="","",O17)</f>
        <v/>
      </c>
      <c r="K21" s="340" t="str">
        <f>IF(N19="①","",IF(N19="〇","×","〇"))</f>
        <v/>
      </c>
      <c r="L21" s="326" t="str">
        <f>IF(P19="","",P19)</f>
        <v/>
      </c>
      <c r="M21" s="330" t="str">
        <f>IF(O19="","",O19)</f>
        <v/>
      </c>
      <c r="N21" s="334"/>
      <c r="O21" s="335"/>
      <c r="P21" s="336"/>
      <c r="Q21" s="340" t="str">
        <f>IF(R21="","⑤",IF(R21&gt;S21,"〇","×"))</f>
        <v>⑤</v>
      </c>
      <c r="R21" s="379"/>
      <c r="S21" s="377"/>
      <c r="T21" s="291" t="str">
        <f>IF(L21="","勝",COUNTIF(H21:S21,"〇"))</f>
        <v>勝</v>
      </c>
      <c r="U21" s="292"/>
      <c r="V21" s="293" t="str">
        <f>IF(K21="","敗",COUNTIF(H21:S21,"×"))</f>
        <v>敗</v>
      </c>
      <c r="W21" s="294"/>
      <c r="Y21" s="381"/>
      <c r="Z21" s="381"/>
      <c r="AA21" s="340" t="str">
        <f>IF(Y21="","",VLOOKUP(Y21,登録No.!$A$3:$N$506,2,FALSE))</f>
        <v/>
      </c>
      <c r="AB21" s="388"/>
      <c r="AC21" s="326" t="str">
        <f>IF(Y22="","",VLOOKUP(Y22,登録No.!$A$3:$N$506,2,FALSE))</f>
        <v/>
      </c>
      <c r="AD21" s="330"/>
      <c r="AE21" s="340" t="str">
        <f>IF(AL17="","",IF(AK17="〇","×","〇"))</f>
        <v/>
      </c>
      <c r="AF21" s="326" t="str">
        <f>IF(AM17="","",AM17)</f>
        <v/>
      </c>
      <c r="AG21" s="330" t="str">
        <f>IF(AL17="","",AL17)</f>
        <v/>
      </c>
      <c r="AH21" s="340" t="str">
        <f>IF(AL19="","",IF(AK19="〇","×","〇"))</f>
        <v/>
      </c>
      <c r="AI21" s="326" t="str">
        <f>IF(AM19="","",AM19)</f>
        <v/>
      </c>
      <c r="AJ21" s="330" t="str">
        <f>IF(AL19="","",AL19)</f>
        <v/>
      </c>
      <c r="AK21" s="334"/>
      <c r="AL21" s="335"/>
      <c r="AM21" s="336"/>
      <c r="AN21" s="291" t="str">
        <f>IF(AE21="","勝",COUNTIF(AE21:AM21,"〇"))</f>
        <v>勝</v>
      </c>
      <c r="AO21" s="292"/>
      <c r="AP21" s="293" t="str">
        <f>IF(AE21="","敗",COUNTIF(AE21:AM21,"×"))</f>
        <v>敗</v>
      </c>
      <c r="AQ21" s="294"/>
    </row>
    <row r="22" spans="2:43" ht="15" customHeight="1">
      <c r="B22" s="381"/>
      <c r="C22" s="381"/>
      <c r="D22" s="382" t="str">
        <f>IF(B21="","",VLOOKUP(B21,登録No.!$A$3:$N$506,4,FALSE))</f>
        <v/>
      </c>
      <c r="E22" s="383"/>
      <c r="F22" s="384" t="str">
        <f>IF(B22="","",VLOOKUP(B22,登録No.!$A$3:$N$506,4,FALSE))</f>
        <v/>
      </c>
      <c r="G22" s="385"/>
      <c r="H22" s="341"/>
      <c r="I22" s="331"/>
      <c r="J22" s="332"/>
      <c r="K22" s="341"/>
      <c r="L22" s="331"/>
      <c r="M22" s="332"/>
      <c r="N22" s="337"/>
      <c r="O22" s="338"/>
      <c r="P22" s="339"/>
      <c r="Q22" s="341"/>
      <c r="R22" s="380"/>
      <c r="S22" s="378"/>
      <c r="T22" s="298" t="str">
        <f>IF(H21="","ゲーム取得率",SUM(I21,L21,R21)/SUM(H21:S21))</f>
        <v>ゲーム取得率</v>
      </c>
      <c r="U22" s="299"/>
      <c r="V22" s="300" t="s">
        <v>16</v>
      </c>
      <c r="W22" s="301"/>
      <c r="Y22" s="381"/>
      <c r="Z22" s="381"/>
      <c r="AA22" s="382" t="str">
        <f>IF(Y21="","",VLOOKUP(Y21,登録No.!$A$3:$N$506,4,FALSE))</f>
        <v/>
      </c>
      <c r="AB22" s="383"/>
      <c r="AC22" s="384" t="str">
        <f>IF(Y22="","",VLOOKUP(Y22,登録No.!$A$3:$N$506,4,FALSE))</f>
        <v/>
      </c>
      <c r="AD22" s="385"/>
      <c r="AE22" s="341"/>
      <c r="AF22" s="331"/>
      <c r="AG22" s="332"/>
      <c r="AH22" s="341"/>
      <c r="AI22" s="331"/>
      <c r="AJ22" s="332"/>
      <c r="AK22" s="337"/>
      <c r="AL22" s="338"/>
      <c r="AM22" s="339"/>
      <c r="AN22" s="298" t="str">
        <f>IF(AE21="","ゲーム取得率",SUM(AF21,AI21)/SUM(AE21:AM21))</f>
        <v>ゲーム取得率</v>
      </c>
      <c r="AO22" s="299"/>
      <c r="AP22" s="300" t="s">
        <v>16</v>
      </c>
      <c r="AQ22" s="301"/>
    </row>
    <row r="23" spans="2:43" ht="15" customHeight="1">
      <c r="B23" s="302"/>
      <c r="C23" s="303"/>
      <c r="D23" s="340" t="str">
        <f>IF(B23="","",VLOOKUP(B23,登録No.!$A$3:$N$506,2,FALSE))</f>
        <v/>
      </c>
      <c r="E23" s="388"/>
      <c r="F23" s="326" t="str">
        <f>IF(B24="","",VLOOKUP(B24,登録No.!$A$3:$N$506,2,FALSE))</f>
        <v/>
      </c>
      <c r="G23" s="330"/>
      <c r="H23" s="340" t="str">
        <f>IF(Q17="②","",IF(Q17="〇","×","〇"))</f>
        <v/>
      </c>
      <c r="I23" s="326" t="str">
        <f>IF(S17="","",S17)</f>
        <v/>
      </c>
      <c r="J23" s="330" t="str">
        <f>IF(R17="","",R17)</f>
        <v/>
      </c>
      <c r="K23" s="340" t="str">
        <f>IF(Q19="③","",IF(Q19="〇","×","〇"))</f>
        <v/>
      </c>
      <c r="L23" s="326" t="str">
        <f>IF(S19="","",S19)</f>
        <v/>
      </c>
      <c r="M23" s="330" t="str">
        <f>IF(R19="","",R19)</f>
        <v/>
      </c>
      <c r="N23" s="340" t="str">
        <f>IF(Q21="⑤","",IF(Q21="〇","×","〇"))</f>
        <v/>
      </c>
      <c r="O23" s="326" t="str">
        <f>IF(S21="","",S21)</f>
        <v/>
      </c>
      <c r="P23" s="330" t="str">
        <f>IF(R21="","",R21)</f>
        <v/>
      </c>
      <c r="Q23" s="334"/>
      <c r="R23" s="335"/>
      <c r="S23" s="336"/>
      <c r="T23" s="291" t="str">
        <f>IF(K23="","勝",COUNTIF(H23:S23,"〇"))</f>
        <v>勝</v>
      </c>
      <c r="U23" s="292"/>
      <c r="V23" s="293" t="str">
        <f>IF(K23="","敗",COUNTIF(H23:S23,"×"))</f>
        <v>敗</v>
      </c>
      <c r="W23" s="294"/>
    </row>
    <row r="24" spans="2:43" ht="15" customHeight="1">
      <c r="B24" s="381"/>
      <c r="C24" s="381"/>
      <c r="D24" s="382" t="str">
        <f>IF(B23="","",VLOOKUP(B23,登録No.!$A$3:$N$506,4,FALSE))</f>
        <v/>
      </c>
      <c r="E24" s="383"/>
      <c r="F24" s="384" t="str">
        <f>IF(B24="","",VLOOKUP(B24,登録No.!$A$3:$N$506,4,FALSE))</f>
        <v/>
      </c>
      <c r="G24" s="385"/>
      <c r="H24" s="341"/>
      <c r="I24" s="331"/>
      <c r="J24" s="332"/>
      <c r="K24" s="341"/>
      <c r="L24" s="331"/>
      <c r="M24" s="332"/>
      <c r="N24" s="341"/>
      <c r="O24" s="331"/>
      <c r="P24" s="332"/>
      <c r="Q24" s="337"/>
      <c r="R24" s="338"/>
      <c r="S24" s="339"/>
      <c r="T24" s="298" t="str">
        <f>IF(H23="","ゲーム取得率",SUM(I23,L23,O23)/SUM(H23:P23))</f>
        <v>ゲーム取得率</v>
      </c>
      <c r="U24" s="299"/>
      <c r="V24" s="300" t="s">
        <v>16</v>
      </c>
      <c r="W24" s="301"/>
    </row>
    <row r="25" spans="2:43" ht="15" customHeight="1"/>
    <row r="26" spans="2:43" ht="15" customHeight="1"/>
    <row r="27" spans="2:43" ht="15" customHeight="1"/>
    <row r="28" spans="2:43" ht="15" customHeight="1"/>
    <row r="29" spans="2:43" ht="15" customHeight="1"/>
    <row r="30" spans="2:43" ht="15" customHeight="1"/>
    <row r="31" spans="2:43" ht="15" customHeight="1"/>
    <row r="32" spans="2:43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  <row r="39" ht="15" customHeight="1"/>
    <row r="40" ht="15" customHeight="1"/>
    <row r="41" ht="15" customHeight="1"/>
    <row r="42" ht="15" customHeight="1"/>
  </sheetData>
  <mergeCells count="273">
    <mergeCell ref="AH21:AH22"/>
    <mergeCell ref="AI21:AI22"/>
    <mergeCell ref="AJ21:AJ22"/>
    <mergeCell ref="AK21:AM22"/>
    <mergeCell ref="AN21:AO21"/>
    <mergeCell ref="AP21:AQ21"/>
    <mergeCell ref="AN22:AO22"/>
    <mergeCell ref="AP22:AQ22"/>
    <mergeCell ref="Y21:Z21"/>
    <mergeCell ref="AA21:AB21"/>
    <mergeCell ref="AC21:AD21"/>
    <mergeCell ref="AE21:AE22"/>
    <mergeCell ref="AF21:AF22"/>
    <mergeCell ref="AG21:AG22"/>
    <mergeCell ref="Y22:Z22"/>
    <mergeCell ref="AA22:AB22"/>
    <mergeCell ref="AC22:AD22"/>
    <mergeCell ref="AH19:AJ20"/>
    <mergeCell ref="AK19:AK20"/>
    <mergeCell ref="AL19:AL20"/>
    <mergeCell ref="AM19:AM20"/>
    <mergeCell ref="AN19:AO19"/>
    <mergeCell ref="AP19:AQ19"/>
    <mergeCell ref="AN20:AO20"/>
    <mergeCell ref="AP20:AQ20"/>
    <mergeCell ref="Y19:Z19"/>
    <mergeCell ref="AA19:AB19"/>
    <mergeCell ref="AC19:AD19"/>
    <mergeCell ref="AE19:AE20"/>
    <mergeCell ref="AF19:AF20"/>
    <mergeCell ref="AG19:AG20"/>
    <mergeCell ref="Y20:Z20"/>
    <mergeCell ref="AA20:AB20"/>
    <mergeCell ref="AC20:AD20"/>
    <mergeCell ref="AA16:AD16"/>
    <mergeCell ref="AN16:AQ16"/>
    <mergeCell ref="Y17:Z17"/>
    <mergeCell ref="AA17:AB17"/>
    <mergeCell ref="AC17:AD17"/>
    <mergeCell ref="AE17:AG18"/>
    <mergeCell ref="AH17:AH18"/>
    <mergeCell ref="AI17:AI18"/>
    <mergeCell ref="AJ17:AJ18"/>
    <mergeCell ref="AK17:AK18"/>
    <mergeCell ref="AL17:AL18"/>
    <mergeCell ref="AM17:AM18"/>
    <mergeCell ref="AN17:AO17"/>
    <mergeCell ref="AP17:AQ17"/>
    <mergeCell ref="Y18:Z18"/>
    <mergeCell ref="AA18:AB18"/>
    <mergeCell ref="AC18:AD18"/>
    <mergeCell ref="AN18:AO18"/>
    <mergeCell ref="AP18:AQ18"/>
    <mergeCell ref="AQ12:AR12"/>
    <mergeCell ref="AS12:AT12"/>
    <mergeCell ref="Y13:Z13"/>
    <mergeCell ref="AA13:AB13"/>
    <mergeCell ref="AC13:AD13"/>
    <mergeCell ref="AQ13:AR13"/>
    <mergeCell ref="AS13:AT13"/>
    <mergeCell ref="AA12:AB12"/>
    <mergeCell ref="AC12:AD12"/>
    <mergeCell ref="AK12:AK13"/>
    <mergeCell ref="AL12:AL13"/>
    <mergeCell ref="AM12:AM13"/>
    <mergeCell ref="AN12:AP13"/>
    <mergeCell ref="AE12:AE13"/>
    <mergeCell ref="AF12:AF13"/>
    <mergeCell ref="AG12:AG13"/>
    <mergeCell ref="AH12:AH13"/>
    <mergeCell ref="AI12:AI13"/>
    <mergeCell ref="AJ12:AJ13"/>
    <mergeCell ref="Y12:Z12"/>
    <mergeCell ref="Y11:Z11"/>
    <mergeCell ref="AA11:AB11"/>
    <mergeCell ref="AC11:AD11"/>
    <mergeCell ref="AQ11:AR11"/>
    <mergeCell ref="AS11:AT11"/>
    <mergeCell ref="AA10:AB10"/>
    <mergeCell ref="AC10:AD10"/>
    <mergeCell ref="AH10:AH11"/>
    <mergeCell ref="AI10:AI11"/>
    <mergeCell ref="AJ10:AJ11"/>
    <mergeCell ref="AK10:AM11"/>
    <mergeCell ref="Y10:Z10"/>
    <mergeCell ref="AE10:AE11"/>
    <mergeCell ref="AF10:AF11"/>
    <mergeCell ref="AG10:AG11"/>
    <mergeCell ref="AN10:AN11"/>
    <mergeCell ref="AO10:AO11"/>
    <mergeCell ref="AP10:AP11"/>
    <mergeCell ref="AQ10:AR10"/>
    <mergeCell ref="AS10:AT10"/>
    <mergeCell ref="Y9:Z9"/>
    <mergeCell ref="AA9:AB9"/>
    <mergeCell ref="AC9:AD9"/>
    <mergeCell ref="AQ9:AR9"/>
    <mergeCell ref="AS9:AT9"/>
    <mergeCell ref="AA8:AB8"/>
    <mergeCell ref="AC8:AD8"/>
    <mergeCell ref="AE8:AE9"/>
    <mergeCell ref="AF8:AF9"/>
    <mergeCell ref="AG8:AG9"/>
    <mergeCell ref="AH8:AJ9"/>
    <mergeCell ref="AK8:AK9"/>
    <mergeCell ref="AL8:AL9"/>
    <mergeCell ref="Y8:Z8"/>
    <mergeCell ref="AM8:AM9"/>
    <mergeCell ref="AN8:AN9"/>
    <mergeCell ref="AO8:AO9"/>
    <mergeCell ref="AP8:AP9"/>
    <mergeCell ref="AQ8:AR8"/>
    <mergeCell ref="AS8:AT8"/>
    <mergeCell ref="AS6:AT6"/>
    <mergeCell ref="Y7:Z7"/>
    <mergeCell ref="AA7:AB7"/>
    <mergeCell ref="AC7:AD7"/>
    <mergeCell ref="AQ7:AR7"/>
    <mergeCell ref="AS7:AT7"/>
    <mergeCell ref="AC6:AD6"/>
    <mergeCell ref="AE6:AG7"/>
    <mergeCell ref="AN6:AN7"/>
    <mergeCell ref="AO6:AO7"/>
    <mergeCell ref="AP6:AP7"/>
    <mergeCell ref="AQ6:AR6"/>
    <mergeCell ref="AI6:AI7"/>
    <mergeCell ref="AJ6:AJ7"/>
    <mergeCell ref="AK6:AK7"/>
    <mergeCell ref="AL6:AL7"/>
    <mergeCell ref="Y6:Z6"/>
    <mergeCell ref="AA6:AB6"/>
    <mergeCell ref="Q23:S24"/>
    <mergeCell ref="T23:U23"/>
    <mergeCell ref="V23:W23"/>
    <mergeCell ref="B24:C24"/>
    <mergeCell ref="D24:E24"/>
    <mergeCell ref="F24:G24"/>
    <mergeCell ref="T24:U24"/>
    <mergeCell ref="V24:W24"/>
    <mergeCell ref="K23:K24"/>
    <mergeCell ref="L23:L24"/>
    <mergeCell ref="M23:M24"/>
    <mergeCell ref="N23:N24"/>
    <mergeCell ref="O23:O24"/>
    <mergeCell ref="P23:P24"/>
    <mergeCell ref="B23:C23"/>
    <mergeCell ref="D23:E23"/>
    <mergeCell ref="F23:G23"/>
    <mergeCell ref="H23:H24"/>
    <mergeCell ref="I23:I24"/>
    <mergeCell ref="J23:J24"/>
    <mergeCell ref="S21:S22"/>
    <mergeCell ref="T21:U21"/>
    <mergeCell ref="V21:W21"/>
    <mergeCell ref="B22:C22"/>
    <mergeCell ref="D22:E22"/>
    <mergeCell ref="F22:G22"/>
    <mergeCell ref="T22:U22"/>
    <mergeCell ref="V22:W22"/>
    <mergeCell ref="K21:K22"/>
    <mergeCell ref="L21:L22"/>
    <mergeCell ref="M21:M22"/>
    <mergeCell ref="N21:P22"/>
    <mergeCell ref="Q21:Q22"/>
    <mergeCell ref="R21:R22"/>
    <mergeCell ref="B21:C21"/>
    <mergeCell ref="D21:E21"/>
    <mergeCell ref="F21:G21"/>
    <mergeCell ref="H21:H22"/>
    <mergeCell ref="I21:I22"/>
    <mergeCell ref="J21:J22"/>
    <mergeCell ref="S19:S20"/>
    <mergeCell ref="T19:U19"/>
    <mergeCell ref="V19:W19"/>
    <mergeCell ref="B20:C20"/>
    <mergeCell ref="D20:E20"/>
    <mergeCell ref="F20:G20"/>
    <mergeCell ref="T20:U20"/>
    <mergeCell ref="V20:W20"/>
    <mergeCell ref="K19:M20"/>
    <mergeCell ref="N19:N20"/>
    <mergeCell ref="O19:O20"/>
    <mergeCell ref="P19:P20"/>
    <mergeCell ref="Q19:Q20"/>
    <mergeCell ref="R19:R20"/>
    <mergeCell ref="B19:C19"/>
    <mergeCell ref="D19:E19"/>
    <mergeCell ref="F19:G19"/>
    <mergeCell ref="H19:H20"/>
    <mergeCell ref="I19:I20"/>
    <mergeCell ref="J19:J20"/>
    <mergeCell ref="D16:G16"/>
    <mergeCell ref="T16:W16"/>
    <mergeCell ref="B17:C17"/>
    <mergeCell ref="D17:E17"/>
    <mergeCell ref="F17:G17"/>
    <mergeCell ref="H17:J18"/>
    <mergeCell ref="K17:K18"/>
    <mergeCell ref="L17:L18"/>
    <mergeCell ref="M17:M18"/>
    <mergeCell ref="N17:N18"/>
    <mergeCell ref="V17:W17"/>
    <mergeCell ref="B18:C18"/>
    <mergeCell ref="D18:E18"/>
    <mergeCell ref="F18:G18"/>
    <mergeCell ref="T18:U18"/>
    <mergeCell ref="V18:W18"/>
    <mergeCell ref="O17:O18"/>
    <mergeCell ref="P17:P18"/>
    <mergeCell ref="Q17:Q18"/>
    <mergeCell ref="R17:R18"/>
    <mergeCell ref="S17:S18"/>
    <mergeCell ref="T17:U17"/>
    <mergeCell ref="K10:K11"/>
    <mergeCell ref="L10:L11"/>
    <mergeCell ref="M10:M11"/>
    <mergeCell ref="N10:P11"/>
    <mergeCell ref="Q10:R10"/>
    <mergeCell ref="S10:T10"/>
    <mergeCell ref="Q11:R11"/>
    <mergeCell ref="S11:T11"/>
    <mergeCell ref="B10:C10"/>
    <mergeCell ref="D10:E10"/>
    <mergeCell ref="F10:G10"/>
    <mergeCell ref="H10:H11"/>
    <mergeCell ref="I10:I11"/>
    <mergeCell ref="J10:J11"/>
    <mergeCell ref="B11:C11"/>
    <mergeCell ref="D11:E11"/>
    <mergeCell ref="F11:G11"/>
    <mergeCell ref="B8:C8"/>
    <mergeCell ref="D8:E8"/>
    <mergeCell ref="F8:G8"/>
    <mergeCell ref="H8:H9"/>
    <mergeCell ref="I8:I9"/>
    <mergeCell ref="J8:J9"/>
    <mergeCell ref="B9:C9"/>
    <mergeCell ref="D9:E9"/>
    <mergeCell ref="F9:G9"/>
    <mergeCell ref="K6:K7"/>
    <mergeCell ref="L6:L7"/>
    <mergeCell ref="K8:M9"/>
    <mergeCell ref="N8:N9"/>
    <mergeCell ref="O8:O9"/>
    <mergeCell ref="P8:P9"/>
    <mergeCell ref="Q8:R8"/>
    <mergeCell ref="S8:T8"/>
    <mergeCell ref="Q9:R9"/>
    <mergeCell ref="S9:T9"/>
    <mergeCell ref="B1:AU1"/>
    <mergeCell ref="B2:J2"/>
    <mergeCell ref="K2:AU2"/>
    <mergeCell ref="D5:G5"/>
    <mergeCell ref="Q5:T5"/>
    <mergeCell ref="AA5:AD5"/>
    <mergeCell ref="AQ5:AT5"/>
    <mergeCell ref="M6:M7"/>
    <mergeCell ref="N6:N7"/>
    <mergeCell ref="O6:O7"/>
    <mergeCell ref="P6:P7"/>
    <mergeCell ref="Q6:R6"/>
    <mergeCell ref="S6:T6"/>
    <mergeCell ref="B7:C7"/>
    <mergeCell ref="D7:E7"/>
    <mergeCell ref="F7:G7"/>
    <mergeCell ref="Q7:R7"/>
    <mergeCell ref="S7:T7"/>
    <mergeCell ref="AM6:AM7"/>
    <mergeCell ref="AH6:AH7"/>
    <mergeCell ref="B6:C6"/>
    <mergeCell ref="D6:E6"/>
    <mergeCell ref="F6:G6"/>
    <mergeCell ref="H6:J7"/>
  </mergeCells>
  <phoneticPr fontId="2"/>
  <pageMargins left="0.7" right="0.7" top="0.75" bottom="0.75" header="0.3" footer="0.3"/>
  <pageSetup paperSize="9" scale="42" orientation="portrait" horizontalDpi="4294967293" verticalDpi="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A9EFF4-9008-400F-9EC0-F6868FC90D25}">
  <sheetPr>
    <pageSetUpPr fitToPage="1"/>
  </sheetPr>
  <dimension ref="A1:CR50"/>
  <sheetViews>
    <sheetView showGridLines="0" showWhiteSpace="0" zoomScale="55" zoomScaleNormal="55" zoomScaleSheetLayoutView="70" zoomScalePageLayoutView="70" workbookViewId="0">
      <selection activeCell="AL24" sqref="AL24"/>
    </sheetView>
  </sheetViews>
  <sheetFormatPr defaultColWidth="8.69921875" defaultRowHeight="15"/>
  <cols>
    <col min="1" max="41" width="4" style="2" customWidth="1"/>
    <col min="42" max="44" width="4.09765625" style="2" customWidth="1"/>
    <col min="45" max="62" width="4.09765625" style="1" customWidth="1"/>
    <col min="63" max="63" width="4.09765625" style="2" customWidth="1"/>
    <col min="64" max="87" width="4.09765625" style="1" customWidth="1"/>
    <col min="88" max="89" width="4.09765625" style="2" customWidth="1"/>
    <col min="90" max="90" width="4.09765625" style="1" customWidth="1"/>
    <col min="91" max="118" width="4.09765625" style="2" customWidth="1"/>
    <col min="119" max="16384" width="8.69921875" style="2"/>
  </cols>
  <sheetData>
    <row r="1" spans="1:96" ht="24.6">
      <c r="A1" s="323" t="s">
        <v>14</v>
      </c>
      <c r="B1" s="323"/>
      <c r="C1" s="323"/>
      <c r="D1" s="323"/>
      <c r="E1" s="323"/>
      <c r="F1" s="323"/>
      <c r="G1" s="323"/>
      <c r="H1" s="323"/>
      <c r="I1" s="323"/>
      <c r="J1" s="323"/>
      <c r="K1" s="323"/>
      <c r="L1" s="323"/>
      <c r="M1" s="323"/>
      <c r="N1" s="323"/>
      <c r="O1" s="323"/>
      <c r="P1" s="323"/>
      <c r="Q1" s="323"/>
      <c r="R1" s="323"/>
      <c r="S1" s="323"/>
      <c r="T1" s="323"/>
      <c r="U1" s="323"/>
      <c r="V1" s="323"/>
      <c r="W1" s="323"/>
      <c r="X1" s="323"/>
      <c r="Y1" s="323"/>
      <c r="Z1" s="323"/>
      <c r="AA1" s="323"/>
      <c r="AB1" s="323"/>
      <c r="AC1" s="323"/>
      <c r="AD1" s="323"/>
      <c r="AE1" s="323"/>
      <c r="AF1" s="323"/>
      <c r="AG1" s="323"/>
      <c r="AH1" s="323"/>
      <c r="AI1" s="323"/>
      <c r="AJ1" s="323"/>
      <c r="AK1" s="323"/>
      <c r="AL1" s="323"/>
      <c r="AM1" s="323"/>
      <c r="AN1" s="323"/>
      <c r="AO1" s="323"/>
      <c r="AQ1" s="39"/>
      <c r="AS1" s="19" t="s">
        <v>17</v>
      </c>
    </row>
    <row r="2" spans="1:96" ht="22.8">
      <c r="A2" s="324" t="s">
        <v>12</v>
      </c>
      <c r="B2" s="324"/>
      <c r="C2" s="324"/>
      <c r="D2" s="324"/>
      <c r="E2" s="324"/>
      <c r="F2" s="324"/>
      <c r="G2" s="324"/>
      <c r="H2" s="324"/>
      <c r="I2" s="324"/>
      <c r="J2" s="324" t="s">
        <v>13</v>
      </c>
      <c r="K2" s="324"/>
      <c r="L2" s="324"/>
      <c r="M2" s="324"/>
      <c r="N2" s="324"/>
      <c r="O2" s="324"/>
      <c r="P2" s="324"/>
      <c r="Q2" s="324"/>
      <c r="R2" s="324"/>
      <c r="S2" s="324"/>
      <c r="T2" s="324"/>
      <c r="U2" s="324"/>
      <c r="V2" s="324"/>
      <c r="W2" s="324"/>
      <c r="X2" s="324"/>
      <c r="Y2" s="324"/>
      <c r="Z2" s="324"/>
      <c r="AA2" s="324"/>
      <c r="AB2" s="324"/>
      <c r="AC2" s="324"/>
      <c r="AD2" s="324"/>
      <c r="AE2" s="324"/>
      <c r="AF2" s="324"/>
      <c r="AG2" s="324"/>
      <c r="AH2" s="324"/>
      <c r="AI2" s="324"/>
      <c r="AJ2" s="324"/>
      <c r="AK2" s="324"/>
      <c r="AL2" s="324"/>
      <c r="AM2" s="324"/>
      <c r="AN2" s="324"/>
      <c r="AO2" s="324"/>
      <c r="AQ2" s="39" t="s">
        <v>371</v>
      </c>
      <c r="AS2" s="13" t="s">
        <v>21</v>
      </c>
    </row>
    <row r="3" spans="1:96" ht="15" customHeight="1">
      <c r="AQ3" s="39" t="s">
        <v>372</v>
      </c>
    </row>
    <row r="4" spans="1:96" ht="15" customHeight="1">
      <c r="B4" s="1"/>
      <c r="C4" s="1"/>
      <c r="D4" s="2" t="s">
        <v>15</v>
      </c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U4" s="1"/>
      <c r="V4" s="1"/>
      <c r="W4" s="2" t="s">
        <v>15</v>
      </c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Q4" s="39" t="s">
        <v>373</v>
      </c>
      <c r="AU4" s="2" t="s">
        <v>15</v>
      </c>
      <c r="AV4" s="2"/>
      <c r="BT4" s="2" t="s">
        <v>15</v>
      </c>
      <c r="BU4" s="2"/>
      <c r="CK4" s="1"/>
      <c r="CN4" s="1"/>
      <c r="CO4" s="1"/>
      <c r="CP4" s="1"/>
      <c r="CQ4" s="1"/>
      <c r="CR4" s="1"/>
    </row>
    <row r="5" spans="1:96" ht="15" customHeight="1">
      <c r="B5" s="13" t="s">
        <v>9</v>
      </c>
      <c r="C5" s="1"/>
      <c r="D5" s="348" t="s">
        <v>8</v>
      </c>
      <c r="E5" s="349"/>
      <c r="F5" s="350"/>
      <c r="G5" s="322" t="str">
        <f>D6</f>
        <v/>
      </c>
      <c r="H5" s="322"/>
      <c r="I5" s="322"/>
      <c r="J5" s="322" t="str">
        <f>D8</f>
        <v/>
      </c>
      <c r="K5" s="322"/>
      <c r="L5" s="322"/>
      <c r="M5" s="322" t="str">
        <f>D10</f>
        <v/>
      </c>
      <c r="N5" s="322"/>
      <c r="O5" s="322"/>
      <c r="P5" s="322" t="s">
        <v>0</v>
      </c>
      <c r="Q5" s="322"/>
      <c r="R5" s="322"/>
      <c r="S5" s="322"/>
      <c r="U5" s="13" t="s">
        <v>10</v>
      </c>
      <c r="V5" s="1"/>
      <c r="W5" s="348" t="s">
        <v>8</v>
      </c>
      <c r="X5" s="349"/>
      <c r="Y5" s="350"/>
      <c r="Z5" s="322" t="str">
        <f>W6</f>
        <v/>
      </c>
      <c r="AA5" s="322"/>
      <c r="AB5" s="322"/>
      <c r="AC5" s="322" t="str">
        <f>W8</f>
        <v/>
      </c>
      <c r="AD5" s="322"/>
      <c r="AE5" s="322"/>
      <c r="AF5" s="322" t="str">
        <f>W10</f>
        <v/>
      </c>
      <c r="AG5" s="322"/>
      <c r="AH5" s="322"/>
      <c r="AI5" s="322" t="str">
        <f>W12</f>
        <v/>
      </c>
      <c r="AJ5" s="322"/>
      <c r="AK5" s="322"/>
      <c r="AL5" s="322" t="s">
        <v>0</v>
      </c>
      <c r="AM5" s="322"/>
      <c r="AN5" s="322"/>
      <c r="AO5" s="322"/>
      <c r="AQ5" s="39" t="s">
        <v>374</v>
      </c>
      <c r="AS5" s="13" t="s">
        <v>9</v>
      </c>
      <c r="AU5" s="348" t="s">
        <v>8</v>
      </c>
      <c r="AV5" s="349"/>
      <c r="AW5" s="350"/>
      <c r="AX5" s="322" t="str">
        <f>AU6</f>
        <v/>
      </c>
      <c r="AY5" s="322"/>
      <c r="AZ5" s="322"/>
      <c r="BA5" s="322" t="str">
        <f>AU8</f>
        <v/>
      </c>
      <c r="BB5" s="322"/>
      <c r="BC5" s="322"/>
      <c r="BD5" s="322" t="str">
        <f>AU10</f>
        <v/>
      </c>
      <c r="BE5" s="322"/>
      <c r="BF5" s="322"/>
      <c r="BG5" s="322" t="s">
        <v>0</v>
      </c>
      <c r="BH5" s="322"/>
      <c r="BI5" s="322"/>
      <c r="BJ5" s="322"/>
      <c r="BR5" s="13" t="s">
        <v>389</v>
      </c>
      <c r="BT5" s="348" t="s">
        <v>8</v>
      </c>
      <c r="BU5" s="349"/>
      <c r="BV5" s="350"/>
      <c r="BW5" s="322" t="str">
        <f>BT6</f>
        <v/>
      </c>
      <c r="BX5" s="322"/>
      <c r="BY5" s="322"/>
      <c r="BZ5" s="322" t="str">
        <f>BT8</f>
        <v/>
      </c>
      <c r="CA5" s="322"/>
      <c r="CB5" s="322"/>
      <c r="CC5" s="322" t="str">
        <f>BT10</f>
        <v/>
      </c>
      <c r="CD5" s="322"/>
      <c r="CE5" s="322"/>
      <c r="CF5" s="322" t="str">
        <f>BT12</f>
        <v/>
      </c>
      <c r="CG5" s="322"/>
      <c r="CH5" s="322"/>
      <c r="CI5" s="322" t="str">
        <f>BT14</f>
        <v/>
      </c>
      <c r="CJ5" s="322"/>
      <c r="CK5" s="322"/>
      <c r="CL5" s="322" t="str">
        <f>BT16</f>
        <v/>
      </c>
      <c r="CM5" s="322"/>
      <c r="CN5" s="322"/>
      <c r="CO5" s="322" t="s">
        <v>0</v>
      </c>
      <c r="CP5" s="322"/>
      <c r="CQ5" s="322"/>
      <c r="CR5" s="322"/>
    </row>
    <row r="6" spans="1:96" ht="15" customHeight="1">
      <c r="B6" s="302"/>
      <c r="C6" s="303"/>
      <c r="D6" s="340" t="str">
        <f>IF(B6="","",VLOOKUP(B6,登録No.!$A$3:$N$506,7,FALSE))</f>
        <v/>
      </c>
      <c r="E6" s="326"/>
      <c r="F6" s="330"/>
      <c r="G6" s="334"/>
      <c r="H6" s="335"/>
      <c r="I6" s="336"/>
      <c r="J6" s="340" t="str">
        <f>IF(K6="","③",IF(K6&gt;L6,"〇","×"))</f>
        <v>③</v>
      </c>
      <c r="K6" s="326"/>
      <c r="L6" s="330"/>
      <c r="M6" s="340" t="str">
        <f>IF(N6="","②",IF(N6&gt;O6,"〇","×"))</f>
        <v>②</v>
      </c>
      <c r="N6" s="326"/>
      <c r="O6" s="330"/>
      <c r="P6" s="291" t="str">
        <f>IF(K6="","勝",COUNTIF(G6:O6,"〇"))</f>
        <v>勝</v>
      </c>
      <c r="Q6" s="292"/>
      <c r="R6" s="293" t="str">
        <f>IF(K6="","敗",COUNTIF(G6:O6,"×"))</f>
        <v>敗</v>
      </c>
      <c r="S6" s="294"/>
      <c r="U6" s="302"/>
      <c r="V6" s="303"/>
      <c r="W6" s="340" t="str">
        <f>IF(U6="","",VLOOKUP(U6,登録No.!$A$3:$N$506,7,FALSE))</f>
        <v/>
      </c>
      <c r="X6" s="326"/>
      <c r="Y6" s="330"/>
      <c r="Z6" s="334"/>
      <c r="AA6" s="335"/>
      <c r="AB6" s="336"/>
      <c r="AC6" s="340" t="str">
        <f>IF(AD6="","⑥",IF(AD6&gt;AE6,"〇","×"))</f>
        <v>⑥</v>
      </c>
      <c r="AD6" s="326"/>
      <c r="AE6" s="330"/>
      <c r="AF6" s="340" t="str">
        <f>IF(AG6="","④",IF(AG6&gt;AH6,"〇","×"))</f>
        <v>④</v>
      </c>
      <c r="AG6" s="326"/>
      <c r="AH6" s="330"/>
      <c r="AI6" s="340" t="str">
        <f>IF(AJ6="","②",IF(AJ6&gt;AK6,"〇","×"))</f>
        <v>②</v>
      </c>
      <c r="AJ6" s="326"/>
      <c r="AK6" s="330"/>
      <c r="AL6" s="291" t="str">
        <f>IF(AD6="","勝",COUNTIF(Z6:AK6,"〇"))</f>
        <v>勝</v>
      </c>
      <c r="AM6" s="292"/>
      <c r="AN6" s="293" t="str">
        <f>IF(AD6="","敗",COUNTIF(Z6:AK6,"×"))</f>
        <v>敗</v>
      </c>
      <c r="AO6" s="294"/>
      <c r="AQ6" s="39" t="s">
        <v>375</v>
      </c>
      <c r="AS6" s="302"/>
      <c r="AT6" s="303"/>
      <c r="AU6" s="340" t="str">
        <f>IF(AS6="","",VLOOKUP(AS6,登録No.!$A$3:$N$506,7,FALSE))</f>
        <v/>
      </c>
      <c r="AV6" s="326"/>
      <c r="AW6" s="330"/>
      <c r="AX6" s="313"/>
      <c r="AY6" s="314"/>
      <c r="AZ6" s="315"/>
      <c r="BA6" s="307" t="str">
        <f>IF(BB6="","③",IF(BB6&gt;BC6,"〇","×"))</f>
        <v>③</v>
      </c>
      <c r="BB6" s="309"/>
      <c r="BC6" s="311"/>
      <c r="BD6" s="307" t="str">
        <f>IF(BE6="","②",IF(BE6&gt;BF6,"〇","×"))</f>
        <v>②</v>
      </c>
      <c r="BE6" s="309"/>
      <c r="BF6" s="311"/>
      <c r="BG6" s="291" t="str">
        <f>IF(BB6="","勝",COUNTIF(AX6:BF6,"〇"))</f>
        <v>勝</v>
      </c>
      <c r="BH6" s="292"/>
      <c r="BI6" s="293" t="str">
        <f>IF(BB6="","敗",COUNTIF(AX6:BF6,"×"))</f>
        <v>敗</v>
      </c>
      <c r="BJ6" s="294"/>
      <c r="BR6" s="302"/>
      <c r="BS6" s="303"/>
      <c r="BT6" s="340" t="str">
        <f>IF(BR6="","",VLOOKUP(BR6,登録No.!$A$3:$N$506,7,FALSE))</f>
        <v/>
      </c>
      <c r="BU6" s="326"/>
      <c r="BV6" s="330"/>
      <c r="BW6" s="313"/>
      <c r="BX6" s="314"/>
      <c r="BY6" s="315"/>
      <c r="BZ6" s="307" t="str">
        <f>IF(CA6="","①",IF(CA6&gt;CB6,"〇","×"))</f>
        <v>①</v>
      </c>
      <c r="CA6" s="309"/>
      <c r="CB6" s="311"/>
      <c r="CC6" s="307" t="s">
        <v>377</v>
      </c>
      <c r="CD6" s="309"/>
      <c r="CE6" s="311"/>
      <c r="CF6" s="307" t="s">
        <v>380</v>
      </c>
      <c r="CG6" s="309"/>
      <c r="CH6" s="311"/>
      <c r="CI6" s="307" t="s">
        <v>383</v>
      </c>
      <c r="CJ6" s="309"/>
      <c r="CK6" s="311"/>
      <c r="CL6" s="307" t="s">
        <v>388</v>
      </c>
      <c r="CM6" s="309"/>
      <c r="CN6" s="311"/>
      <c r="CO6" s="291" t="str">
        <f>IF(CA6="","勝",COUNTIF(BZ6:CN6,"〇"))</f>
        <v>勝</v>
      </c>
      <c r="CP6" s="292"/>
      <c r="CQ6" s="293" t="str">
        <f>IF(CA6="","敗",COUNTIF(BZ6:CN6,"×"))</f>
        <v>敗</v>
      </c>
      <c r="CR6" s="294"/>
    </row>
    <row r="7" spans="1:96" ht="15" customHeight="1">
      <c r="B7" s="3"/>
      <c r="C7" s="11"/>
      <c r="D7" s="341" t="str">
        <f>IF(B6="","",VLOOKUP(B6,登録No.!$A$3:$N$506,4,FALSE))</f>
        <v/>
      </c>
      <c r="E7" s="331"/>
      <c r="F7" s="332"/>
      <c r="G7" s="337"/>
      <c r="H7" s="338"/>
      <c r="I7" s="339"/>
      <c r="J7" s="341"/>
      <c r="K7" s="331"/>
      <c r="L7" s="332"/>
      <c r="M7" s="341"/>
      <c r="N7" s="331"/>
      <c r="O7" s="332"/>
      <c r="P7" s="298" t="str">
        <f>IF(K6="","ゲーム取得率",SUM(K6,N6)/SUM(G6:O6))</f>
        <v>ゲーム取得率</v>
      </c>
      <c r="Q7" s="299"/>
      <c r="R7" s="300" t="s">
        <v>16</v>
      </c>
      <c r="S7" s="301"/>
      <c r="U7" s="3"/>
      <c r="V7" s="11"/>
      <c r="W7" s="341" t="str">
        <f>IF(U6="","",VLOOKUP(U6,登録No.!$A$3:$N$506,4,FALSE))</f>
        <v/>
      </c>
      <c r="X7" s="331"/>
      <c r="Y7" s="332"/>
      <c r="Z7" s="337"/>
      <c r="AA7" s="338"/>
      <c r="AB7" s="339"/>
      <c r="AC7" s="341"/>
      <c r="AD7" s="331"/>
      <c r="AE7" s="332"/>
      <c r="AF7" s="341"/>
      <c r="AG7" s="331"/>
      <c r="AH7" s="332"/>
      <c r="AI7" s="341"/>
      <c r="AJ7" s="331"/>
      <c r="AK7" s="332"/>
      <c r="AL7" s="298" t="str">
        <f>IF(AD6="","ゲーム取得率",SUM(AD6,AG6,AJ6)/SUM(AC6:AK6))</f>
        <v>ゲーム取得率</v>
      </c>
      <c r="AM7" s="299"/>
      <c r="AN7" s="300" t="s">
        <v>16</v>
      </c>
      <c r="AO7" s="301"/>
      <c r="AQ7" s="12"/>
      <c r="AS7" s="3"/>
      <c r="AT7" s="11"/>
      <c r="AU7" s="341" t="str">
        <f>IF(AS6="","",VLOOKUP(AS6,登録No.!$A$3:$N$506,4,FALSE))</f>
        <v/>
      </c>
      <c r="AV7" s="331"/>
      <c r="AW7" s="332"/>
      <c r="AX7" s="316"/>
      <c r="AY7" s="317"/>
      <c r="AZ7" s="318"/>
      <c r="BA7" s="308"/>
      <c r="BB7" s="310"/>
      <c r="BC7" s="312"/>
      <c r="BD7" s="308"/>
      <c r="BE7" s="310"/>
      <c r="BF7" s="312"/>
      <c r="BG7" s="298" t="str">
        <f>IF(BB6="","ゲーム取得率",SUM(BB6,BE6)/SUM(AX6:BF6))</f>
        <v>ゲーム取得率</v>
      </c>
      <c r="BH7" s="299"/>
      <c r="BI7" s="300" t="s">
        <v>16</v>
      </c>
      <c r="BJ7" s="301"/>
      <c r="BR7" s="3"/>
      <c r="BS7" s="11"/>
      <c r="BT7" s="341" t="str">
        <f>IF(BR6="","",VLOOKUP(BR6,登録No.!$A$3:$N$506,4,FALSE))</f>
        <v/>
      </c>
      <c r="BU7" s="331"/>
      <c r="BV7" s="332"/>
      <c r="BW7" s="316"/>
      <c r="BX7" s="317"/>
      <c r="BY7" s="318"/>
      <c r="BZ7" s="308"/>
      <c r="CA7" s="310"/>
      <c r="CB7" s="312"/>
      <c r="CC7" s="308"/>
      <c r="CD7" s="310"/>
      <c r="CE7" s="312"/>
      <c r="CF7" s="308"/>
      <c r="CG7" s="310"/>
      <c r="CH7" s="312"/>
      <c r="CI7" s="308"/>
      <c r="CJ7" s="310"/>
      <c r="CK7" s="312"/>
      <c r="CL7" s="308"/>
      <c r="CM7" s="310"/>
      <c r="CN7" s="312"/>
      <c r="CO7" s="298" t="str">
        <f>IF(CD6="","ゲーム取得率",SUM(CA6,CD6,CG6,CM6)/SUM(BZ6:CN6))</f>
        <v>ゲーム取得率</v>
      </c>
      <c r="CP7" s="299"/>
      <c r="CQ7" s="300" t="s">
        <v>16</v>
      </c>
      <c r="CR7" s="301"/>
    </row>
    <row r="8" spans="1:96" ht="15" customHeight="1">
      <c r="B8" s="302"/>
      <c r="C8" s="303"/>
      <c r="D8" s="340" t="str">
        <f>IF(B8="","",VLOOKUP(B8,登録No.!$A$3:$N$506,7,FALSE))</f>
        <v/>
      </c>
      <c r="E8" s="326"/>
      <c r="F8" s="330"/>
      <c r="G8" s="340" t="str">
        <f>IF(K6="","",IF(J6="〇","×","〇"))</f>
        <v/>
      </c>
      <c r="H8" s="326" t="str">
        <f>IF(L6="","",L6)</f>
        <v/>
      </c>
      <c r="I8" s="330" t="str">
        <f>IF(K6="","",K6)</f>
        <v/>
      </c>
      <c r="J8" s="334"/>
      <c r="K8" s="335"/>
      <c r="L8" s="336"/>
      <c r="M8" s="340" t="str">
        <f>IF(N8="","①",IF(N8&gt;O8,"〇","×"))</f>
        <v>①</v>
      </c>
      <c r="N8" s="326"/>
      <c r="O8" s="330"/>
      <c r="P8" s="291" t="str">
        <f>IF(G8="","勝",COUNTIF(G8:O8,"〇"))</f>
        <v>勝</v>
      </c>
      <c r="Q8" s="292"/>
      <c r="R8" s="293" t="str">
        <f>IF(G8="","敗",COUNTIF(G8:O8,"×"))</f>
        <v>敗</v>
      </c>
      <c r="S8" s="294"/>
      <c r="U8" s="302"/>
      <c r="V8" s="303"/>
      <c r="W8" s="340" t="str">
        <f>IF(U8="","",VLOOKUP(U8,登録No.!$A$3:$N$506,7,FALSE))</f>
        <v/>
      </c>
      <c r="X8" s="326"/>
      <c r="Y8" s="330"/>
      <c r="Z8" s="340" t="str">
        <f>IF(AD6="","",IF(AC6="〇","×","〇"))</f>
        <v/>
      </c>
      <c r="AA8" s="326" t="str">
        <f>IF(AE6="","",AE6)</f>
        <v/>
      </c>
      <c r="AB8" s="330" t="str">
        <f>IF(AD6="","",AD6)</f>
        <v/>
      </c>
      <c r="AC8" s="334"/>
      <c r="AD8" s="335"/>
      <c r="AE8" s="336"/>
      <c r="AF8" s="340" t="str">
        <f>IF(AG8="","①",IF(AG8&gt;AH8,"〇","×"))</f>
        <v>①</v>
      </c>
      <c r="AG8" s="326"/>
      <c r="AH8" s="330"/>
      <c r="AI8" s="340" t="str">
        <f>IF(AJ8="","③",IF(AJ8&gt;AK8,"〇","×"))</f>
        <v>③</v>
      </c>
      <c r="AJ8" s="326"/>
      <c r="AK8" s="330"/>
      <c r="AL8" s="291" t="str">
        <f>IF(Z8="","勝",COUNTIF(Z8:AK8,"〇"))</f>
        <v>勝</v>
      </c>
      <c r="AM8" s="292"/>
      <c r="AN8" s="293" t="str">
        <f>IF(Z8="","敗",COUNTIF(Z8:AK8,"×"))</f>
        <v>敗</v>
      </c>
      <c r="AO8" s="294"/>
      <c r="AQ8" s="12"/>
      <c r="AS8" s="302"/>
      <c r="AT8" s="303"/>
      <c r="AU8" s="340" t="str">
        <f>IF(AS8="","",VLOOKUP(AS8,登録No.!$A$3:$N$506,7,FALSE))</f>
        <v/>
      </c>
      <c r="AV8" s="326"/>
      <c r="AW8" s="330"/>
      <c r="AX8" s="307" t="str">
        <f>IF(BB6="","",IF(BA6="〇","×","〇"))</f>
        <v/>
      </c>
      <c r="AY8" s="309" t="str">
        <f>IF(BC6="","",BC6)</f>
        <v/>
      </c>
      <c r="AZ8" s="311" t="str">
        <f>IF(BB6="","",BB6)</f>
        <v/>
      </c>
      <c r="BA8" s="313"/>
      <c r="BB8" s="314"/>
      <c r="BC8" s="315"/>
      <c r="BD8" s="307" t="str">
        <f>IF(BE8="","①",IF(BE8&gt;BF8,"〇","×"))</f>
        <v>①</v>
      </c>
      <c r="BE8" s="309"/>
      <c r="BF8" s="311"/>
      <c r="BG8" s="291" t="str">
        <f>IF(AX8="","勝",COUNTIF(AX8:BF8,"〇"))</f>
        <v>勝</v>
      </c>
      <c r="BH8" s="292"/>
      <c r="BI8" s="293" t="str">
        <f>IF(AX8="","敗",COUNTIF(AX8:BF8,"×"))</f>
        <v>敗</v>
      </c>
      <c r="BJ8" s="294"/>
      <c r="BR8" s="302"/>
      <c r="BS8" s="303"/>
      <c r="BT8" s="340" t="str">
        <f>IF(BR8="","",VLOOKUP(BR8,登録No.!$A$3:$N$506,7,FALSE))</f>
        <v/>
      </c>
      <c r="BU8" s="326"/>
      <c r="BV8" s="330"/>
      <c r="BW8" s="307" t="str">
        <f>IF(CA6="","",IF(BZ6="〇","×","〇"))</f>
        <v/>
      </c>
      <c r="BX8" s="309" t="str">
        <f>IF(CB6="","",CB6)</f>
        <v/>
      </c>
      <c r="BY8" s="311" t="str">
        <f>IF(CA6="","",CA6)</f>
        <v/>
      </c>
      <c r="BZ8" s="313"/>
      <c r="CA8" s="314"/>
      <c r="CB8" s="315"/>
      <c r="CC8" s="307" t="s">
        <v>384</v>
      </c>
      <c r="CD8" s="309"/>
      <c r="CE8" s="311"/>
      <c r="CF8" s="307" t="s">
        <v>387</v>
      </c>
      <c r="CG8" s="309"/>
      <c r="CH8" s="311"/>
      <c r="CI8" s="307" t="s">
        <v>381</v>
      </c>
      <c r="CJ8" s="309"/>
      <c r="CK8" s="311"/>
      <c r="CL8" s="307" t="s">
        <v>379</v>
      </c>
      <c r="CM8" s="309"/>
      <c r="CN8" s="311"/>
      <c r="CO8" s="291" t="str">
        <f>IF(BW8="","勝",COUNTIF(BW8:CN8,"〇"))</f>
        <v>勝</v>
      </c>
      <c r="CP8" s="292"/>
      <c r="CQ8" s="293" t="str">
        <f>IF(BX8="","敗",COUNTIF(BW8:CN8,"×"))</f>
        <v>敗</v>
      </c>
      <c r="CR8" s="294"/>
    </row>
    <row r="9" spans="1:96" ht="15" customHeight="1">
      <c r="B9" s="3"/>
      <c r="C9" s="11"/>
      <c r="D9" s="341" t="str">
        <f>IF(B8="","",VLOOKUP(B8,登録No.!$A$3:$N$506,4,FALSE))</f>
        <v/>
      </c>
      <c r="E9" s="331"/>
      <c r="F9" s="332"/>
      <c r="G9" s="341"/>
      <c r="H9" s="331"/>
      <c r="I9" s="332"/>
      <c r="J9" s="337"/>
      <c r="K9" s="338"/>
      <c r="L9" s="339"/>
      <c r="M9" s="341"/>
      <c r="N9" s="331"/>
      <c r="O9" s="332"/>
      <c r="P9" s="298" t="str">
        <f>IF(H8="","ゲーム取得率",SUM(H8,N8)/SUM(G8:O8))</f>
        <v>ゲーム取得率</v>
      </c>
      <c r="Q9" s="299"/>
      <c r="R9" s="300" t="s">
        <v>16</v>
      </c>
      <c r="S9" s="301"/>
      <c r="U9" s="3"/>
      <c r="V9" s="11"/>
      <c r="W9" s="341" t="str">
        <f>IF(U8="","",VLOOKUP(U8,登録No.!$A$3:$N$506,4,FALSE))</f>
        <v/>
      </c>
      <c r="X9" s="331"/>
      <c r="Y9" s="332"/>
      <c r="Z9" s="341"/>
      <c r="AA9" s="331"/>
      <c r="AB9" s="332"/>
      <c r="AC9" s="337"/>
      <c r="AD9" s="338"/>
      <c r="AE9" s="339"/>
      <c r="AF9" s="341"/>
      <c r="AG9" s="331"/>
      <c r="AH9" s="332"/>
      <c r="AI9" s="341"/>
      <c r="AJ9" s="331"/>
      <c r="AK9" s="332"/>
      <c r="AL9" s="298" t="str">
        <f>IF(Z8="","ゲーム取得率",SUM(AA8,AG8,AJ8)/SUM(Z8:AK8))</f>
        <v>ゲーム取得率</v>
      </c>
      <c r="AM9" s="299"/>
      <c r="AN9" s="300" t="s">
        <v>16</v>
      </c>
      <c r="AO9" s="301"/>
      <c r="AQ9" s="12"/>
      <c r="AS9" s="3"/>
      <c r="AT9" s="11"/>
      <c r="AU9" s="341" t="str">
        <f>IF(AS8="","",VLOOKUP(AS8,登録No.!$A$3:$N$506,4,FALSE))</f>
        <v/>
      </c>
      <c r="AV9" s="331"/>
      <c r="AW9" s="332"/>
      <c r="AX9" s="308"/>
      <c r="AY9" s="310"/>
      <c r="AZ9" s="312"/>
      <c r="BA9" s="316"/>
      <c r="BB9" s="317"/>
      <c r="BC9" s="318"/>
      <c r="BD9" s="308"/>
      <c r="BE9" s="310"/>
      <c r="BF9" s="312"/>
      <c r="BG9" s="298" t="str">
        <f>IF(AY8="","ゲーム取得率",SUM(AY8,BE8)/SUM(AX8:BF8))</f>
        <v>ゲーム取得率</v>
      </c>
      <c r="BH9" s="299"/>
      <c r="BI9" s="300" t="s">
        <v>16</v>
      </c>
      <c r="BJ9" s="301"/>
      <c r="BR9" s="3"/>
      <c r="BS9" s="11"/>
      <c r="BT9" s="341" t="str">
        <f>IF(BR8="","",VLOOKUP(BR8,登録No.!$A$3:$N$506,4,FALSE))</f>
        <v/>
      </c>
      <c r="BU9" s="331"/>
      <c r="BV9" s="332"/>
      <c r="BW9" s="308"/>
      <c r="BX9" s="310"/>
      <c r="BY9" s="312"/>
      <c r="BZ9" s="316"/>
      <c r="CA9" s="317"/>
      <c r="CB9" s="318"/>
      <c r="CC9" s="308"/>
      <c r="CD9" s="310"/>
      <c r="CE9" s="312"/>
      <c r="CF9" s="308"/>
      <c r="CG9" s="310"/>
      <c r="CH9" s="312"/>
      <c r="CI9" s="308"/>
      <c r="CJ9" s="310"/>
      <c r="CK9" s="312"/>
      <c r="CL9" s="308"/>
      <c r="CM9" s="310"/>
      <c r="CN9" s="312"/>
      <c r="CO9" s="298" t="str">
        <f>IF(CD8="","ゲーム取得率",SUM(BX8,CD8,CG8,CM8)/SUM(BW8:CN8))</f>
        <v>ゲーム取得率</v>
      </c>
      <c r="CP9" s="299"/>
      <c r="CQ9" s="300" t="s">
        <v>16</v>
      </c>
      <c r="CR9" s="301"/>
    </row>
    <row r="10" spans="1:96" ht="15" customHeight="1">
      <c r="B10" s="302"/>
      <c r="C10" s="303"/>
      <c r="D10" s="340" t="str">
        <f>IF(B10="","",VLOOKUP(B10,登録No.!$A$3:$N$506,7,FALSE))</f>
        <v/>
      </c>
      <c r="E10" s="326"/>
      <c r="F10" s="330"/>
      <c r="G10" s="340" t="str">
        <f>IF(N6="","",IF(M6="〇","×","〇"))</f>
        <v/>
      </c>
      <c r="H10" s="326" t="str">
        <f>IF(O6="","",O6)</f>
        <v/>
      </c>
      <c r="I10" s="330" t="str">
        <f>IF(N6="","",N6)</f>
        <v/>
      </c>
      <c r="J10" s="340" t="str">
        <f>IF(N8="","",IF(M8="〇","×","〇"))</f>
        <v/>
      </c>
      <c r="K10" s="326" t="str">
        <f>IF(O8="","",O8)</f>
        <v/>
      </c>
      <c r="L10" s="330" t="str">
        <f>IF(N8="","",N8)</f>
        <v/>
      </c>
      <c r="M10" s="334"/>
      <c r="N10" s="335"/>
      <c r="O10" s="336"/>
      <c r="P10" s="291" t="str">
        <f>IF(G10="","勝",COUNTIF(G10:O10,"〇"))</f>
        <v>勝</v>
      </c>
      <c r="Q10" s="292"/>
      <c r="R10" s="293" t="str">
        <f>IF(G10="","敗",COUNTIF(G10:O10,"×"))</f>
        <v>敗</v>
      </c>
      <c r="S10" s="294"/>
      <c r="U10" s="302"/>
      <c r="V10" s="303"/>
      <c r="W10" s="340" t="str">
        <f>IF(U10="","",VLOOKUP(U10,登録No.!$A$3:$N$506,7,FALSE))</f>
        <v/>
      </c>
      <c r="X10" s="326"/>
      <c r="Y10" s="330"/>
      <c r="Z10" s="340" t="str">
        <f>IF(AG6="","",IF(AF6="〇","×","〇"))</f>
        <v/>
      </c>
      <c r="AA10" s="326" t="str">
        <f>IF(AH6="","",AH6)</f>
        <v/>
      </c>
      <c r="AB10" s="330" t="str">
        <f>IF(AG6="","",AG6)</f>
        <v/>
      </c>
      <c r="AC10" s="340" t="str">
        <f>IF(AG8="","",IF(AF8="〇","×","〇"))</f>
        <v/>
      </c>
      <c r="AD10" s="326" t="str">
        <f>IF(AH8="","",AH8)</f>
        <v/>
      </c>
      <c r="AE10" s="330" t="str">
        <f>IF(AG8="","",AG8)</f>
        <v/>
      </c>
      <c r="AF10" s="334"/>
      <c r="AG10" s="335"/>
      <c r="AH10" s="336"/>
      <c r="AI10" s="340" t="str">
        <f>IF(AJ10="","⑤",IF(AJ10&gt;AK10,"〇","×"))</f>
        <v>⑤</v>
      </c>
      <c r="AJ10" s="326"/>
      <c r="AK10" s="330"/>
      <c r="AL10" s="291" t="str">
        <f>IF(AD10="","勝",COUNTIF(Z10:AK10,"〇"))</f>
        <v>勝</v>
      </c>
      <c r="AM10" s="292"/>
      <c r="AN10" s="293" t="str">
        <f>IF(AC10="","敗",COUNTIF(Z10:AK10,"×"))</f>
        <v>敗</v>
      </c>
      <c r="AO10" s="294"/>
      <c r="AQ10" s="12"/>
      <c r="AS10" s="302"/>
      <c r="AT10" s="303"/>
      <c r="AU10" s="340" t="str">
        <f>IF(AS10="","",VLOOKUP(AS10,登録No.!$A$3:$N$506,7,FALSE))</f>
        <v/>
      </c>
      <c r="AV10" s="326"/>
      <c r="AW10" s="330"/>
      <c r="AX10" s="307" t="str">
        <f>IF(BE6="","",IF(BD6="〇","×","〇"))</f>
        <v/>
      </c>
      <c r="AY10" s="309" t="str">
        <f>IF(BF6="","",BF6)</f>
        <v/>
      </c>
      <c r="AZ10" s="311" t="str">
        <f>IF(BE6="","",BE6)</f>
        <v/>
      </c>
      <c r="BA10" s="307" t="str">
        <f>IF(BE8="","",IF(BD8="〇","×","〇"))</f>
        <v/>
      </c>
      <c r="BB10" s="309" t="str">
        <f>IF(BF8="","",BF8)</f>
        <v/>
      </c>
      <c r="BC10" s="311" t="str">
        <f>IF(BE8="","",BE8)</f>
        <v/>
      </c>
      <c r="BD10" s="313"/>
      <c r="BE10" s="314"/>
      <c r="BF10" s="315"/>
      <c r="BG10" s="291" t="str">
        <f>IF(AX10="","勝",COUNTIF(AX10:BF10,"〇"))</f>
        <v>勝</v>
      </c>
      <c r="BH10" s="292"/>
      <c r="BI10" s="293" t="str">
        <f>IF(AX10="","敗",COUNTIF(AX10:BF10,"×"))</f>
        <v>敗</v>
      </c>
      <c r="BJ10" s="294"/>
      <c r="BR10" s="302"/>
      <c r="BS10" s="303"/>
      <c r="BT10" s="340" t="str">
        <f>IF(BR10="","",VLOOKUP(BR10,登録No.!$A$3:$N$506,7,FALSE))</f>
        <v/>
      </c>
      <c r="BU10" s="326"/>
      <c r="BV10" s="330"/>
      <c r="BW10" s="307" t="str">
        <f>IF(CD6="","",IF(CC6="〇","×","〇"))</f>
        <v/>
      </c>
      <c r="BX10" s="309" t="str">
        <f>IF(CE6="","",CE6)</f>
        <v/>
      </c>
      <c r="BY10" s="311" t="str">
        <f>IF(CD6="","",CD6)</f>
        <v/>
      </c>
      <c r="BZ10" s="307" t="str">
        <f>IF(CD8="","",IF(CC8="〇","×","〇"))</f>
        <v/>
      </c>
      <c r="CA10" s="309" t="str">
        <f>IF(CE8="","",CE8)</f>
        <v/>
      </c>
      <c r="CB10" s="311" t="str">
        <f>IF(CD8="","",CD8)</f>
        <v/>
      </c>
      <c r="CC10" s="313"/>
      <c r="CD10" s="314"/>
      <c r="CE10" s="315"/>
      <c r="CF10" s="307" t="str">
        <f>IF(CG10="","②",IF(CG10&gt;CH10,"〇","×"))</f>
        <v>②</v>
      </c>
      <c r="CG10" s="309"/>
      <c r="CH10" s="311"/>
      <c r="CI10" s="307" t="s">
        <v>386</v>
      </c>
      <c r="CJ10" s="309"/>
      <c r="CK10" s="311"/>
      <c r="CL10" s="307" t="s">
        <v>382</v>
      </c>
      <c r="CM10" s="309"/>
      <c r="CN10" s="311"/>
      <c r="CO10" s="291" t="str">
        <f>IF(BX10="","勝",COUNTIF(BW10:CN10,"〇"))</f>
        <v>勝</v>
      </c>
      <c r="CP10" s="292"/>
      <c r="CQ10" s="293" t="str">
        <f>IF(BX10="","敗",COUNTIF(BW10:CN10,"×"))</f>
        <v>敗</v>
      </c>
      <c r="CR10" s="294"/>
    </row>
    <row r="11" spans="1:96" ht="15" customHeight="1">
      <c r="B11" s="3"/>
      <c r="C11" s="11"/>
      <c r="D11" s="341" t="str">
        <f>IF(B10="","",VLOOKUP(B10,登録No.!$A$3:$N$506,4,FALSE))</f>
        <v/>
      </c>
      <c r="E11" s="331"/>
      <c r="F11" s="332"/>
      <c r="G11" s="341"/>
      <c r="H11" s="331"/>
      <c r="I11" s="332"/>
      <c r="J11" s="341"/>
      <c r="K11" s="331"/>
      <c r="L11" s="332"/>
      <c r="M11" s="337"/>
      <c r="N11" s="338"/>
      <c r="O11" s="339"/>
      <c r="P11" s="298" t="str">
        <f>IF(G10="","ゲーム取得率",SUM(H10,K10)/SUM(G10:O10))</f>
        <v>ゲーム取得率</v>
      </c>
      <c r="Q11" s="299"/>
      <c r="R11" s="300" t="s">
        <v>16</v>
      </c>
      <c r="S11" s="301"/>
      <c r="U11" s="3"/>
      <c r="V11" s="11"/>
      <c r="W11" s="341" t="str">
        <f>IF(U10="","",VLOOKUP(U10,登録No.!$A$3:$N$506,4,FALSE))</f>
        <v/>
      </c>
      <c r="X11" s="331"/>
      <c r="Y11" s="332"/>
      <c r="Z11" s="341"/>
      <c r="AA11" s="331"/>
      <c r="AB11" s="332"/>
      <c r="AC11" s="341"/>
      <c r="AD11" s="331"/>
      <c r="AE11" s="332"/>
      <c r="AF11" s="337"/>
      <c r="AG11" s="338"/>
      <c r="AH11" s="339"/>
      <c r="AI11" s="341"/>
      <c r="AJ11" s="331"/>
      <c r="AK11" s="332"/>
      <c r="AL11" s="298" t="str">
        <f>IF(Z10="","ゲーム取得率",SUM(AA10,AD10,AJ10)/SUM(Z10:AK10))</f>
        <v>ゲーム取得率</v>
      </c>
      <c r="AM11" s="299"/>
      <c r="AN11" s="300" t="s">
        <v>16</v>
      </c>
      <c r="AO11" s="301"/>
      <c r="AQ11" s="12"/>
      <c r="AS11" s="3"/>
      <c r="AT11" s="11"/>
      <c r="AU11" s="341" t="str">
        <f>IF(AS10="","",VLOOKUP(AS10,登録No.!$A$3:$N$506,4,FALSE))</f>
        <v/>
      </c>
      <c r="AV11" s="331"/>
      <c r="AW11" s="332"/>
      <c r="AX11" s="308"/>
      <c r="AY11" s="310"/>
      <c r="AZ11" s="312"/>
      <c r="BA11" s="308"/>
      <c r="BB11" s="310"/>
      <c r="BC11" s="312"/>
      <c r="BD11" s="316"/>
      <c r="BE11" s="317"/>
      <c r="BF11" s="318"/>
      <c r="BG11" s="298" t="str">
        <f>IF(AX10="","ゲーム取得率",SUM(AY10,BB10)/SUM(AX10:BF10))</f>
        <v>ゲーム取得率</v>
      </c>
      <c r="BH11" s="299"/>
      <c r="BI11" s="300" t="s">
        <v>16</v>
      </c>
      <c r="BJ11" s="301"/>
      <c r="BR11" s="3"/>
      <c r="BS11" s="11"/>
      <c r="BT11" s="341" t="str">
        <f>IF(BR10="","",VLOOKUP(BR10,登録No.!$A$3:$N$506,4,FALSE))</f>
        <v/>
      </c>
      <c r="BU11" s="331"/>
      <c r="BV11" s="332"/>
      <c r="BW11" s="308"/>
      <c r="BX11" s="310"/>
      <c r="BY11" s="312"/>
      <c r="BZ11" s="308"/>
      <c r="CA11" s="310"/>
      <c r="CB11" s="312"/>
      <c r="CC11" s="316"/>
      <c r="CD11" s="317"/>
      <c r="CE11" s="318"/>
      <c r="CF11" s="308"/>
      <c r="CG11" s="310"/>
      <c r="CH11" s="312"/>
      <c r="CI11" s="308"/>
      <c r="CJ11" s="310"/>
      <c r="CK11" s="312"/>
      <c r="CL11" s="308"/>
      <c r="CM11" s="310"/>
      <c r="CN11" s="312"/>
      <c r="CO11" s="298" t="str">
        <f>IF(BX10="","ゲーム取得率",SUM(BX10,CA10,CG10,CM10)/SUM(BW10:CN10))</f>
        <v>ゲーム取得率</v>
      </c>
      <c r="CP11" s="299"/>
      <c r="CQ11" s="300" t="s">
        <v>16</v>
      </c>
      <c r="CR11" s="301"/>
    </row>
    <row r="12" spans="1:96" ht="15" customHeight="1">
      <c r="U12" s="302"/>
      <c r="V12" s="303"/>
      <c r="W12" s="340" t="str">
        <f>IF(U12="","",VLOOKUP(U12,登録No.!$A$3:$N$506,7,FALSE))</f>
        <v/>
      </c>
      <c r="X12" s="326"/>
      <c r="Y12" s="330"/>
      <c r="Z12" s="340" t="str">
        <f>IF(AJ6="","",IF(AI6="〇","×","〇"))</f>
        <v/>
      </c>
      <c r="AA12" s="326" t="str">
        <f>IF(AK6="","",AK6)</f>
        <v/>
      </c>
      <c r="AB12" s="330" t="str">
        <f>IF(AJ6="","",AJ6)</f>
        <v/>
      </c>
      <c r="AC12" s="340" t="str">
        <f>IF(AJ8="","",IF(AI8="〇","×","〇"))</f>
        <v/>
      </c>
      <c r="AD12" s="326" t="str">
        <f>IF(AK8="","",AK8)</f>
        <v/>
      </c>
      <c r="AE12" s="330" t="str">
        <f>IF(AJ8="","",AJ8)</f>
        <v/>
      </c>
      <c r="AF12" s="340" t="str">
        <f>IF(AJ10="","",IF(AI10="〇","×","〇"))</f>
        <v/>
      </c>
      <c r="AG12" s="326" t="str">
        <f>IF(AK10="","",AK10)</f>
        <v/>
      </c>
      <c r="AH12" s="330" t="str">
        <f>IF(AJ10="","",AJ10)</f>
        <v/>
      </c>
      <c r="AI12" s="334"/>
      <c r="AJ12" s="335"/>
      <c r="AK12" s="336"/>
      <c r="AL12" s="291" t="str">
        <f>IF(AC12="","勝",COUNTIF(Z12:AK12,"〇"))</f>
        <v>勝</v>
      </c>
      <c r="AM12" s="292"/>
      <c r="AN12" s="293" t="str">
        <f>IF(AC12="","敗",COUNTIF(Z12:AK12,"×"))</f>
        <v>敗</v>
      </c>
      <c r="AO12" s="294"/>
      <c r="AQ12" s="1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L12" s="2"/>
      <c r="BM12" s="2"/>
      <c r="BN12" s="2"/>
      <c r="BO12" s="2"/>
      <c r="BP12" s="2"/>
      <c r="BQ12" s="2"/>
      <c r="BR12" s="302"/>
      <c r="BS12" s="303"/>
      <c r="BT12" s="340" t="str">
        <f>IF(BR12="","",VLOOKUP(BR12,登録No.!$A$3:$N$506,7,FALSE))</f>
        <v/>
      </c>
      <c r="BU12" s="326"/>
      <c r="BV12" s="330"/>
      <c r="BW12" s="307" t="str">
        <f>IF(CG6="","",IF(CF6="〇","×","〇"))</f>
        <v/>
      </c>
      <c r="BX12" s="309" t="str">
        <f>IF(CH6="","",CH6)</f>
        <v/>
      </c>
      <c r="BY12" s="311" t="str">
        <f>IF(CG6="","",CG6)</f>
        <v/>
      </c>
      <c r="BZ12" s="307" t="str">
        <f>IF(CG8="","",IF(CF8="〇","×","〇"))</f>
        <v/>
      </c>
      <c r="CA12" s="309" t="str">
        <f>IF(CH8="","",CH8)</f>
        <v/>
      </c>
      <c r="CB12" s="311" t="str">
        <f>IF(CG8="","",CG8)</f>
        <v/>
      </c>
      <c r="CC12" s="307" t="str">
        <f>IF(CG10="","",IF(CF10="〇","×","〇"))</f>
        <v/>
      </c>
      <c r="CD12" s="309" t="str">
        <f>IF(CH10="","",CH10)</f>
        <v/>
      </c>
      <c r="CE12" s="311" t="str">
        <f>IF(CG10="","",CG10)</f>
        <v/>
      </c>
      <c r="CF12" s="313"/>
      <c r="CG12" s="314"/>
      <c r="CH12" s="315"/>
      <c r="CI12" s="307" t="s">
        <v>378</v>
      </c>
      <c r="CJ12" s="309"/>
      <c r="CK12" s="311"/>
      <c r="CL12" s="307" t="s">
        <v>385</v>
      </c>
      <c r="CM12" s="309"/>
      <c r="CN12" s="311"/>
      <c r="CO12" s="291" t="str">
        <f>IF(BX12="","勝",COUNTIF(BW12:CN12,"〇"))</f>
        <v>勝</v>
      </c>
      <c r="CP12" s="292"/>
      <c r="CQ12" s="293" t="str">
        <f>IF(BX12="","敗",COUNTIF(BW12:CN12,"×"))</f>
        <v>敗</v>
      </c>
      <c r="CR12" s="294"/>
    </row>
    <row r="13" spans="1:96" ht="15" customHeight="1">
      <c r="U13" s="3"/>
      <c r="V13" s="11"/>
      <c r="W13" s="341" t="str">
        <f>IF(U12="","",VLOOKUP(U12,登録No.!$A$3:$N$506,4,FALSE))</f>
        <v/>
      </c>
      <c r="X13" s="331"/>
      <c r="Y13" s="332"/>
      <c r="Z13" s="341"/>
      <c r="AA13" s="331"/>
      <c r="AB13" s="332"/>
      <c r="AC13" s="341"/>
      <c r="AD13" s="331"/>
      <c r="AE13" s="332"/>
      <c r="AF13" s="341"/>
      <c r="AG13" s="331"/>
      <c r="AH13" s="332"/>
      <c r="AI13" s="337"/>
      <c r="AJ13" s="338"/>
      <c r="AK13" s="339"/>
      <c r="AL13" s="298" t="str">
        <f>IF(Z12="","ゲーム取得率",SUM(AA12,AD12,AG12)/SUM(Z12:AH12))</f>
        <v>ゲーム取得率</v>
      </c>
      <c r="AM13" s="299"/>
      <c r="AN13" s="300" t="s">
        <v>16</v>
      </c>
      <c r="AO13" s="301"/>
      <c r="AQ13" s="12"/>
      <c r="AU13" s="2" t="s">
        <v>15</v>
      </c>
      <c r="AV13" s="2"/>
      <c r="BK13" s="1"/>
      <c r="BR13" s="3"/>
      <c r="BS13" s="11"/>
      <c r="BT13" s="341" t="str">
        <f>IF(BR12="","",VLOOKUP(BR12,登録No.!$A$3:$N$506,4,FALSE))</f>
        <v/>
      </c>
      <c r="BU13" s="331"/>
      <c r="BV13" s="332"/>
      <c r="BW13" s="308"/>
      <c r="BX13" s="310"/>
      <c r="BY13" s="312"/>
      <c r="BZ13" s="308"/>
      <c r="CA13" s="310"/>
      <c r="CB13" s="312"/>
      <c r="CC13" s="308"/>
      <c r="CD13" s="310"/>
      <c r="CE13" s="312"/>
      <c r="CF13" s="316"/>
      <c r="CG13" s="317"/>
      <c r="CH13" s="318"/>
      <c r="CI13" s="308"/>
      <c r="CJ13" s="310"/>
      <c r="CK13" s="312"/>
      <c r="CL13" s="308"/>
      <c r="CM13" s="310"/>
      <c r="CN13" s="312"/>
      <c r="CO13" s="298" t="str">
        <f>IF(BX12="","ゲーム取得率",SUM(BX12,CA12,CD12,CM12)/SUM(BW12:CN12))</f>
        <v>ゲーム取得率</v>
      </c>
      <c r="CP13" s="299"/>
      <c r="CQ13" s="300" t="s">
        <v>16</v>
      </c>
      <c r="CR13" s="301"/>
    </row>
    <row r="14" spans="1:96" ht="15" customHeight="1">
      <c r="AQ14" s="12"/>
      <c r="AS14" s="13" t="s">
        <v>10</v>
      </c>
      <c r="AU14" s="348" t="s">
        <v>8</v>
      </c>
      <c r="AV14" s="349"/>
      <c r="AW14" s="350"/>
      <c r="AX14" s="322" t="str">
        <f>AU15</f>
        <v/>
      </c>
      <c r="AY14" s="322"/>
      <c r="AZ14" s="322"/>
      <c r="BA14" s="322" t="str">
        <f>AU17</f>
        <v/>
      </c>
      <c r="BB14" s="322"/>
      <c r="BC14" s="322"/>
      <c r="BD14" s="322" t="str">
        <f>AU19</f>
        <v/>
      </c>
      <c r="BE14" s="322"/>
      <c r="BF14" s="322"/>
      <c r="BG14" s="322" t="str">
        <f>AU21</f>
        <v/>
      </c>
      <c r="BH14" s="322"/>
      <c r="BI14" s="322"/>
      <c r="BJ14" s="322" t="s">
        <v>0</v>
      </c>
      <c r="BK14" s="322"/>
      <c r="BL14" s="322"/>
      <c r="BM14" s="322"/>
      <c r="BR14" s="302"/>
      <c r="BS14" s="303"/>
      <c r="BT14" s="340" t="str">
        <f>IF(BR14="","",VLOOKUP(BR14,登録No.!$A$3:$N$506,7,FALSE))</f>
        <v/>
      </c>
      <c r="BU14" s="326"/>
      <c r="BV14" s="330"/>
      <c r="BW14" s="307" t="str">
        <f>IF(CJ6="","",IF(CI6="〇","×","〇"))</f>
        <v/>
      </c>
      <c r="BX14" s="309" t="str">
        <f>IF(CK6="","",CK6)</f>
        <v/>
      </c>
      <c r="BY14" s="311" t="str">
        <f>IF(CJ6="","",CJ6)</f>
        <v/>
      </c>
      <c r="BZ14" s="307" t="str">
        <f>IF(CJ8="","",IF(CI8="〇","×","〇"))</f>
        <v/>
      </c>
      <c r="CA14" s="309" t="str">
        <f>IF(CK8="","",CK8)</f>
        <v/>
      </c>
      <c r="CB14" s="311" t="str">
        <f>IF(CJ8="","",CJ8)</f>
        <v/>
      </c>
      <c r="CC14" s="307" t="str">
        <f>IF(CJ10="","",IF(CI10="〇","×","〇"))</f>
        <v/>
      </c>
      <c r="CD14" s="309" t="str">
        <f>IF(CK10="","",CK10)</f>
        <v/>
      </c>
      <c r="CE14" s="311" t="str">
        <f>IF(CJ10="","",CJ10)</f>
        <v/>
      </c>
      <c r="CF14" s="307" t="str">
        <f>IF(CJ12="","",IF(CI12="〇","×","〇"))</f>
        <v/>
      </c>
      <c r="CG14" s="309" t="str">
        <f>IF(CK12="","",CK12)</f>
        <v/>
      </c>
      <c r="CH14" s="311" t="str">
        <f>IF(CJ12="","",CJ12)</f>
        <v/>
      </c>
      <c r="CI14" s="313"/>
      <c r="CJ14" s="314"/>
      <c r="CK14" s="315"/>
      <c r="CL14" s="307" t="s">
        <v>376</v>
      </c>
      <c r="CM14" s="309"/>
      <c r="CN14" s="311"/>
      <c r="CO14" s="291" t="str">
        <f>IF(BX14="","勝",COUNTIF(BW14:CN14,"〇"))</f>
        <v>勝</v>
      </c>
      <c r="CP14" s="292"/>
      <c r="CQ14" s="293" t="str">
        <f>IF(BX14="","敗",COUNTIF(BW14:CN14,"×"))</f>
        <v>敗</v>
      </c>
      <c r="CR14" s="294"/>
    </row>
    <row r="15" spans="1:96" ht="15" customHeight="1">
      <c r="AQ15" s="12"/>
      <c r="AS15" s="302"/>
      <c r="AT15" s="303"/>
      <c r="AU15" s="340" t="str">
        <f>IF(AS15="","",VLOOKUP(AS15,登録No.!$A$3:$N$506,7,FALSE))</f>
        <v/>
      </c>
      <c r="AV15" s="326"/>
      <c r="AW15" s="330"/>
      <c r="AX15" s="313"/>
      <c r="AY15" s="314"/>
      <c r="AZ15" s="315"/>
      <c r="BA15" s="307" t="str">
        <f>IF(BB15="","⑥",IF(BB15&gt;BC15,"〇","×"))</f>
        <v>⑥</v>
      </c>
      <c r="BB15" s="309"/>
      <c r="BC15" s="311"/>
      <c r="BD15" s="307" t="str">
        <f>IF(BE15="","④",IF(BE15&gt;BF15,"〇","×"))</f>
        <v>④</v>
      </c>
      <c r="BE15" s="309"/>
      <c r="BF15" s="311"/>
      <c r="BG15" s="307" t="str">
        <f>IF(BH15="","②",IF(BH15&gt;BI15,"〇","×"))</f>
        <v>②</v>
      </c>
      <c r="BH15" s="309"/>
      <c r="BI15" s="311"/>
      <c r="BJ15" s="291" t="str">
        <f>IF(BB15="","勝",COUNTIF(AX15:BI15,"〇"))</f>
        <v>勝</v>
      </c>
      <c r="BK15" s="292"/>
      <c r="BL15" s="293" t="str">
        <f>IF(BB15="","敗",COUNTIF(AX15:BI15,"×"))</f>
        <v>敗</v>
      </c>
      <c r="BM15" s="294"/>
      <c r="BR15" s="3"/>
      <c r="BS15" s="11"/>
      <c r="BT15" s="341" t="str">
        <f>IF(BR14="","",VLOOKUP(BR14,登録No.!$A$3:$N$506,4,FALSE))</f>
        <v/>
      </c>
      <c r="BU15" s="331"/>
      <c r="BV15" s="332"/>
      <c r="BW15" s="308"/>
      <c r="BX15" s="310"/>
      <c r="BY15" s="312"/>
      <c r="BZ15" s="308"/>
      <c r="CA15" s="310"/>
      <c r="CB15" s="312"/>
      <c r="CC15" s="308"/>
      <c r="CD15" s="310"/>
      <c r="CE15" s="312"/>
      <c r="CF15" s="308"/>
      <c r="CG15" s="310"/>
      <c r="CH15" s="312"/>
      <c r="CI15" s="316"/>
      <c r="CJ15" s="317"/>
      <c r="CK15" s="318"/>
      <c r="CL15" s="308"/>
      <c r="CM15" s="310"/>
      <c r="CN15" s="312"/>
      <c r="CO15" s="298" t="str">
        <f>IF(BX14="","ゲーム取得率",SUM(BX14,CA14,CD14,CG14)/SUM(BW14:CN14))</f>
        <v>ゲーム取得率</v>
      </c>
      <c r="CP15" s="299"/>
      <c r="CQ15" s="300" t="s">
        <v>16</v>
      </c>
      <c r="CR15" s="301"/>
    </row>
    <row r="16" spans="1:96" ht="15" customHeight="1">
      <c r="AQ16" s="12"/>
      <c r="AS16" s="3"/>
      <c r="AT16" s="11"/>
      <c r="AU16" s="341" t="str">
        <f>IF(AS15="","",VLOOKUP(AS15,登録No.!$A$3:$N$506,4,FALSE))</f>
        <v/>
      </c>
      <c r="AV16" s="331"/>
      <c r="AW16" s="332"/>
      <c r="AX16" s="316"/>
      <c r="AY16" s="317"/>
      <c r="AZ16" s="318"/>
      <c r="BA16" s="308"/>
      <c r="BB16" s="310"/>
      <c r="BC16" s="312"/>
      <c r="BD16" s="308"/>
      <c r="BE16" s="310"/>
      <c r="BF16" s="312"/>
      <c r="BG16" s="308"/>
      <c r="BH16" s="310"/>
      <c r="BI16" s="312"/>
      <c r="BJ16" s="298" t="str">
        <f>IF(BB15="","ゲーム取得率",SUM(BB15,BE15,BH15)/SUM(BA15:BI15))</f>
        <v>ゲーム取得率</v>
      </c>
      <c r="BK16" s="299"/>
      <c r="BL16" s="300" t="s">
        <v>16</v>
      </c>
      <c r="BM16" s="301"/>
      <c r="BR16" s="302"/>
      <c r="BS16" s="303"/>
      <c r="BT16" s="340" t="str">
        <f>IF(BR16="","",VLOOKUP(BR16,登録No.!$A$3:$N$506,7,FALSE))</f>
        <v/>
      </c>
      <c r="BU16" s="326"/>
      <c r="BV16" s="330"/>
      <c r="BW16" s="307" t="str">
        <f>IF(CM6="","",IF(CL6="〇","×","〇"))</f>
        <v/>
      </c>
      <c r="BX16" s="309" t="str">
        <f>IF(CN8="","",CN8)</f>
        <v/>
      </c>
      <c r="BY16" s="311" t="str">
        <f>IF(CM8="","",CM8)</f>
        <v/>
      </c>
      <c r="BZ16" s="307" t="str">
        <f>IF(CM8="","",IF(CL8="〇","×","〇"))</f>
        <v/>
      </c>
      <c r="CA16" s="309" t="str">
        <f>IF(CN8="","",CN8)</f>
        <v/>
      </c>
      <c r="CB16" s="311" t="str">
        <f>IF(CM8="","",CM8)</f>
        <v/>
      </c>
      <c r="CC16" s="307" t="str">
        <f>IF(CM10="","",IF(CL10="〇","×","〇"))</f>
        <v/>
      </c>
      <c r="CD16" s="309" t="str">
        <f>IF(CN10="","",CN10)</f>
        <v/>
      </c>
      <c r="CE16" s="311" t="str">
        <f>IF(CM10="","",CM10)</f>
        <v/>
      </c>
      <c r="CF16" s="307" t="str">
        <f>IF(CM12="","",IF(CL12="〇","×","〇"))</f>
        <v/>
      </c>
      <c r="CG16" s="309" t="str">
        <f>IF(CN12="","",CN12)</f>
        <v/>
      </c>
      <c r="CH16" s="311" t="str">
        <f>IF(CM12="","",CM12)</f>
        <v/>
      </c>
      <c r="CI16" s="307" t="str">
        <f>IF(CM14="","",IF(CL14="〇","×","〇"))</f>
        <v/>
      </c>
      <c r="CJ16" s="309" t="str">
        <f>IF(CN14="","",CN14)</f>
        <v/>
      </c>
      <c r="CK16" s="311" t="str">
        <f>IF(CM14="","",CM14)</f>
        <v/>
      </c>
      <c r="CL16" s="313"/>
      <c r="CM16" s="314"/>
      <c r="CN16" s="315"/>
      <c r="CO16" s="291" t="str">
        <f>IF(BX16="","勝",COUNTIF(BW16:CN16,"〇"))</f>
        <v>勝</v>
      </c>
      <c r="CP16" s="292"/>
      <c r="CQ16" s="293" t="str">
        <f>IF(BX16="","敗",COUNTIF(BW16:CN16,"×"))</f>
        <v>敗</v>
      </c>
      <c r="CR16" s="294"/>
    </row>
    <row r="17" spans="43:96" ht="15" customHeight="1">
      <c r="AQ17" s="12"/>
      <c r="AS17" s="302"/>
      <c r="AT17" s="303"/>
      <c r="AU17" s="340" t="str">
        <f>IF(AS17="","",VLOOKUP(AS17,登録No.!$A$3:$N$506,7,FALSE))</f>
        <v/>
      </c>
      <c r="AV17" s="326"/>
      <c r="AW17" s="330"/>
      <c r="AX17" s="307" t="str">
        <f>IF(BB15="","",IF(BA15="〇","×","〇"))</f>
        <v/>
      </c>
      <c r="AY17" s="309" t="str">
        <f>IF(BC15="","",BC15)</f>
        <v/>
      </c>
      <c r="AZ17" s="311" t="str">
        <f>IF(BB15="","",BB15)</f>
        <v/>
      </c>
      <c r="BA17" s="313"/>
      <c r="BB17" s="314"/>
      <c r="BC17" s="315"/>
      <c r="BD17" s="307" t="str">
        <f>IF(BE17="","①",IF(BE17&gt;BF17,"〇","×"))</f>
        <v>①</v>
      </c>
      <c r="BE17" s="309"/>
      <c r="BF17" s="311"/>
      <c r="BG17" s="307" t="str">
        <f>IF(BH17="","③",IF(BH17&gt;BI17,"〇","×"))</f>
        <v>③</v>
      </c>
      <c r="BH17" s="309"/>
      <c r="BI17" s="311"/>
      <c r="BJ17" s="291" t="str">
        <f>IF(AX17="","勝",COUNTIF(AX17:BI17,"〇"))</f>
        <v>勝</v>
      </c>
      <c r="BK17" s="292"/>
      <c r="BL17" s="293" t="str">
        <f>IF(AX17="","敗",COUNTIF(AX17:BI17,"×"))</f>
        <v>敗</v>
      </c>
      <c r="BM17" s="294"/>
      <c r="BR17" s="3"/>
      <c r="BS17" s="11"/>
      <c r="BT17" s="341" t="str">
        <f>IF(BR16="","",VLOOKUP(BR16,登録No.!$A$3:$N$506,4,FALSE))</f>
        <v/>
      </c>
      <c r="BU17" s="331"/>
      <c r="BV17" s="332"/>
      <c r="BW17" s="308"/>
      <c r="BX17" s="310"/>
      <c r="BY17" s="312"/>
      <c r="BZ17" s="308"/>
      <c r="CA17" s="310"/>
      <c r="CB17" s="312"/>
      <c r="CC17" s="308"/>
      <c r="CD17" s="310"/>
      <c r="CE17" s="312"/>
      <c r="CF17" s="308"/>
      <c r="CG17" s="310"/>
      <c r="CH17" s="312"/>
      <c r="CI17" s="308"/>
      <c r="CJ17" s="310"/>
      <c r="CK17" s="312"/>
      <c r="CL17" s="316"/>
      <c r="CM17" s="317"/>
      <c r="CN17" s="318"/>
      <c r="CO17" s="298" t="str">
        <f>IF(BX16="","ゲーム取得率",SUM(BX16,CA16,CD16,CG16)/SUM(BW16:CN16))</f>
        <v>ゲーム取得率</v>
      </c>
      <c r="CP17" s="299"/>
      <c r="CQ17" s="300" t="s">
        <v>16</v>
      </c>
      <c r="CR17" s="301"/>
    </row>
    <row r="18" spans="43:96" ht="15" customHeight="1">
      <c r="AQ18" s="12"/>
      <c r="AS18" s="3"/>
      <c r="AT18" s="11"/>
      <c r="AU18" s="341" t="str">
        <f>IF(AS17="","",VLOOKUP(AS17,登録No.!$A$3:$N$506,4,FALSE))</f>
        <v/>
      </c>
      <c r="AV18" s="331"/>
      <c r="AW18" s="332"/>
      <c r="AX18" s="308"/>
      <c r="AY18" s="310"/>
      <c r="AZ18" s="312"/>
      <c r="BA18" s="316"/>
      <c r="BB18" s="317"/>
      <c r="BC18" s="318"/>
      <c r="BD18" s="308"/>
      <c r="BE18" s="310"/>
      <c r="BF18" s="312"/>
      <c r="BG18" s="308"/>
      <c r="BH18" s="310"/>
      <c r="BI18" s="312"/>
      <c r="BJ18" s="298" t="str">
        <f>IF(AX17="","ゲーム取得率",SUM(AY17,BE17,BH17)/SUM(AX17:BI17))</f>
        <v>ゲーム取得率</v>
      </c>
      <c r="BK18" s="299"/>
      <c r="BL18" s="300" t="s">
        <v>16</v>
      </c>
      <c r="BM18" s="301"/>
      <c r="CJ18" s="1"/>
      <c r="CM18" s="1"/>
    </row>
    <row r="19" spans="43:96" ht="15" customHeight="1">
      <c r="AQ19" s="12"/>
      <c r="AS19" s="302"/>
      <c r="AT19" s="303"/>
      <c r="AU19" s="340" t="str">
        <f>IF(AS19="","",VLOOKUP(AS19,登録No.!$A$3:$N$506,7,FALSE))</f>
        <v/>
      </c>
      <c r="AV19" s="326"/>
      <c r="AW19" s="330"/>
      <c r="AX19" s="307" t="str">
        <f>IF(BE15="","",IF(BD15="〇","×","〇"))</f>
        <v/>
      </c>
      <c r="AY19" s="309" t="str">
        <f>IF(BF15="","",BF15)</f>
        <v/>
      </c>
      <c r="AZ19" s="311" t="str">
        <f>IF(BE15="","",BE15)</f>
        <v/>
      </c>
      <c r="BA19" s="307" t="str">
        <f>IF(BE17="","",IF(BD17="〇","×","〇"))</f>
        <v/>
      </c>
      <c r="BB19" s="309" t="str">
        <f>IF(BF17="","",BF17)</f>
        <v/>
      </c>
      <c r="BC19" s="311" t="str">
        <f>IF(BE17="","",BE17)</f>
        <v/>
      </c>
      <c r="BD19" s="313"/>
      <c r="BE19" s="314"/>
      <c r="BF19" s="315"/>
      <c r="BG19" s="307" t="str">
        <f>IF(BH19="","⑤",IF(BH19&gt;BI19,"〇","×"))</f>
        <v>⑤</v>
      </c>
      <c r="BH19" s="309"/>
      <c r="BI19" s="311"/>
      <c r="BJ19" s="291" t="str">
        <f>IF(BB19="","勝",COUNTIF(AX19:BI19,"〇"))</f>
        <v>勝</v>
      </c>
      <c r="BK19" s="292"/>
      <c r="BL19" s="293" t="str">
        <f>IF(BA19="","敗",COUNTIF(AX19:BI19,"×"))</f>
        <v>敗</v>
      </c>
      <c r="BM19" s="294"/>
      <c r="CJ19" s="1"/>
      <c r="CM19" s="1"/>
    </row>
    <row r="20" spans="43:96" ht="15" customHeight="1">
      <c r="AQ20" s="12"/>
      <c r="AS20" s="3"/>
      <c r="AT20" s="11"/>
      <c r="AU20" s="341" t="str">
        <f>IF(AS19="","",VLOOKUP(AS19,登録No.!$A$3:$N$506,4,FALSE))</f>
        <v/>
      </c>
      <c r="AV20" s="331"/>
      <c r="AW20" s="332"/>
      <c r="AX20" s="308"/>
      <c r="AY20" s="310"/>
      <c r="AZ20" s="312"/>
      <c r="BA20" s="308"/>
      <c r="BB20" s="310"/>
      <c r="BC20" s="312"/>
      <c r="BD20" s="316"/>
      <c r="BE20" s="317"/>
      <c r="BF20" s="318"/>
      <c r="BG20" s="308"/>
      <c r="BH20" s="310"/>
      <c r="BI20" s="312"/>
      <c r="BJ20" s="298" t="str">
        <f>IF(AX19="","ゲーム取得率",SUM(AY19,BB19,BH19)/SUM(AX19:BI19))</f>
        <v>ゲーム取得率</v>
      </c>
      <c r="BK20" s="299"/>
      <c r="BL20" s="300" t="s">
        <v>16</v>
      </c>
      <c r="BM20" s="301"/>
      <c r="CJ20" s="1"/>
      <c r="CM20" s="1"/>
    </row>
    <row r="21" spans="43:96" ht="15" customHeight="1">
      <c r="AQ21" s="12"/>
      <c r="AS21" s="302"/>
      <c r="AT21" s="303"/>
      <c r="AU21" s="340" t="str">
        <f>IF(AS21="","",VLOOKUP(AS21,登録No.!$A$3:$N$506,7,FALSE))</f>
        <v/>
      </c>
      <c r="AV21" s="326"/>
      <c r="AW21" s="330"/>
      <c r="AX21" s="307" t="str">
        <f>IF(BH15="","",IF(BG15="〇","×","〇"))</f>
        <v/>
      </c>
      <c r="AY21" s="309" t="str">
        <f>IF(BI15="","",BI15)</f>
        <v/>
      </c>
      <c r="AZ21" s="311" t="str">
        <f>IF(BH15="","",BH15)</f>
        <v/>
      </c>
      <c r="BA21" s="307" t="str">
        <f>IF(BH17="","",IF(BG17="〇","×","〇"))</f>
        <v/>
      </c>
      <c r="BB21" s="309" t="str">
        <f>IF(BI17="","",BI17)</f>
        <v/>
      </c>
      <c r="BC21" s="311" t="str">
        <f>IF(BH17="","",BH17)</f>
        <v/>
      </c>
      <c r="BD21" s="307" t="str">
        <f>IF(BH19="","",IF(BG19="〇","×","〇"))</f>
        <v/>
      </c>
      <c r="BE21" s="309" t="str">
        <f>IF(BI19="","",BI19)</f>
        <v/>
      </c>
      <c r="BF21" s="311" t="str">
        <f>IF(BH19="","",BH19)</f>
        <v/>
      </c>
      <c r="BG21" s="313"/>
      <c r="BH21" s="314"/>
      <c r="BI21" s="315"/>
      <c r="BJ21" s="291" t="str">
        <f>IF(BA21="","勝",COUNTIF(AX21:BI21,"〇"))</f>
        <v>勝</v>
      </c>
      <c r="BK21" s="292"/>
      <c r="BL21" s="293" t="str">
        <f>IF(BA21="","敗",COUNTIF(AX21:BI21,"×"))</f>
        <v>敗</v>
      </c>
      <c r="BM21" s="294"/>
      <c r="CJ21" s="1"/>
      <c r="CM21" s="1"/>
    </row>
    <row r="22" spans="43:96" ht="15" customHeight="1">
      <c r="AQ22" s="12"/>
      <c r="AS22" s="3"/>
      <c r="AT22" s="11"/>
      <c r="AU22" s="341" t="str">
        <f>IF(AS21="","",VLOOKUP(AS21,登録No.!$A$3:$N$506,4,FALSE))</f>
        <v/>
      </c>
      <c r="AV22" s="331"/>
      <c r="AW22" s="332"/>
      <c r="AX22" s="308"/>
      <c r="AY22" s="310"/>
      <c r="AZ22" s="312"/>
      <c r="BA22" s="308"/>
      <c r="BB22" s="310"/>
      <c r="BC22" s="312"/>
      <c r="BD22" s="308"/>
      <c r="BE22" s="310"/>
      <c r="BF22" s="312"/>
      <c r="BG22" s="316"/>
      <c r="BH22" s="317"/>
      <c r="BI22" s="318"/>
      <c r="BJ22" s="298" t="str">
        <f>IF(AX21="","ゲーム取得率",SUM(AY21,BB21,BE21)/SUM(AX21:BF21))</f>
        <v>ゲーム取得率</v>
      </c>
      <c r="BK22" s="299"/>
      <c r="BL22" s="300" t="s">
        <v>16</v>
      </c>
      <c r="BM22" s="301"/>
      <c r="CJ22" s="1"/>
      <c r="CM22" s="1"/>
    </row>
    <row r="23" spans="43:96" ht="15" customHeight="1">
      <c r="AQ23" s="12"/>
      <c r="CJ23" s="1"/>
      <c r="CM23" s="1"/>
    </row>
    <row r="24" spans="43:96" ht="15" customHeight="1">
      <c r="AQ24" s="12"/>
      <c r="AU24" s="2" t="s">
        <v>15</v>
      </c>
      <c r="AV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L24" s="2"/>
    </row>
    <row r="25" spans="43:96" ht="15" customHeight="1">
      <c r="AQ25" s="12"/>
      <c r="AS25" s="13" t="s">
        <v>11</v>
      </c>
      <c r="AU25" s="348" t="s">
        <v>8</v>
      </c>
      <c r="AV25" s="349"/>
      <c r="AW25" s="350"/>
      <c r="AX25" s="322" t="str">
        <f>AU26</f>
        <v/>
      </c>
      <c r="AY25" s="322"/>
      <c r="AZ25" s="322"/>
      <c r="BA25" s="322" t="str">
        <f>AU28</f>
        <v/>
      </c>
      <c r="BB25" s="322"/>
      <c r="BC25" s="322"/>
      <c r="BD25" s="322" t="str">
        <f>AU30</f>
        <v/>
      </c>
      <c r="BE25" s="322"/>
      <c r="BF25" s="322"/>
      <c r="BG25" s="322" t="str">
        <f>AU32</f>
        <v/>
      </c>
      <c r="BH25" s="322"/>
      <c r="BI25" s="322"/>
      <c r="BJ25" s="322" t="str">
        <f>AU34</f>
        <v/>
      </c>
      <c r="BK25" s="322"/>
      <c r="BL25" s="322"/>
      <c r="BM25" s="322" t="s">
        <v>0</v>
      </c>
      <c r="BN25" s="322"/>
      <c r="BO25" s="322"/>
      <c r="BP25" s="32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L25" s="2"/>
    </row>
    <row r="26" spans="43:96" ht="15" customHeight="1">
      <c r="AQ26" s="12"/>
      <c r="AS26" s="302"/>
      <c r="AT26" s="303"/>
      <c r="AU26" s="340" t="str">
        <f>IF(AS26="","",VLOOKUP(AS26,登録No.!$A$3:$N$506,7,FALSE))</f>
        <v/>
      </c>
      <c r="AV26" s="326"/>
      <c r="AW26" s="330"/>
      <c r="AX26" s="313"/>
      <c r="AY26" s="314"/>
      <c r="AZ26" s="315"/>
      <c r="BA26" s="307" t="str">
        <f>IF(BB26="","①",IF(BB26&gt;BC26,"〇","×"))</f>
        <v>①</v>
      </c>
      <c r="BB26" s="309"/>
      <c r="BC26" s="311"/>
      <c r="BD26" s="307" t="str">
        <f>IF(BE26="","⑥",IF(BE26&gt;BF26,"〇","×"))</f>
        <v>⑥</v>
      </c>
      <c r="BE26" s="309"/>
      <c r="BF26" s="311"/>
      <c r="BG26" s="307" t="str">
        <f>IF(BH26="","⑨",IF(BH26&gt;BI26,"〇","×"))</f>
        <v>⑨</v>
      </c>
      <c r="BH26" s="309"/>
      <c r="BI26" s="311"/>
      <c r="BJ26" s="307" t="str">
        <f>IF(BK26="","③",IF(BK26&gt;BL26,"〇","×"))</f>
        <v>③</v>
      </c>
      <c r="BK26" s="309"/>
      <c r="BL26" s="311"/>
      <c r="BM26" s="291" t="str">
        <f>IF(BB26="","勝",COUNTIF(BA26:BL26,"〇"))</f>
        <v>勝</v>
      </c>
      <c r="BN26" s="292"/>
      <c r="BO26" s="293" t="str">
        <f>IF(BB26="","敗",COUNTIF(BA26:BL26,"×"))</f>
        <v>敗</v>
      </c>
      <c r="BP26" s="294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L26" s="2"/>
    </row>
    <row r="27" spans="43:96" ht="15" customHeight="1">
      <c r="AQ27" s="12"/>
      <c r="AS27" s="3"/>
      <c r="AT27" s="11"/>
      <c r="AU27" s="341" t="str">
        <f>IF(AS26="","",VLOOKUP(AS26,登録No.!$A$3:$N$506,4,FALSE))</f>
        <v/>
      </c>
      <c r="AV27" s="331"/>
      <c r="AW27" s="332"/>
      <c r="AX27" s="316"/>
      <c r="AY27" s="317"/>
      <c r="AZ27" s="318"/>
      <c r="BA27" s="308"/>
      <c r="BB27" s="310"/>
      <c r="BC27" s="312"/>
      <c r="BD27" s="308"/>
      <c r="BE27" s="310"/>
      <c r="BF27" s="312"/>
      <c r="BG27" s="308"/>
      <c r="BH27" s="310"/>
      <c r="BI27" s="312"/>
      <c r="BJ27" s="308"/>
      <c r="BK27" s="310"/>
      <c r="BL27" s="312"/>
      <c r="BM27" s="298" t="str">
        <f>IF(BE26="","ゲーム取得率",SUM(BB26,BE26,BH26,BK26)/SUM(BA26:BL26))</f>
        <v>ゲーム取得率</v>
      </c>
      <c r="BN27" s="299"/>
      <c r="BO27" s="300" t="s">
        <v>16</v>
      </c>
      <c r="BP27" s="301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L27" s="2"/>
    </row>
    <row r="28" spans="43:96" ht="15" customHeight="1">
      <c r="AQ28" s="12"/>
      <c r="AS28" s="302"/>
      <c r="AT28" s="303"/>
      <c r="AU28" s="340" t="str">
        <f>IF(AS28="","",VLOOKUP(AS28,登録No.!$A$3:$N$506,7,FALSE))</f>
        <v/>
      </c>
      <c r="AV28" s="326"/>
      <c r="AW28" s="330"/>
      <c r="AX28" s="307" t="str">
        <f>IF(BB26="","",IF(BA26="〇","×","〇"))</f>
        <v/>
      </c>
      <c r="AY28" s="309" t="str">
        <f>IF(BC26="","",BC26)</f>
        <v/>
      </c>
      <c r="AZ28" s="311" t="str">
        <f>IF(BB26="","",BB26)</f>
        <v/>
      </c>
      <c r="BA28" s="313"/>
      <c r="BB28" s="314"/>
      <c r="BC28" s="315"/>
      <c r="BD28" s="307" t="str">
        <f>IF(BE28="","④",IF(BE28&gt;BF28,"〇","×"))</f>
        <v>④</v>
      </c>
      <c r="BE28" s="309"/>
      <c r="BF28" s="311"/>
      <c r="BG28" s="307" t="str">
        <f>IF(BH28="","⑦",IF(BH28&gt;BI28,"〇","×"))</f>
        <v>⑦</v>
      </c>
      <c r="BH28" s="309"/>
      <c r="BI28" s="311"/>
      <c r="BJ28" s="307" t="str">
        <f>IF(BK28="","⑩",IF(BK28&gt;BL28,"〇","×"))</f>
        <v>⑩</v>
      </c>
      <c r="BK28" s="309"/>
      <c r="BL28" s="311"/>
      <c r="BM28" s="291" t="str">
        <f>IF(AX28="","勝",COUNTIF(AX28:BL28,"〇"))</f>
        <v>勝</v>
      </c>
      <c r="BN28" s="292"/>
      <c r="BO28" s="293" t="str">
        <f>IF(AY28="","敗",COUNTIF(AX28:BL28,"×"))</f>
        <v>敗</v>
      </c>
      <c r="BP28" s="294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L28" s="2"/>
    </row>
    <row r="29" spans="43:96" ht="15" customHeight="1">
      <c r="AQ29" s="12"/>
      <c r="AS29" s="3"/>
      <c r="AT29" s="11"/>
      <c r="AU29" s="341" t="str">
        <f>IF(AS28="","",VLOOKUP(AS28,登録No.!$A$3:$N$506,4,FALSE))</f>
        <v/>
      </c>
      <c r="AV29" s="331"/>
      <c r="AW29" s="332"/>
      <c r="AX29" s="308"/>
      <c r="AY29" s="310"/>
      <c r="AZ29" s="312"/>
      <c r="BA29" s="316"/>
      <c r="BB29" s="317"/>
      <c r="BC29" s="318"/>
      <c r="BD29" s="308"/>
      <c r="BE29" s="310"/>
      <c r="BF29" s="312"/>
      <c r="BG29" s="308"/>
      <c r="BH29" s="310"/>
      <c r="BI29" s="312"/>
      <c r="BJ29" s="308"/>
      <c r="BK29" s="310"/>
      <c r="BL29" s="312"/>
      <c r="BM29" s="298" t="str">
        <f>IF(BE28="","ゲーム取得率",SUM(AY28,BE28,BH28,BK28)/SUM(AX28:BL28))</f>
        <v>ゲーム取得率</v>
      </c>
      <c r="BN29" s="299"/>
      <c r="BO29" s="300" t="s">
        <v>16</v>
      </c>
      <c r="BP29" s="301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L29" s="2"/>
    </row>
    <row r="30" spans="43:96" ht="15" customHeight="1">
      <c r="AQ30" s="12"/>
      <c r="AS30" s="302"/>
      <c r="AT30" s="303"/>
      <c r="AU30" s="340" t="str">
        <f>IF(AS30="","",VLOOKUP(AS30,登録No.!$A$3:$N$506,7,FALSE))</f>
        <v/>
      </c>
      <c r="AV30" s="326"/>
      <c r="AW30" s="330"/>
      <c r="AX30" s="307" t="str">
        <f>IF(BE26="","",IF(BD26="〇","×","〇"))</f>
        <v/>
      </c>
      <c r="AY30" s="309" t="str">
        <f>IF(BF26="","",BF26)</f>
        <v/>
      </c>
      <c r="AZ30" s="311" t="str">
        <f>IF(BE26="","",BE26)</f>
        <v/>
      </c>
      <c r="BA30" s="307" t="str">
        <f>IF(BE28="","",IF(BD28="〇","×","〇"))</f>
        <v/>
      </c>
      <c r="BB30" s="309" t="str">
        <f>IF(BF28="","",BF28)</f>
        <v/>
      </c>
      <c r="BC30" s="311" t="str">
        <f>IF(BE28="","",BE28)</f>
        <v/>
      </c>
      <c r="BD30" s="313"/>
      <c r="BE30" s="314"/>
      <c r="BF30" s="315"/>
      <c r="BG30" s="307" t="str">
        <f>IF(BH30="","②",IF(BH30&gt;BI30,"〇","×"))</f>
        <v>②</v>
      </c>
      <c r="BH30" s="309"/>
      <c r="BI30" s="311"/>
      <c r="BJ30" s="307" t="str">
        <f>IF(BK30="","⑧",IF(BK30&gt;BL30,"〇","×"))</f>
        <v>⑧</v>
      </c>
      <c r="BK30" s="309"/>
      <c r="BL30" s="311"/>
      <c r="BM30" s="291" t="str">
        <f>IF(AY30="","勝",COUNTIF(AX30:BL30,"〇"))</f>
        <v>勝</v>
      </c>
      <c r="BN30" s="292"/>
      <c r="BO30" s="293" t="str">
        <f>IF(AY30="","敗",COUNTIF(AX30:BL30,"×"))</f>
        <v>敗</v>
      </c>
      <c r="BP30" s="294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L30" s="2"/>
    </row>
    <row r="31" spans="43:96" ht="15" customHeight="1">
      <c r="AQ31" s="12"/>
      <c r="AS31" s="3"/>
      <c r="AT31" s="11"/>
      <c r="AU31" s="341" t="str">
        <f>IF(AS30="","",VLOOKUP(AS30,登録No.!$A$3:$N$506,4,FALSE))</f>
        <v/>
      </c>
      <c r="AV31" s="331"/>
      <c r="AW31" s="332"/>
      <c r="AX31" s="308"/>
      <c r="AY31" s="310"/>
      <c r="AZ31" s="312"/>
      <c r="BA31" s="308"/>
      <c r="BB31" s="310"/>
      <c r="BC31" s="312"/>
      <c r="BD31" s="316"/>
      <c r="BE31" s="317"/>
      <c r="BF31" s="318"/>
      <c r="BG31" s="308"/>
      <c r="BH31" s="310"/>
      <c r="BI31" s="312"/>
      <c r="BJ31" s="308"/>
      <c r="BK31" s="310"/>
      <c r="BL31" s="312"/>
      <c r="BM31" s="298" t="str">
        <f>IF(AY30="","ゲーム取得率",SUM(AY30,BB30,BH30,BK30)/SUM(AX30:BL30))</f>
        <v>ゲーム取得率</v>
      </c>
      <c r="BN31" s="299"/>
      <c r="BO31" s="300" t="s">
        <v>16</v>
      </c>
      <c r="BP31" s="301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L31" s="2"/>
    </row>
    <row r="32" spans="43:96" ht="15" customHeight="1">
      <c r="AQ32" s="12"/>
      <c r="AS32" s="302"/>
      <c r="AT32" s="303"/>
      <c r="AU32" s="340" t="str">
        <f>IF(AS32="","",VLOOKUP(AS32,登録No.!$A$3:$N$506,7,FALSE))</f>
        <v/>
      </c>
      <c r="AV32" s="326"/>
      <c r="AW32" s="330"/>
      <c r="AX32" s="307" t="str">
        <f>IF(BH26="","",IF(BG26="〇","×","〇"))</f>
        <v/>
      </c>
      <c r="AY32" s="309" t="str">
        <f>IF(BI26="","",BI26)</f>
        <v/>
      </c>
      <c r="AZ32" s="311" t="str">
        <f>IF(BH26="","",BH26)</f>
        <v/>
      </c>
      <c r="BA32" s="307" t="str">
        <f>IF(BH28="","",IF(BG28="〇","×","〇"))</f>
        <v/>
      </c>
      <c r="BB32" s="309" t="str">
        <f>IF(BI28="","",BI28)</f>
        <v/>
      </c>
      <c r="BC32" s="311" t="str">
        <f>IF(BH28="","",BH28)</f>
        <v/>
      </c>
      <c r="BD32" s="307" t="str">
        <f>IF(BH30="","",IF(BG30="〇","×","〇"))</f>
        <v/>
      </c>
      <c r="BE32" s="309" t="str">
        <f>IF(BI30="","",BI30)</f>
        <v/>
      </c>
      <c r="BF32" s="311" t="str">
        <f>IF(BH30="","",BH30)</f>
        <v/>
      </c>
      <c r="BG32" s="313"/>
      <c r="BH32" s="314"/>
      <c r="BI32" s="315"/>
      <c r="BJ32" s="307" t="str">
        <f>IF(BK32="","⑤",IF(BK32&gt;BL32,"〇","×"))</f>
        <v>⑤</v>
      </c>
      <c r="BK32" s="309"/>
      <c r="BL32" s="311"/>
      <c r="BM32" s="291" t="str">
        <f>IF(AY32="","勝",COUNTIF(AX32:BL32,"〇"))</f>
        <v>勝</v>
      </c>
      <c r="BN32" s="292"/>
      <c r="BO32" s="293" t="str">
        <f>IF(AY32="","敗",COUNTIF(AX32:BL32,"×"))</f>
        <v>敗</v>
      </c>
      <c r="BP32" s="294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L32" s="2"/>
    </row>
    <row r="33" spans="43:90" ht="15" customHeight="1">
      <c r="AQ33" s="12"/>
      <c r="AS33" s="3"/>
      <c r="AT33" s="11"/>
      <c r="AU33" s="341" t="str">
        <f>IF(AS32="","",VLOOKUP(AS32,登録No.!$A$3:$N$506,4,FALSE))</f>
        <v/>
      </c>
      <c r="AV33" s="331"/>
      <c r="AW33" s="332"/>
      <c r="AX33" s="308"/>
      <c r="AY33" s="310"/>
      <c r="AZ33" s="312"/>
      <c r="BA33" s="308"/>
      <c r="BB33" s="310"/>
      <c r="BC33" s="312"/>
      <c r="BD33" s="308"/>
      <c r="BE33" s="310"/>
      <c r="BF33" s="312"/>
      <c r="BG33" s="316"/>
      <c r="BH33" s="317"/>
      <c r="BI33" s="318"/>
      <c r="BJ33" s="308"/>
      <c r="BK33" s="310"/>
      <c r="BL33" s="312"/>
      <c r="BM33" s="298" t="str">
        <f>IF(AY32="","ゲーム取得率",SUM(AY32,BB32,BE32,BK32)/SUM(AX32:BL32))</f>
        <v>ゲーム取得率</v>
      </c>
      <c r="BN33" s="299"/>
      <c r="BO33" s="300" t="s">
        <v>16</v>
      </c>
      <c r="BP33" s="301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L33" s="2"/>
    </row>
    <row r="34" spans="43:90" ht="15" customHeight="1">
      <c r="AQ34" s="12"/>
      <c r="AS34" s="302"/>
      <c r="AT34" s="303"/>
      <c r="AU34" s="340" t="str">
        <f>IF(AS34="","",VLOOKUP(AS34,登録No.!$A$3:$N$506,7,FALSE))</f>
        <v/>
      </c>
      <c r="AV34" s="326"/>
      <c r="AW34" s="330"/>
      <c r="AX34" s="307" t="str">
        <f>IF(BK26="","",IF(BJ26="〇","×","〇"))</f>
        <v/>
      </c>
      <c r="AY34" s="309" t="str">
        <f>IF(BL26="","",BL26)</f>
        <v/>
      </c>
      <c r="AZ34" s="311" t="str">
        <f>IF(BK26="","",BK26)</f>
        <v/>
      </c>
      <c r="BA34" s="307" t="str">
        <f>IF(BJ28="⑩","",IF(BJ28="〇","×","〇"))</f>
        <v/>
      </c>
      <c r="BB34" s="309" t="str">
        <f>IF(BL28="","",BL28)</f>
        <v/>
      </c>
      <c r="BC34" s="311" t="str">
        <f>IF(BK28="","",BK28)</f>
        <v/>
      </c>
      <c r="BD34" s="307" t="str">
        <f>IF(BK30="","",IF(BJ30="〇","×","〇"))</f>
        <v/>
      </c>
      <c r="BE34" s="309" t="str">
        <f>IF(BL30="","",BL30)</f>
        <v/>
      </c>
      <c r="BF34" s="311" t="str">
        <f>IF(BK30="","",BK30)</f>
        <v/>
      </c>
      <c r="BG34" s="307" t="str">
        <f>IF(BK32="","",IF(BJ32="〇","×","〇"))</f>
        <v/>
      </c>
      <c r="BH34" s="309" t="str">
        <f>IF(BL32="","",BL32)</f>
        <v/>
      </c>
      <c r="BI34" s="311" t="str">
        <f>IF(BK32="","",BK32)</f>
        <v/>
      </c>
      <c r="BJ34" s="313"/>
      <c r="BK34" s="314"/>
      <c r="BL34" s="315"/>
      <c r="BM34" s="291" t="str">
        <f>IF(AY34="","勝",COUNTIF(AX34:BL34,"〇"))</f>
        <v>勝</v>
      </c>
      <c r="BN34" s="292"/>
      <c r="BO34" s="293" t="str">
        <f>IF(AY34="","敗",COUNTIF(AX34:BL34,"×"))</f>
        <v>敗</v>
      </c>
      <c r="BP34" s="294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L34" s="2"/>
    </row>
    <row r="35" spans="43:90" ht="15" customHeight="1">
      <c r="AQ35" s="12"/>
      <c r="AS35" s="3"/>
      <c r="AT35" s="11"/>
      <c r="AU35" s="341" t="str">
        <f>IF(AS34="","",VLOOKUP(AS34,登録No.!$A$3:$N$506,4,FALSE))</f>
        <v/>
      </c>
      <c r="AV35" s="331"/>
      <c r="AW35" s="332"/>
      <c r="AX35" s="308"/>
      <c r="AY35" s="310"/>
      <c r="AZ35" s="312"/>
      <c r="BA35" s="308"/>
      <c r="BB35" s="310"/>
      <c r="BC35" s="312"/>
      <c r="BD35" s="308"/>
      <c r="BE35" s="310"/>
      <c r="BF35" s="312"/>
      <c r="BG35" s="308"/>
      <c r="BH35" s="310"/>
      <c r="BI35" s="312"/>
      <c r="BJ35" s="316"/>
      <c r="BK35" s="317"/>
      <c r="BL35" s="318"/>
      <c r="BM35" s="298" t="str">
        <f>IF(AY34="","ゲーム取得率",SUM(AY34,BB34,BE34,BH34)/SUM(AX34:BL34))</f>
        <v>ゲーム取得率</v>
      </c>
      <c r="BN35" s="299"/>
      <c r="BO35" s="300" t="s">
        <v>16</v>
      </c>
      <c r="BP35" s="301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L35" s="2"/>
    </row>
    <row r="36" spans="43:90" ht="15" customHeight="1">
      <c r="AQ36" s="12"/>
    </row>
    <row r="37" spans="43:90" ht="15" customHeight="1">
      <c r="AQ37" s="12"/>
    </row>
    <row r="38" spans="43:90" ht="15" customHeight="1">
      <c r="AQ38" s="12"/>
    </row>
    <row r="39" spans="43:90" ht="15" customHeight="1">
      <c r="AQ39" s="12"/>
    </row>
    <row r="40" spans="43:90" ht="15" customHeight="1">
      <c r="AQ40" s="12"/>
    </row>
    <row r="41" spans="43:90" ht="15" customHeight="1">
      <c r="AQ41" s="12"/>
    </row>
    <row r="42" spans="43:90" ht="15" customHeight="1">
      <c r="AQ42" s="12"/>
    </row>
    <row r="43" spans="43:90" ht="15" customHeight="1">
      <c r="AQ43" s="12"/>
    </row>
    <row r="44" spans="43:90" ht="15" customHeight="1">
      <c r="AQ44" s="12"/>
    </row>
    <row r="45" spans="43:90" ht="15" customHeight="1">
      <c r="AQ45" s="12"/>
    </row>
    <row r="46" spans="43:90" ht="15" customHeight="1">
      <c r="AQ46" s="12"/>
    </row>
    <row r="47" spans="43:90" ht="15" customHeight="1">
      <c r="AQ47" s="12"/>
    </row>
    <row r="48" spans="43:90" ht="15" customHeight="1">
      <c r="AQ48" s="12"/>
    </row>
    <row r="49" spans="1:43" ht="15" customHeight="1">
      <c r="AQ49" s="12"/>
    </row>
    <row r="50" spans="1:43">
      <c r="A50" s="39" t="s">
        <v>370</v>
      </c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12"/>
    </row>
  </sheetData>
  <mergeCells count="498">
    <mergeCell ref="AN11:AO11"/>
    <mergeCell ref="U12:V12"/>
    <mergeCell ref="W12:Y12"/>
    <mergeCell ref="Z12:Z13"/>
    <mergeCell ref="AA12:AA13"/>
    <mergeCell ref="AB12:AB13"/>
    <mergeCell ref="AC12:AC13"/>
    <mergeCell ref="AD12:AD13"/>
    <mergeCell ref="AE12:AE13"/>
    <mergeCell ref="AF12:AF13"/>
    <mergeCell ref="AG12:AG13"/>
    <mergeCell ref="AH12:AH13"/>
    <mergeCell ref="AI12:AK13"/>
    <mergeCell ref="AL12:AM12"/>
    <mergeCell ref="AN12:AO12"/>
    <mergeCell ref="W13:Y13"/>
    <mergeCell ref="AL13:AM13"/>
    <mergeCell ref="AN13:AO13"/>
    <mergeCell ref="AI8:AI9"/>
    <mergeCell ref="AJ8:AJ9"/>
    <mergeCell ref="AK8:AK9"/>
    <mergeCell ref="AL8:AM8"/>
    <mergeCell ref="AN8:AO8"/>
    <mergeCell ref="W9:Y9"/>
    <mergeCell ref="AL9:AM9"/>
    <mergeCell ref="AN9:AO9"/>
    <mergeCell ref="U10:V10"/>
    <mergeCell ref="W10:Y10"/>
    <mergeCell ref="Z10:Z11"/>
    <mergeCell ref="AA10:AA11"/>
    <mergeCell ref="AB10:AB11"/>
    <mergeCell ref="AC10:AC11"/>
    <mergeCell ref="AD10:AD11"/>
    <mergeCell ref="AE10:AE11"/>
    <mergeCell ref="AF10:AH11"/>
    <mergeCell ref="AI10:AI11"/>
    <mergeCell ref="AJ10:AJ11"/>
    <mergeCell ref="AK10:AK11"/>
    <mergeCell ref="AL10:AM10"/>
    <mergeCell ref="AN10:AO10"/>
    <mergeCell ref="W11:Y11"/>
    <mergeCell ref="AL11:AM11"/>
    <mergeCell ref="U8:V8"/>
    <mergeCell ref="W8:Y8"/>
    <mergeCell ref="Z8:Z9"/>
    <mergeCell ref="AA8:AA9"/>
    <mergeCell ref="AB8:AB9"/>
    <mergeCell ref="AC8:AE9"/>
    <mergeCell ref="AF8:AF9"/>
    <mergeCell ref="AG8:AG9"/>
    <mergeCell ref="AH8:AH9"/>
    <mergeCell ref="Z5:AB5"/>
    <mergeCell ref="AC5:AE5"/>
    <mergeCell ref="AF5:AH5"/>
    <mergeCell ref="AI5:AK5"/>
    <mergeCell ref="AL5:AO5"/>
    <mergeCell ref="U6:V6"/>
    <mergeCell ref="W6:Y6"/>
    <mergeCell ref="Z6:AB7"/>
    <mergeCell ref="AC6:AC7"/>
    <mergeCell ref="AD6:AD7"/>
    <mergeCell ref="AE6:AE7"/>
    <mergeCell ref="AF6:AF7"/>
    <mergeCell ref="AG6:AG7"/>
    <mergeCell ref="AH6:AH7"/>
    <mergeCell ref="AI6:AI7"/>
    <mergeCell ref="AJ6:AJ7"/>
    <mergeCell ref="AK6:AK7"/>
    <mergeCell ref="AL6:AM6"/>
    <mergeCell ref="AN6:AO6"/>
    <mergeCell ref="W7:Y7"/>
    <mergeCell ref="AL7:AM7"/>
    <mergeCell ref="AN7:AO7"/>
    <mergeCell ref="P10:Q10"/>
    <mergeCell ref="R10:S10"/>
    <mergeCell ref="D11:F11"/>
    <mergeCell ref="P11:Q11"/>
    <mergeCell ref="R11:S11"/>
    <mergeCell ref="B8:C8"/>
    <mergeCell ref="D8:F8"/>
    <mergeCell ref="G8:G9"/>
    <mergeCell ref="H8:H9"/>
    <mergeCell ref="I8:I9"/>
    <mergeCell ref="B10:C10"/>
    <mergeCell ref="D10:F10"/>
    <mergeCell ref="G10:G11"/>
    <mergeCell ref="H10:H11"/>
    <mergeCell ref="I10:I11"/>
    <mergeCell ref="J10:J11"/>
    <mergeCell ref="K10:K11"/>
    <mergeCell ref="L10:L11"/>
    <mergeCell ref="M10:O11"/>
    <mergeCell ref="N8:N9"/>
    <mergeCell ref="O8:O9"/>
    <mergeCell ref="P8:Q8"/>
    <mergeCell ref="R8:S8"/>
    <mergeCell ref="D9:F9"/>
    <mergeCell ref="CO14:CP14"/>
    <mergeCell ref="CM12:CM13"/>
    <mergeCell ref="CN12:CN13"/>
    <mergeCell ref="CO12:CP12"/>
    <mergeCell ref="AX17:AX18"/>
    <mergeCell ref="AY17:AY18"/>
    <mergeCell ref="AZ17:AZ18"/>
    <mergeCell ref="BD17:BD18"/>
    <mergeCell ref="BE17:BE18"/>
    <mergeCell ref="BF17:BF18"/>
    <mergeCell ref="BG17:BG18"/>
    <mergeCell ref="BH17:BH18"/>
    <mergeCell ref="BI17:BI18"/>
    <mergeCell ref="CG14:CG15"/>
    <mergeCell ref="CH14:CH15"/>
    <mergeCell ref="BJ16:BK16"/>
    <mergeCell ref="CD14:CD15"/>
    <mergeCell ref="CE14:CE15"/>
    <mergeCell ref="CF14:CF15"/>
    <mergeCell ref="BZ14:BZ15"/>
    <mergeCell ref="CA14:CA15"/>
    <mergeCell ref="CB14:CB15"/>
    <mergeCell ref="CC14:CC15"/>
    <mergeCell ref="BA15:BA16"/>
    <mergeCell ref="CQ16:CR16"/>
    <mergeCell ref="CO17:CP17"/>
    <mergeCell ref="CQ17:CR17"/>
    <mergeCell ref="CI16:CI17"/>
    <mergeCell ref="CJ16:CJ17"/>
    <mergeCell ref="CK16:CK17"/>
    <mergeCell ref="BR16:BS16"/>
    <mergeCell ref="BT16:BV16"/>
    <mergeCell ref="BW16:BW17"/>
    <mergeCell ref="BX16:BX17"/>
    <mergeCell ref="BY16:BY17"/>
    <mergeCell ref="BZ16:BZ17"/>
    <mergeCell ref="CA16:CA17"/>
    <mergeCell ref="CB16:CB17"/>
    <mergeCell ref="CC16:CC17"/>
    <mergeCell ref="BT17:BV17"/>
    <mergeCell ref="CD16:CD17"/>
    <mergeCell ref="CE16:CE17"/>
    <mergeCell ref="CF16:CF17"/>
    <mergeCell ref="CG16:CG17"/>
    <mergeCell ref="CH16:CH17"/>
    <mergeCell ref="CL16:CN17"/>
    <mergeCell ref="CO16:CP16"/>
    <mergeCell ref="CQ14:CR14"/>
    <mergeCell ref="BT15:BV15"/>
    <mergeCell ref="CO15:CP15"/>
    <mergeCell ref="CQ15:CR15"/>
    <mergeCell ref="CI5:CK5"/>
    <mergeCell ref="CI6:CI7"/>
    <mergeCell ref="CJ6:CJ7"/>
    <mergeCell ref="CK6:CK7"/>
    <mergeCell ref="CI8:CI9"/>
    <mergeCell ref="CJ8:CJ9"/>
    <mergeCell ref="CK8:CK9"/>
    <mergeCell ref="CI10:CI11"/>
    <mergeCell ref="CJ10:CJ11"/>
    <mergeCell ref="CK10:CK11"/>
    <mergeCell ref="CI12:CI13"/>
    <mergeCell ref="CJ12:CJ13"/>
    <mergeCell ref="CK12:CK13"/>
    <mergeCell ref="CI14:CK15"/>
    <mergeCell ref="CL14:CL15"/>
    <mergeCell ref="CM14:CM15"/>
    <mergeCell ref="CN14:CN15"/>
    <mergeCell ref="CQ11:CR11"/>
    <mergeCell ref="CD12:CD13"/>
    <mergeCell ref="CL12:CL13"/>
    <mergeCell ref="CQ12:CR12"/>
    <mergeCell ref="BT13:BV13"/>
    <mergeCell ref="CO13:CP13"/>
    <mergeCell ref="CQ13:CR13"/>
    <mergeCell ref="BR12:BS12"/>
    <mergeCell ref="BT12:BV12"/>
    <mergeCell ref="BW12:BW13"/>
    <mergeCell ref="BX12:BX13"/>
    <mergeCell ref="BY12:BY13"/>
    <mergeCell ref="BZ12:BZ13"/>
    <mergeCell ref="CA12:CA13"/>
    <mergeCell ref="CB12:CB13"/>
    <mergeCell ref="CC12:CC13"/>
    <mergeCell ref="CE12:CE13"/>
    <mergeCell ref="CF12:CH13"/>
    <mergeCell ref="CO8:CP8"/>
    <mergeCell ref="CQ8:CR8"/>
    <mergeCell ref="BT9:BV9"/>
    <mergeCell ref="CO9:CP9"/>
    <mergeCell ref="CQ9:CR9"/>
    <mergeCell ref="BR10:BS10"/>
    <mergeCell ref="BT10:BV10"/>
    <mergeCell ref="BW10:BW11"/>
    <mergeCell ref="BX10:BX11"/>
    <mergeCell ref="BY10:BY11"/>
    <mergeCell ref="BZ10:BZ11"/>
    <mergeCell ref="CA10:CA11"/>
    <mergeCell ref="CB10:CB11"/>
    <mergeCell ref="CC10:CE11"/>
    <mergeCell ref="CF10:CF11"/>
    <mergeCell ref="CG10:CG11"/>
    <mergeCell ref="CH10:CH11"/>
    <mergeCell ref="CL10:CL11"/>
    <mergeCell ref="CM10:CM11"/>
    <mergeCell ref="CN10:CN11"/>
    <mergeCell ref="CO10:CP10"/>
    <mergeCell ref="CQ10:CR10"/>
    <mergeCell ref="BT11:BV11"/>
    <mergeCell ref="CO11:CP11"/>
    <mergeCell ref="CO5:CR5"/>
    <mergeCell ref="BR6:BS6"/>
    <mergeCell ref="BT6:BV6"/>
    <mergeCell ref="BW6:BY7"/>
    <mergeCell ref="BZ6:BZ7"/>
    <mergeCell ref="CA6:CA7"/>
    <mergeCell ref="CB6:CB7"/>
    <mergeCell ref="CC6:CC7"/>
    <mergeCell ref="CD6:CD7"/>
    <mergeCell ref="CE6:CE7"/>
    <mergeCell ref="CF6:CF7"/>
    <mergeCell ref="CG6:CG7"/>
    <mergeCell ref="CH6:CH7"/>
    <mergeCell ref="CL6:CL7"/>
    <mergeCell ref="CM6:CM7"/>
    <mergeCell ref="CN6:CN7"/>
    <mergeCell ref="CO6:CP6"/>
    <mergeCell ref="CQ6:CR6"/>
    <mergeCell ref="BT7:BV7"/>
    <mergeCell ref="CO7:CP7"/>
    <mergeCell ref="CQ7:CR7"/>
    <mergeCell ref="BT5:BV5"/>
    <mergeCell ref="BW5:BY5"/>
    <mergeCell ref="BZ5:CB5"/>
    <mergeCell ref="J8:L9"/>
    <mergeCell ref="M8:M9"/>
    <mergeCell ref="P9:Q9"/>
    <mergeCell ref="R9:S9"/>
    <mergeCell ref="D5:F5"/>
    <mergeCell ref="CC5:CE5"/>
    <mergeCell ref="CF5:CH5"/>
    <mergeCell ref="CL5:CN5"/>
    <mergeCell ref="BR8:BS8"/>
    <mergeCell ref="BT8:BV8"/>
    <mergeCell ref="BW8:BW9"/>
    <mergeCell ref="BX8:BX9"/>
    <mergeCell ref="BY8:BY9"/>
    <mergeCell ref="BZ8:CB9"/>
    <mergeCell ref="CC8:CC9"/>
    <mergeCell ref="CD8:CD9"/>
    <mergeCell ref="CE8:CE9"/>
    <mergeCell ref="CF8:CF9"/>
    <mergeCell ref="CG8:CG9"/>
    <mergeCell ref="CH8:CH9"/>
    <mergeCell ref="CL8:CL9"/>
    <mergeCell ref="CM8:CM9"/>
    <mergeCell ref="CN8:CN9"/>
    <mergeCell ref="G5:I5"/>
    <mergeCell ref="A2:I2"/>
    <mergeCell ref="J2:AO2"/>
    <mergeCell ref="BA6:BA7"/>
    <mergeCell ref="BB6:BB7"/>
    <mergeCell ref="BC6:BC7"/>
    <mergeCell ref="AS6:AT6"/>
    <mergeCell ref="B6:C6"/>
    <mergeCell ref="D6:F6"/>
    <mergeCell ref="G6:I7"/>
    <mergeCell ref="J6:J7"/>
    <mergeCell ref="K6:K7"/>
    <mergeCell ref="L6:L7"/>
    <mergeCell ref="M6:M7"/>
    <mergeCell ref="N6:N7"/>
    <mergeCell ref="O6:O7"/>
    <mergeCell ref="D7:F7"/>
    <mergeCell ref="J5:L5"/>
    <mergeCell ref="M5:O5"/>
    <mergeCell ref="P5:S5"/>
    <mergeCell ref="P6:Q6"/>
    <mergeCell ref="R6:S6"/>
    <mergeCell ref="P7:Q7"/>
    <mergeCell ref="R7:S7"/>
    <mergeCell ref="W5:Y5"/>
    <mergeCell ref="AU5:AW5"/>
    <mergeCell ref="AU7:AW7"/>
    <mergeCell ref="AU6:AW6"/>
    <mergeCell ref="AX6:AZ7"/>
    <mergeCell ref="AU10:AW10"/>
    <mergeCell ref="BD6:BD7"/>
    <mergeCell ref="BE6:BE7"/>
    <mergeCell ref="BF6:BF7"/>
    <mergeCell ref="BD8:BD9"/>
    <mergeCell ref="BE8:BE9"/>
    <mergeCell ref="BF8:BF9"/>
    <mergeCell ref="AX5:AZ5"/>
    <mergeCell ref="BA5:BC5"/>
    <mergeCell ref="BD5:BF5"/>
    <mergeCell ref="BG5:BJ5"/>
    <mergeCell ref="AX14:AZ14"/>
    <mergeCell ref="BA14:BC14"/>
    <mergeCell ref="BG6:BH6"/>
    <mergeCell ref="BI6:BJ6"/>
    <mergeCell ref="BG7:BH7"/>
    <mergeCell ref="BI7:BJ7"/>
    <mergeCell ref="BR14:BS14"/>
    <mergeCell ref="BT14:BV14"/>
    <mergeCell ref="BW14:BW15"/>
    <mergeCell ref="BX14:BX15"/>
    <mergeCell ref="BY14:BY15"/>
    <mergeCell ref="BJ17:BK17"/>
    <mergeCell ref="BL17:BM17"/>
    <mergeCell ref="AS19:AT19"/>
    <mergeCell ref="AU19:AW19"/>
    <mergeCell ref="BJ18:BK18"/>
    <mergeCell ref="BL18:BM18"/>
    <mergeCell ref="BJ19:BK19"/>
    <mergeCell ref="BL19:BM19"/>
    <mergeCell ref="BB15:BB16"/>
    <mergeCell ref="BC15:BC16"/>
    <mergeCell ref="BD15:BD16"/>
    <mergeCell ref="BE15:BE16"/>
    <mergeCell ref="BF15:BF16"/>
    <mergeCell ref="BG15:BG16"/>
    <mergeCell ref="BH15:BH16"/>
    <mergeCell ref="BI15:BI16"/>
    <mergeCell ref="BL16:BM16"/>
    <mergeCell ref="BL15:BM15"/>
    <mergeCell ref="BJ15:BK15"/>
    <mergeCell ref="AS8:AT8"/>
    <mergeCell ref="AS15:AT15"/>
    <mergeCell ref="AU15:AW15"/>
    <mergeCell ref="AU16:AW16"/>
    <mergeCell ref="BJ14:BM14"/>
    <mergeCell ref="AS17:AT17"/>
    <mergeCell ref="AS10:AT10"/>
    <mergeCell ref="BI8:BJ8"/>
    <mergeCell ref="BG9:BH9"/>
    <mergeCell ref="BI9:BJ9"/>
    <mergeCell ref="AZ8:AZ9"/>
    <mergeCell ref="AY8:AY9"/>
    <mergeCell ref="AX8:AX9"/>
    <mergeCell ref="AU9:AW9"/>
    <mergeCell ref="AU8:AW8"/>
    <mergeCell ref="BA8:BC9"/>
    <mergeCell ref="AY10:AY11"/>
    <mergeCell ref="AX10:AX11"/>
    <mergeCell ref="BG10:BH10"/>
    <mergeCell ref="BG8:BH8"/>
    <mergeCell ref="AU11:AW11"/>
    <mergeCell ref="BL22:BM22"/>
    <mergeCell ref="BJ20:BK20"/>
    <mergeCell ref="BL20:BM20"/>
    <mergeCell ref="AS26:AT26"/>
    <mergeCell ref="AU26:AW26"/>
    <mergeCell ref="AX26:AZ27"/>
    <mergeCell ref="BM26:BN26"/>
    <mergeCell ref="AU20:AW20"/>
    <mergeCell ref="AX19:AX20"/>
    <mergeCell ref="AY19:AY20"/>
    <mergeCell ref="AZ19:AZ20"/>
    <mergeCell ref="BA19:BA20"/>
    <mergeCell ref="BB19:BB20"/>
    <mergeCell ref="BC19:BC20"/>
    <mergeCell ref="BG19:BG20"/>
    <mergeCell ref="BH19:BH20"/>
    <mergeCell ref="BI19:BI20"/>
    <mergeCell ref="BD19:BF20"/>
    <mergeCell ref="BD21:BD22"/>
    <mergeCell ref="BE21:BE22"/>
    <mergeCell ref="BO26:BP26"/>
    <mergeCell ref="AU27:AW27"/>
    <mergeCell ref="BM27:BN27"/>
    <mergeCell ref="AU25:AW25"/>
    <mergeCell ref="AS21:AT21"/>
    <mergeCell ref="AU21:AW21"/>
    <mergeCell ref="AU22:AW22"/>
    <mergeCell ref="AX25:AZ25"/>
    <mergeCell ref="BA25:BC25"/>
    <mergeCell ref="BD25:BF25"/>
    <mergeCell ref="BG25:BI25"/>
    <mergeCell ref="BM25:BP25"/>
    <mergeCell ref="BJ25:BL25"/>
    <mergeCell ref="BG21:BI22"/>
    <mergeCell ref="AX21:AX22"/>
    <mergeCell ref="AY21:AY22"/>
    <mergeCell ref="AZ21:AZ22"/>
    <mergeCell ref="BA21:BA22"/>
    <mergeCell ref="BB21:BB22"/>
    <mergeCell ref="BC21:BC22"/>
    <mergeCell ref="BF21:BF22"/>
    <mergeCell ref="BJ21:BK21"/>
    <mergeCell ref="BL21:BM21"/>
    <mergeCell ref="BJ22:BK22"/>
    <mergeCell ref="AS30:AT30"/>
    <mergeCell ref="AU30:AW30"/>
    <mergeCell ref="BD30:BF31"/>
    <mergeCell ref="BM30:BN30"/>
    <mergeCell ref="BO30:BP30"/>
    <mergeCell ref="AU31:AW31"/>
    <mergeCell ref="BO27:BP27"/>
    <mergeCell ref="AS28:AT28"/>
    <mergeCell ref="AU28:AW28"/>
    <mergeCell ref="BA28:BC29"/>
    <mergeCell ref="BM28:BN28"/>
    <mergeCell ref="BO28:BP28"/>
    <mergeCell ref="AU29:AW29"/>
    <mergeCell ref="BF28:BF29"/>
    <mergeCell ref="BG28:BG29"/>
    <mergeCell ref="BH28:BH29"/>
    <mergeCell ref="BI28:BI29"/>
    <mergeCell ref="BM29:BN29"/>
    <mergeCell ref="BO29:BP29"/>
    <mergeCell ref="BI26:BI27"/>
    <mergeCell ref="BJ26:BJ27"/>
    <mergeCell ref="BK26:BK27"/>
    <mergeCell ref="BL26:BL27"/>
    <mergeCell ref="AX28:AX29"/>
    <mergeCell ref="BM34:BN34"/>
    <mergeCell ref="BO34:BP34"/>
    <mergeCell ref="AU35:AW35"/>
    <mergeCell ref="BM31:BN31"/>
    <mergeCell ref="BO31:BP31"/>
    <mergeCell ref="AS32:AT32"/>
    <mergeCell ref="AU32:AW32"/>
    <mergeCell ref="BG32:BI33"/>
    <mergeCell ref="BM32:BN32"/>
    <mergeCell ref="BO32:BP32"/>
    <mergeCell ref="AU33:AW33"/>
    <mergeCell ref="BM35:BN35"/>
    <mergeCell ref="BO35:BP35"/>
    <mergeCell ref="BM33:BN33"/>
    <mergeCell ref="BO33:BP33"/>
    <mergeCell ref="BJ34:BL35"/>
    <mergeCell ref="AX34:AX35"/>
    <mergeCell ref="AY34:AY35"/>
    <mergeCell ref="AZ34:AZ35"/>
    <mergeCell ref="BA34:BA35"/>
    <mergeCell ref="BB34:BB35"/>
    <mergeCell ref="BC34:BC35"/>
    <mergeCell ref="BD34:BD35"/>
    <mergeCell ref="BE34:BE35"/>
    <mergeCell ref="A1:AO1"/>
    <mergeCell ref="BA26:BA27"/>
    <mergeCell ref="BB26:BB27"/>
    <mergeCell ref="BC26:BC27"/>
    <mergeCell ref="BD26:BD27"/>
    <mergeCell ref="BE26:BE27"/>
    <mergeCell ref="BF26:BF27"/>
    <mergeCell ref="BG26:BG27"/>
    <mergeCell ref="BH26:BH27"/>
    <mergeCell ref="BA17:BC18"/>
    <mergeCell ref="AU17:AW17"/>
    <mergeCell ref="AU18:AW18"/>
    <mergeCell ref="BD14:BF14"/>
    <mergeCell ref="BG14:BI14"/>
    <mergeCell ref="AX15:AZ16"/>
    <mergeCell ref="BD10:BF11"/>
    <mergeCell ref="AU14:AW14"/>
    <mergeCell ref="BI10:BJ10"/>
    <mergeCell ref="BG11:BH11"/>
    <mergeCell ref="BI11:BJ11"/>
    <mergeCell ref="BC10:BC11"/>
    <mergeCell ref="BB10:BB11"/>
    <mergeCell ref="BA10:BA11"/>
    <mergeCell ref="AZ10:AZ11"/>
    <mergeCell ref="AY28:AY29"/>
    <mergeCell ref="AZ28:AZ29"/>
    <mergeCell ref="BD28:BD29"/>
    <mergeCell ref="BE28:BE29"/>
    <mergeCell ref="AS34:AT34"/>
    <mergeCell ref="AU34:AW34"/>
    <mergeCell ref="BJ28:BJ29"/>
    <mergeCell ref="BK28:BK29"/>
    <mergeCell ref="BL28:BL29"/>
    <mergeCell ref="AX30:AX31"/>
    <mergeCell ref="AY30:AY31"/>
    <mergeCell ref="AZ30:AZ31"/>
    <mergeCell ref="BA30:BA31"/>
    <mergeCell ref="BB30:BB31"/>
    <mergeCell ref="BC30:BC31"/>
    <mergeCell ref="BG30:BG31"/>
    <mergeCell ref="BH30:BH31"/>
    <mergeCell ref="BI30:BI31"/>
    <mergeCell ref="BJ30:BJ31"/>
    <mergeCell ref="BK30:BK31"/>
    <mergeCell ref="BL30:BL31"/>
    <mergeCell ref="BJ32:BJ33"/>
    <mergeCell ref="BK32:BK33"/>
    <mergeCell ref="BL32:BL33"/>
    <mergeCell ref="BF34:BF35"/>
    <mergeCell ref="BG34:BG35"/>
    <mergeCell ref="BH34:BH35"/>
    <mergeCell ref="BI34:BI35"/>
    <mergeCell ref="AX32:AX33"/>
    <mergeCell ref="AY32:AY33"/>
    <mergeCell ref="AZ32:AZ33"/>
    <mergeCell ref="BA32:BA33"/>
    <mergeCell ref="BB32:BB33"/>
    <mergeCell ref="BC32:BC33"/>
    <mergeCell ref="BD32:BD33"/>
    <mergeCell ref="BE32:BE33"/>
    <mergeCell ref="BF32:BF33"/>
  </mergeCells>
  <phoneticPr fontId="2"/>
  <conditionalFormatting sqref="K6:L7 AD6:AE7 BB6:BC7 N6:O9 AG6:AH9 BE6:BF9 AJ6:AK11 BB15:BC16 BE15:BF18 BH15:BI20 BB26:BC27 BE26:BF29 BH26:BI31 BK26:BL33">
    <cfRule type="containsBlanks" dxfId="5" priority="2">
      <formula>LEN(TRIM(K6))=0</formula>
    </cfRule>
  </conditionalFormatting>
  <conditionalFormatting sqref="CA6:CB7 CD6:CE9 CG6:CH11 CJ6:CK13 CM6:CN15">
    <cfRule type="containsBlanks" dxfId="4" priority="1">
      <formula>LEN(TRIM(CA6))=0</formula>
    </cfRule>
  </conditionalFormatting>
  <hyperlinks>
    <hyperlink ref="AS1" r:id="rId1" xr:uid="{263440CE-5339-4331-BCDE-CD458B6D38B3}"/>
  </hyperlinks>
  <pageMargins left="0.7" right="0.7" top="0.75" bottom="0.75" header="0.3" footer="0.3"/>
  <pageSetup paperSize="9" scale="47" orientation="portrait" horizontalDpi="4294967293" verticalDpi="0"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FA024A-C4D3-4209-A3D0-D1B39A13FF67}">
  <dimension ref="A1:O512"/>
  <sheetViews>
    <sheetView topLeftCell="A109" zoomScale="70" zoomScaleNormal="70" workbookViewId="0">
      <selection activeCell="C109" sqref="C1:M1048576"/>
    </sheetView>
  </sheetViews>
  <sheetFormatPr defaultRowHeight="18"/>
  <cols>
    <col min="1" max="1" width="10" style="58" customWidth="1"/>
    <col min="2" max="2" width="6.59765625" style="58" customWidth="1"/>
    <col min="3" max="3" width="6.59765625" style="58" hidden="1" customWidth="1"/>
    <col min="4" max="4" width="14.09765625" style="58" hidden="1" customWidth="1"/>
    <col min="5" max="5" width="5" style="55" hidden="1" customWidth="1"/>
    <col min="6" max="6" width="8.09765625" style="58" hidden="1" customWidth="1"/>
    <col min="7" max="7" width="10.796875" style="58" hidden="1" customWidth="1"/>
    <col min="8" max="8" width="18.19921875" style="58" hidden="1" customWidth="1"/>
    <col min="9" max="9" width="4" style="58" hidden="1" customWidth="1"/>
    <col min="10" max="10" width="7" style="160" hidden="1" customWidth="1"/>
    <col min="11" max="11" width="4.59765625" style="161" hidden="1" customWidth="1"/>
    <col min="12" max="12" width="6.296875" style="58" hidden="1" customWidth="1"/>
    <col min="13" max="13" width="11.296875" style="58" hidden="1" customWidth="1"/>
    <col min="14" max="14" width="4.296875" style="23" customWidth="1"/>
    <col min="15" max="15" width="8.09765625" style="23" customWidth="1"/>
  </cols>
  <sheetData>
    <row r="1" spans="1:13" ht="19.2">
      <c r="A1" s="171" t="s">
        <v>1134</v>
      </c>
      <c r="B1" s="172"/>
      <c r="C1" s="172"/>
      <c r="D1" s="172"/>
      <c r="E1" s="172"/>
      <c r="F1" s="172"/>
      <c r="G1" s="172"/>
      <c r="H1" s="172"/>
      <c r="I1" s="393">
        <v>46145</v>
      </c>
      <c r="J1" s="394"/>
      <c r="K1" s="394"/>
      <c r="L1" s="394"/>
      <c r="M1" s="395"/>
    </row>
    <row r="2" spans="1:13" ht="18" customHeight="1">
      <c r="A2" s="391">
        <v>46145</v>
      </c>
      <c r="B2" s="392"/>
      <c r="C2" s="173"/>
      <c r="D2" s="173"/>
      <c r="E2" s="173"/>
      <c r="F2" s="173"/>
      <c r="G2" s="173"/>
      <c r="H2" s="173"/>
      <c r="I2" s="396"/>
      <c r="J2" s="396"/>
      <c r="K2" s="396"/>
      <c r="L2" s="396"/>
      <c r="M2" s="397"/>
    </row>
    <row r="3" spans="1:13">
      <c r="A3" s="41"/>
      <c r="B3" s="41">
        <v>1</v>
      </c>
      <c r="C3" s="41"/>
      <c r="D3" s="41" t="s">
        <v>390</v>
      </c>
      <c r="E3" s="42"/>
      <c r="F3" s="41"/>
      <c r="G3" s="41"/>
      <c r="H3" s="41"/>
      <c r="I3" s="41"/>
      <c r="J3" s="43"/>
      <c r="K3" s="44"/>
      <c r="L3" s="41"/>
      <c r="M3" s="41"/>
    </row>
    <row r="4" spans="1:13">
      <c r="A4" s="45" t="s">
        <v>208</v>
      </c>
      <c r="B4" s="46" t="s">
        <v>212</v>
      </c>
      <c r="C4" s="46" t="s">
        <v>213</v>
      </c>
      <c r="D4" s="46" t="s">
        <v>391</v>
      </c>
      <c r="E4" s="47"/>
      <c r="F4" s="48" t="str">
        <f>A4</f>
        <v>あ０１</v>
      </c>
      <c r="G4" s="48" t="str">
        <f>B4&amp;C4</f>
        <v>青木重之</v>
      </c>
      <c r="H4" s="48" t="str">
        <f>D4</f>
        <v>アビックBB</v>
      </c>
      <c r="I4" s="48" t="s">
        <v>242</v>
      </c>
      <c r="J4" s="49">
        <v>1971</v>
      </c>
      <c r="K4" s="50">
        <f>IF(J4="","",(2026-J4))</f>
        <v>55</v>
      </c>
      <c r="L4" s="48" t="str">
        <f t="shared" ref="L4:L42" si="0">IF(G4="","",IF(COUNTIF($G$4:$G$103,G4)&gt;1,"2重登録","OK"))</f>
        <v>OK</v>
      </c>
      <c r="M4" s="48" t="s">
        <v>214</v>
      </c>
    </row>
    <row r="5" spans="1:13">
      <c r="A5" s="45" t="s">
        <v>392</v>
      </c>
      <c r="B5" s="48" t="s">
        <v>209</v>
      </c>
      <c r="C5" s="48" t="s">
        <v>210</v>
      </c>
      <c r="D5" s="46" t="s">
        <v>391</v>
      </c>
      <c r="E5" s="47"/>
      <c r="F5" s="48" t="str">
        <f t="shared" ref="F5:F42" si="1">A5</f>
        <v>あ０２</v>
      </c>
      <c r="G5" s="48" t="str">
        <f t="shared" ref="G5:G42" si="2">B5&amp;C5</f>
        <v>西川昌一</v>
      </c>
      <c r="H5" s="48" t="str">
        <f t="shared" ref="H5:H42" si="3">D5</f>
        <v>アビックBB</v>
      </c>
      <c r="I5" s="48" t="s">
        <v>242</v>
      </c>
      <c r="J5" s="51">
        <v>1970</v>
      </c>
      <c r="K5" s="50">
        <f t="shared" ref="K5:K43" si="4">IF(J5="","",(2026-J5))</f>
        <v>56</v>
      </c>
      <c r="L5" s="48" t="str">
        <f t="shared" si="0"/>
        <v>OK</v>
      </c>
      <c r="M5" s="48" t="s">
        <v>211</v>
      </c>
    </row>
    <row r="6" spans="1:13">
      <c r="A6" s="45" t="s">
        <v>393</v>
      </c>
      <c r="B6" s="46" t="s">
        <v>215</v>
      </c>
      <c r="C6" s="46" t="s">
        <v>216</v>
      </c>
      <c r="D6" s="46" t="s">
        <v>391</v>
      </c>
      <c r="E6" s="47"/>
      <c r="F6" s="48" t="str">
        <f t="shared" si="1"/>
        <v>あ０３</v>
      </c>
      <c r="G6" s="48" t="str">
        <f t="shared" si="2"/>
        <v>安達隆一</v>
      </c>
      <c r="H6" s="48" t="str">
        <f t="shared" si="3"/>
        <v>アビックBB</v>
      </c>
      <c r="I6" s="48" t="s">
        <v>242</v>
      </c>
      <c r="J6" s="49">
        <v>1970</v>
      </c>
      <c r="K6" s="50">
        <f t="shared" si="4"/>
        <v>56</v>
      </c>
      <c r="L6" s="48" t="str">
        <f t="shared" si="0"/>
        <v>OK</v>
      </c>
      <c r="M6" s="48" t="s">
        <v>217</v>
      </c>
    </row>
    <row r="7" spans="1:13">
      <c r="A7" s="45" t="s">
        <v>394</v>
      </c>
      <c r="B7" s="48" t="s">
        <v>395</v>
      </c>
      <c r="C7" s="48" t="s">
        <v>396</v>
      </c>
      <c r="D7" s="46" t="s">
        <v>391</v>
      </c>
      <c r="E7" s="47"/>
      <c r="F7" s="48" t="str">
        <f t="shared" si="1"/>
        <v>あ０４</v>
      </c>
      <c r="G7" s="48" t="str">
        <f t="shared" si="2"/>
        <v>上原義弘</v>
      </c>
      <c r="H7" s="48" t="str">
        <f t="shared" si="3"/>
        <v>アビックBB</v>
      </c>
      <c r="I7" s="48" t="s">
        <v>242</v>
      </c>
      <c r="J7" s="51">
        <v>1974</v>
      </c>
      <c r="K7" s="50">
        <f t="shared" si="4"/>
        <v>52</v>
      </c>
      <c r="L7" s="48" t="str">
        <f t="shared" si="0"/>
        <v>OK</v>
      </c>
      <c r="M7" s="48" t="s">
        <v>211</v>
      </c>
    </row>
    <row r="8" spans="1:13">
      <c r="A8" s="45" t="s">
        <v>397</v>
      </c>
      <c r="B8" s="46" t="s">
        <v>398</v>
      </c>
      <c r="C8" s="46" t="s">
        <v>399</v>
      </c>
      <c r="D8" s="46" t="s">
        <v>391</v>
      </c>
      <c r="E8" s="52"/>
      <c r="F8" s="48" t="str">
        <f t="shared" si="1"/>
        <v>あ０５</v>
      </c>
      <c r="G8" s="48" t="str">
        <f t="shared" si="2"/>
        <v>寺村浩一</v>
      </c>
      <c r="H8" s="48" t="str">
        <f t="shared" si="3"/>
        <v>アビックBB</v>
      </c>
      <c r="I8" s="48" t="s">
        <v>242</v>
      </c>
      <c r="J8" s="49">
        <v>1968</v>
      </c>
      <c r="K8" s="50">
        <f t="shared" si="4"/>
        <v>58</v>
      </c>
      <c r="L8" s="48" t="str">
        <f t="shared" si="0"/>
        <v>OK</v>
      </c>
      <c r="M8" s="48" t="s">
        <v>368</v>
      </c>
    </row>
    <row r="9" spans="1:13">
      <c r="A9" s="45" t="s">
        <v>400</v>
      </c>
      <c r="B9" s="53" t="s">
        <v>401</v>
      </c>
      <c r="C9" s="53" t="s">
        <v>402</v>
      </c>
      <c r="D9" s="46" t="s">
        <v>391</v>
      </c>
      <c r="E9" s="47"/>
      <c r="F9" s="48" t="str">
        <f t="shared" si="1"/>
        <v>あ０６</v>
      </c>
      <c r="G9" s="48" t="str">
        <f t="shared" si="2"/>
        <v>平居崇</v>
      </c>
      <c r="H9" s="48" t="str">
        <f t="shared" si="3"/>
        <v>アビックBB</v>
      </c>
      <c r="I9" s="48" t="s">
        <v>242</v>
      </c>
      <c r="J9" s="49">
        <v>1972</v>
      </c>
      <c r="K9" s="50">
        <f t="shared" si="4"/>
        <v>54</v>
      </c>
      <c r="L9" s="48" t="str">
        <f t="shared" si="0"/>
        <v>OK</v>
      </c>
      <c r="M9" s="48" t="s">
        <v>223</v>
      </c>
    </row>
    <row r="10" spans="1:13">
      <c r="A10" s="45" t="s">
        <v>403</v>
      </c>
      <c r="B10" s="46" t="s">
        <v>404</v>
      </c>
      <c r="C10" s="46" t="s">
        <v>405</v>
      </c>
      <c r="D10" s="46" t="s">
        <v>391</v>
      </c>
      <c r="E10" s="47"/>
      <c r="F10" s="48" t="str">
        <f t="shared" si="1"/>
        <v>あ０７</v>
      </c>
      <c r="G10" s="48" t="str">
        <f t="shared" si="2"/>
        <v>大林弘典</v>
      </c>
      <c r="H10" s="48" t="str">
        <f t="shared" si="3"/>
        <v>アビックBB</v>
      </c>
      <c r="I10" s="48" t="s">
        <v>242</v>
      </c>
      <c r="J10" s="49">
        <v>1989</v>
      </c>
      <c r="K10" s="50">
        <f t="shared" si="4"/>
        <v>37</v>
      </c>
      <c r="L10" s="48" t="str">
        <f t="shared" si="0"/>
        <v>OK</v>
      </c>
      <c r="M10" s="48" t="s">
        <v>224</v>
      </c>
    </row>
    <row r="11" spans="1:13">
      <c r="A11" s="45" t="s">
        <v>406</v>
      </c>
      <c r="B11" s="48" t="s">
        <v>407</v>
      </c>
      <c r="C11" s="48" t="s">
        <v>408</v>
      </c>
      <c r="D11" s="46" t="s">
        <v>391</v>
      </c>
      <c r="E11" s="47"/>
      <c r="F11" s="48" t="str">
        <f t="shared" si="1"/>
        <v>あ０８</v>
      </c>
      <c r="G11" s="48" t="str">
        <f t="shared" si="2"/>
        <v>福嶋亮</v>
      </c>
      <c r="H11" s="48" t="str">
        <f t="shared" si="3"/>
        <v>アビックBB</v>
      </c>
      <c r="I11" s="48" t="s">
        <v>242</v>
      </c>
      <c r="J11" s="51">
        <v>1961</v>
      </c>
      <c r="K11" s="50">
        <f t="shared" si="4"/>
        <v>65</v>
      </c>
      <c r="L11" s="48" t="str">
        <f t="shared" si="0"/>
        <v>OK</v>
      </c>
      <c r="M11" s="48" t="s">
        <v>409</v>
      </c>
    </row>
    <row r="12" spans="1:13">
      <c r="A12" s="45" t="s">
        <v>410</v>
      </c>
      <c r="B12" s="46" t="s">
        <v>411</v>
      </c>
      <c r="C12" s="46" t="s">
        <v>412</v>
      </c>
      <c r="D12" s="46" t="s">
        <v>391</v>
      </c>
      <c r="E12" s="47"/>
      <c r="F12" s="48" t="str">
        <f t="shared" si="1"/>
        <v>あ０９</v>
      </c>
      <c r="G12" s="48" t="str">
        <f t="shared" si="2"/>
        <v>落合良弘</v>
      </c>
      <c r="H12" s="48" t="str">
        <f t="shared" si="3"/>
        <v>アビックBB</v>
      </c>
      <c r="I12" s="48" t="s">
        <v>242</v>
      </c>
      <c r="J12" s="49">
        <v>1968</v>
      </c>
      <c r="K12" s="50">
        <f t="shared" si="4"/>
        <v>58</v>
      </c>
      <c r="L12" s="48" t="str">
        <f t="shared" si="0"/>
        <v>OK</v>
      </c>
      <c r="M12" s="48" t="s">
        <v>224</v>
      </c>
    </row>
    <row r="13" spans="1:13">
      <c r="A13" s="45" t="s">
        <v>413</v>
      </c>
      <c r="B13" s="53" t="s">
        <v>414</v>
      </c>
      <c r="C13" s="53" t="s">
        <v>229</v>
      </c>
      <c r="D13" s="46" t="s">
        <v>391</v>
      </c>
      <c r="E13" s="47"/>
      <c r="F13" s="48" t="str">
        <f t="shared" si="1"/>
        <v>あ１０</v>
      </c>
      <c r="G13" s="48" t="str">
        <f t="shared" si="2"/>
        <v xml:space="preserve">松井傳樹 </v>
      </c>
      <c r="H13" s="48" t="str">
        <f t="shared" si="3"/>
        <v>アビックBB</v>
      </c>
      <c r="I13" s="48" t="s">
        <v>242</v>
      </c>
      <c r="J13" s="49">
        <v>1987</v>
      </c>
      <c r="K13" s="50">
        <f t="shared" si="4"/>
        <v>39</v>
      </c>
      <c r="L13" s="48" t="str">
        <f t="shared" si="0"/>
        <v>OK</v>
      </c>
      <c r="M13" s="48" t="s">
        <v>211</v>
      </c>
    </row>
    <row r="14" spans="1:13">
      <c r="A14" s="45" t="s">
        <v>415</v>
      </c>
      <c r="B14" s="54" t="s">
        <v>416</v>
      </c>
      <c r="C14" s="54" t="s">
        <v>417</v>
      </c>
      <c r="D14" s="46" t="s">
        <v>391</v>
      </c>
      <c r="E14" s="47"/>
      <c r="F14" s="48" t="str">
        <f t="shared" si="1"/>
        <v>あ１１</v>
      </c>
      <c r="G14" s="48" t="str">
        <f t="shared" si="2"/>
        <v>長谷川優</v>
      </c>
      <c r="H14" s="48" t="str">
        <f t="shared" si="3"/>
        <v>アビックBB</v>
      </c>
      <c r="I14" s="48" t="s">
        <v>242</v>
      </c>
      <c r="J14" s="49">
        <v>1973</v>
      </c>
      <c r="K14" s="50">
        <f t="shared" si="4"/>
        <v>53</v>
      </c>
      <c r="L14" s="48" t="str">
        <f t="shared" si="0"/>
        <v>OK</v>
      </c>
      <c r="M14" s="48" t="s">
        <v>342</v>
      </c>
    </row>
    <row r="15" spans="1:13">
      <c r="A15" s="45" t="s">
        <v>418</v>
      </c>
      <c r="B15" s="46" t="s">
        <v>419</v>
      </c>
      <c r="C15" s="46" t="s">
        <v>420</v>
      </c>
      <c r="D15" s="46" t="s">
        <v>391</v>
      </c>
      <c r="F15" s="48" t="str">
        <f t="shared" si="1"/>
        <v>あ１２</v>
      </c>
      <c r="G15" s="48" t="str">
        <f t="shared" si="2"/>
        <v>草野活地</v>
      </c>
      <c r="H15" s="48" t="str">
        <f t="shared" si="3"/>
        <v>アビックBB</v>
      </c>
      <c r="I15" s="48" t="s">
        <v>242</v>
      </c>
      <c r="J15" s="49">
        <v>1974</v>
      </c>
      <c r="K15" s="50">
        <f t="shared" si="4"/>
        <v>52</v>
      </c>
      <c r="L15" s="48" t="str">
        <f t="shared" si="0"/>
        <v>OK</v>
      </c>
      <c r="M15" s="48" t="s">
        <v>214</v>
      </c>
    </row>
    <row r="16" spans="1:13">
      <c r="A16" s="45" t="s">
        <v>421</v>
      </c>
      <c r="B16" s="46" t="s">
        <v>422</v>
      </c>
      <c r="C16" s="46" t="s">
        <v>423</v>
      </c>
      <c r="D16" s="46" t="s">
        <v>391</v>
      </c>
      <c r="F16" s="48" t="str">
        <f t="shared" si="1"/>
        <v>あ１３</v>
      </c>
      <c r="G16" s="48" t="str">
        <f t="shared" si="2"/>
        <v>吉川孝次</v>
      </c>
      <c r="H16" s="48" t="str">
        <f t="shared" si="3"/>
        <v>アビックBB</v>
      </c>
      <c r="I16" s="48" t="s">
        <v>242</v>
      </c>
      <c r="J16" s="49">
        <v>1976</v>
      </c>
      <c r="K16" s="50">
        <f t="shared" si="4"/>
        <v>50</v>
      </c>
      <c r="L16" s="48" t="str">
        <f t="shared" si="0"/>
        <v>OK</v>
      </c>
      <c r="M16" s="48" t="s">
        <v>211</v>
      </c>
    </row>
    <row r="17" spans="1:15">
      <c r="A17" s="45" t="s">
        <v>424</v>
      </c>
      <c r="B17" s="46" t="s">
        <v>425</v>
      </c>
      <c r="C17" s="46" t="s">
        <v>426</v>
      </c>
      <c r="D17" s="46" t="s">
        <v>391</v>
      </c>
      <c r="F17" s="48" t="str">
        <f t="shared" si="1"/>
        <v>あ１４</v>
      </c>
      <c r="G17" s="48" t="str">
        <f t="shared" si="2"/>
        <v>姫田和憲</v>
      </c>
      <c r="H17" s="48" t="str">
        <f t="shared" si="3"/>
        <v>アビックBB</v>
      </c>
      <c r="I17" s="48" t="s">
        <v>242</v>
      </c>
      <c r="J17" s="49">
        <v>1984</v>
      </c>
      <c r="K17" s="50">
        <f t="shared" si="4"/>
        <v>42</v>
      </c>
      <c r="L17" s="48" t="str">
        <f t="shared" si="0"/>
        <v>OK</v>
      </c>
      <c r="M17" s="45" t="s">
        <v>301</v>
      </c>
    </row>
    <row r="18" spans="1:15">
      <c r="A18" s="45" t="s">
        <v>427</v>
      </c>
      <c r="B18" s="48" t="s">
        <v>428</v>
      </c>
      <c r="C18" s="48" t="s">
        <v>429</v>
      </c>
      <c r="D18" s="46" t="s">
        <v>391</v>
      </c>
      <c r="F18" s="48" t="str">
        <f t="shared" si="1"/>
        <v>あ１５</v>
      </c>
      <c r="G18" s="48" t="str">
        <f t="shared" si="2"/>
        <v>法戸義也</v>
      </c>
      <c r="H18" s="48" t="str">
        <f t="shared" si="3"/>
        <v>アビックBB</v>
      </c>
      <c r="I18" s="48" t="s">
        <v>242</v>
      </c>
      <c r="J18" s="49">
        <v>1983</v>
      </c>
      <c r="K18" s="50">
        <f t="shared" si="4"/>
        <v>43</v>
      </c>
      <c r="L18" s="48" t="str">
        <f t="shared" si="0"/>
        <v>OK</v>
      </c>
      <c r="M18" s="48" t="s">
        <v>226</v>
      </c>
    </row>
    <row r="19" spans="1:15">
      <c r="A19" s="45" t="s">
        <v>430</v>
      </c>
      <c r="B19" s="48" t="s">
        <v>431</v>
      </c>
      <c r="C19" s="48" t="s">
        <v>432</v>
      </c>
      <c r="D19" s="46" t="s">
        <v>391</v>
      </c>
      <c r="F19" s="48" t="str">
        <f t="shared" si="1"/>
        <v>あ１６</v>
      </c>
      <c r="G19" s="48" t="str">
        <f t="shared" si="2"/>
        <v>冨岡浩史</v>
      </c>
      <c r="H19" s="48" t="str">
        <f t="shared" si="3"/>
        <v>アビックBB</v>
      </c>
      <c r="I19" s="48" t="s">
        <v>242</v>
      </c>
      <c r="J19" s="49">
        <v>1967</v>
      </c>
      <c r="K19" s="50">
        <f t="shared" si="4"/>
        <v>59</v>
      </c>
      <c r="L19" s="48" t="str">
        <f t="shared" si="0"/>
        <v>OK</v>
      </c>
      <c r="M19" s="48" t="s">
        <v>214</v>
      </c>
      <c r="N19"/>
      <c r="O19"/>
    </row>
    <row r="20" spans="1:15">
      <c r="A20" s="45" t="s">
        <v>433</v>
      </c>
      <c r="B20" s="48" t="s">
        <v>434</v>
      </c>
      <c r="C20" s="48" t="s">
        <v>435</v>
      </c>
      <c r="D20" s="46" t="s">
        <v>391</v>
      </c>
      <c r="F20" s="48" t="str">
        <f t="shared" si="1"/>
        <v>あ１７</v>
      </c>
      <c r="G20" s="48" t="str">
        <f t="shared" si="2"/>
        <v>西堀公人</v>
      </c>
      <c r="H20" s="48" t="str">
        <f t="shared" si="3"/>
        <v>アビックBB</v>
      </c>
      <c r="I20" s="48" t="s">
        <v>242</v>
      </c>
      <c r="J20" s="49">
        <v>1984</v>
      </c>
      <c r="K20" s="50">
        <f t="shared" si="4"/>
        <v>42</v>
      </c>
      <c r="L20" s="48" t="str">
        <f t="shared" si="0"/>
        <v>OK</v>
      </c>
      <c r="M20" s="48" t="s">
        <v>247</v>
      </c>
      <c r="N20"/>
      <c r="O20"/>
    </row>
    <row r="21" spans="1:15">
      <c r="A21" s="45" t="s">
        <v>436</v>
      </c>
      <c r="B21" s="48" t="s">
        <v>437</v>
      </c>
      <c r="C21" s="48" t="s">
        <v>438</v>
      </c>
      <c r="D21" s="46" t="s">
        <v>391</v>
      </c>
      <c r="F21" s="48" t="str">
        <f t="shared" si="1"/>
        <v>あ１８</v>
      </c>
      <c r="G21" s="48" t="str">
        <f t="shared" si="2"/>
        <v>清野宏樹</v>
      </c>
      <c r="H21" s="48" t="str">
        <f t="shared" si="3"/>
        <v>アビックBB</v>
      </c>
      <c r="I21" s="48" t="s">
        <v>242</v>
      </c>
      <c r="J21" s="49">
        <v>1987</v>
      </c>
      <c r="K21" s="50">
        <f t="shared" si="4"/>
        <v>39</v>
      </c>
      <c r="L21" s="48" t="str">
        <f t="shared" si="0"/>
        <v>OK</v>
      </c>
      <c r="M21" s="45" t="s">
        <v>301</v>
      </c>
      <c r="N21"/>
      <c r="O21"/>
    </row>
    <row r="22" spans="1:15">
      <c r="A22" s="45" t="s">
        <v>439</v>
      </c>
      <c r="B22" s="48" t="s">
        <v>440</v>
      </c>
      <c r="C22" s="48" t="s">
        <v>441</v>
      </c>
      <c r="D22" s="46" t="s">
        <v>391</v>
      </c>
      <c r="F22" s="48" t="str">
        <f t="shared" si="1"/>
        <v>あ１９</v>
      </c>
      <c r="G22" s="48" t="str">
        <f t="shared" si="2"/>
        <v>宇野泰三</v>
      </c>
      <c r="H22" s="48" t="str">
        <f t="shared" si="3"/>
        <v>アビックBB</v>
      </c>
      <c r="I22" s="48" t="s">
        <v>242</v>
      </c>
      <c r="J22" s="49">
        <v>1974</v>
      </c>
      <c r="K22" s="50">
        <f t="shared" si="4"/>
        <v>52</v>
      </c>
      <c r="L22" s="48" t="str">
        <f t="shared" si="0"/>
        <v>OK</v>
      </c>
      <c r="M22" s="48" t="s">
        <v>248</v>
      </c>
      <c r="N22"/>
      <c r="O22"/>
    </row>
    <row r="23" spans="1:15">
      <c r="A23" s="45" t="s">
        <v>29</v>
      </c>
      <c r="B23" s="48" t="s">
        <v>442</v>
      </c>
      <c r="C23" s="48" t="s">
        <v>443</v>
      </c>
      <c r="D23" s="46" t="s">
        <v>391</v>
      </c>
      <c r="F23" s="48" t="str">
        <f t="shared" si="1"/>
        <v>あ２０</v>
      </c>
      <c r="G23" s="48" t="str">
        <f t="shared" si="2"/>
        <v>坪井徳寿</v>
      </c>
      <c r="H23" s="48" t="str">
        <f t="shared" si="3"/>
        <v>アビックBB</v>
      </c>
      <c r="I23" s="48" t="s">
        <v>242</v>
      </c>
      <c r="J23" s="49">
        <v>1979</v>
      </c>
      <c r="K23" s="50">
        <f t="shared" si="4"/>
        <v>47</v>
      </c>
      <c r="L23" s="48" t="str">
        <f t="shared" si="0"/>
        <v>OK</v>
      </c>
      <c r="M23" s="48" t="s">
        <v>214</v>
      </c>
      <c r="N23"/>
      <c r="O23"/>
    </row>
    <row r="24" spans="1:15">
      <c r="A24" s="45" t="s">
        <v>444</v>
      </c>
      <c r="B24" s="45" t="s">
        <v>445</v>
      </c>
      <c r="C24" s="45" t="s">
        <v>446</v>
      </c>
      <c r="D24" s="46" t="s">
        <v>391</v>
      </c>
      <c r="E24" s="56" t="s">
        <v>447</v>
      </c>
      <c r="F24" s="48" t="str">
        <f t="shared" si="1"/>
        <v>あ２１</v>
      </c>
      <c r="G24" s="48" t="str">
        <f t="shared" si="2"/>
        <v>辻村惣一</v>
      </c>
      <c r="H24" s="48" t="str">
        <f t="shared" si="3"/>
        <v>アビックBB</v>
      </c>
      <c r="I24" s="48" t="s">
        <v>242</v>
      </c>
      <c r="J24" s="57">
        <v>1953</v>
      </c>
      <c r="K24" s="50">
        <f t="shared" si="4"/>
        <v>73</v>
      </c>
      <c r="L24" s="48" t="str">
        <f t="shared" si="0"/>
        <v>OK</v>
      </c>
      <c r="M24" s="45" t="s">
        <v>224</v>
      </c>
      <c r="N24"/>
      <c r="O24"/>
    </row>
    <row r="25" spans="1:15">
      <c r="A25" s="45" t="s">
        <v>448</v>
      </c>
      <c r="B25" s="45" t="s">
        <v>449</v>
      </c>
      <c r="C25" s="45" t="s">
        <v>450</v>
      </c>
      <c r="D25" s="46" t="s">
        <v>391</v>
      </c>
      <c r="E25" s="58"/>
      <c r="F25" s="48" t="str">
        <f t="shared" si="1"/>
        <v>あ２２</v>
      </c>
      <c r="G25" s="48" t="str">
        <f t="shared" si="2"/>
        <v>槇田学</v>
      </c>
      <c r="H25" s="48" t="str">
        <f t="shared" si="3"/>
        <v>アビックBB</v>
      </c>
      <c r="I25" s="48" t="s">
        <v>242</v>
      </c>
      <c r="J25" s="57">
        <v>1965</v>
      </c>
      <c r="K25" s="50">
        <f t="shared" si="4"/>
        <v>61</v>
      </c>
      <c r="L25" s="48" t="str">
        <f t="shared" si="0"/>
        <v>OK</v>
      </c>
      <c r="M25" s="45" t="s">
        <v>211</v>
      </c>
      <c r="N25"/>
      <c r="O25"/>
    </row>
    <row r="26" spans="1:15">
      <c r="A26" s="45" t="s">
        <v>232</v>
      </c>
      <c r="B26" s="45" t="s">
        <v>451</v>
      </c>
      <c r="C26" s="45" t="s">
        <v>220</v>
      </c>
      <c r="D26" s="46" t="s">
        <v>391</v>
      </c>
      <c r="F26" s="48" t="str">
        <f t="shared" si="1"/>
        <v>あ２３</v>
      </c>
      <c r="G26" s="48" t="str">
        <f t="shared" si="2"/>
        <v>武久真也</v>
      </c>
      <c r="H26" s="48" t="str">
        <f t="shared" si="3"/>
        <v>アビックBB</v>
      </c>
      <c r="I26" s="48" t="s">
        <v>242</v>
      </c>
      <c r="J26" s="57">
        <v>1982</v>
      </c>
      <c r="K26" s="50">
        <f t="shared" si="4"/>
        <v>44</v>
      </c>
      <c r="L26" s="48" t="str">
        <f t="shared" si="0"/>
        <v>OK</v>
      </c>
      <c r="M26" s="45" t="s">
        <v>247</v>
      </c>
      <c r="N26"/>
      <c r="O26"/>
    </row>
    <row r="27" spans="1:15">
      <c r="A27" s="45" t="s">
        <v>233</v>
      </c>
      <c r="B27" s="59" t="s">
        <v>120</v>
      </c>
      <c r="C27" s="59" t="s">
        <v>121</v>
      </c>
      <c r="D27" s="46" t="s">
        <v>391</v>
      </c>
      <c r="F27" s="48" t="str">
        <f>A27</f>
        <v>あ２４</v>
      </c>
      <c r="G27" s="48" t="str">
        <f>B27&amp;C27</f>
        <v>大脇和世</v>
      </c>
      <c r="H27" s="48" t="str">
        <f>D27</f>
        <v>アビックBB</v>
      </c>
      <c r="I27" s="59" t="s">
        <v>222</v>
      </c>
      <c r="J27" s="57">
        <v>1970</v>
      </c>
      <c r="K27" s="60">
        <f>IF(J27="","",(2026-J27))</f>
        <v>56</v>
      </c>
      <c r="L27" s="48" t="str">
        <f t="shared" si="0"/>
        <v>OK</v>
      </c>
      <c r="M27" s="45" t="s">
        <v>368</v>
      </c>
      <c r="N27"/>
      <c r="O27"/>
    </row>
    <row r="28" spans="1:15">
      <c r="A28" s="45" t="s">
        <v>234</v>
      </c>
      <c r="B28" s="59" t="s">
        <v>452</v>
      </c>
      <c r="C28" s="59" t="s">
        <v>453</v>
      </c>
      <c r="D28" s="46" t="s">
        <v>391</v>
      </c>
      <c r="F28" s="48" t="str">
        <f>A28</f>
        <v>あ２５</v>
      </c>
      <c r="G28" s="48" t="str">
        <f>B28&amp;C28</f>
        <v>西山抄千代</v>
      </c>
      <c r="H28" s="48" t="str">
        <f>D28</f>
        <v>アビックBB</v>
      </c>
      <c r="I28" s="59" t="s">
        <v>222</v>
      </c>
      <c r="J28" s="57">
        <v>1972</v>
      </c>
      <c r="K28" s="60">
        <f>IF(J28="","",(2026-J28))</f>
        <v>54</v>
      </c>
      <c r="L28" s="48" t="str">
        <f t="shared" si="0"/>
        <v>OK</v>
      </c>
      <c r="M28" s="45" t="s">
        <v>226</v>
      </c>
      <c r="N28"/>
      <c r="O28" s="26"/>
    </row>
    <row r="29" spans="1:15">
      <c r="A29" s="45" t="s">
        <v>235</v>
      </c>
      <c r="B29" s="59" t="s">
        <v>454</v>
      </c>
      <c r="C29" s="59" t="s">
        <v>455</v>
      </c>
      <c r="D29" s="46" t="s">
        <v>391</v>
      </c>
      <c r="F29" s="48" t="str">
        <f t="shared" si="1"/>
        <v>あ２６</v>
      </c>
      <c r="G29" s="48" t="str">
        <f t="shared" si="2"/>
        <v>齋田優子</v>
      </c>
      <c r="H29" s="48" t="str">
        <f t="shared" si="3"/>
        <v>アビックBB</v>
      </c>
      <c r="I29" s="59" t="s">
        <v>222</v>
      </c>
      <c r="J29" s="57">
        <v>1983</v>
      </c>
      <c r="K29" s="60">
        <f t="shared" si="4"/>
        <v>43</v>
      </c>
      <c r="L29" s="48" t="str">
        <f t="shared" si="0"/>
        <v>OK</v>
      </c>
      <c r="M29" s="45" t="s">
        <v>224</v>
      </c>
      <c r="N29"/>
      <c r="O29" s="24"/>
    </row>
    <row r="30" spans="1:15">
      <c r="A30" s="45" t="s">
        <v>236</v>
      </c>
      <c r="B30" s="59" t="s">
        <v>456</v>
      </c>
      <c r="C30" s="59" t="s">
        <v>457</v>
      </c>
      <c r="D30" s="46" t="s">
        <v>391</v>
      </c>
      <c r="F30" s="48" t="str">
        <f t="shared" si="1"/>
        <v>あ２７</v>
      </c>
      <c r="G30" s="48" t="str">
        <f t="shared" si="2"/>
        <v>中村紗映子</v>
      </c>
      <c r="H30" s="48" t="str">
        <f t="shared" si="3"/>
        <v>アビックBB</v>
      </c>
      <c r="I30" s="59" t="s">
        <v>222</v>
      </c>
      <c r="J30" s="57">
        <v>1983</v>
      </c>
      <c r="K30" s="60">
        <f t="shared" si="4"/>
        <v>43</v>
      </c>
      <c r="L30" s="48" t="str">
        <f t="shared" si="0"/>
        <v>OK</v>
      </c>
      <c r="M30" s="45" t="s">
        <v>224</v>
      </c>
      <c r="N30"/>
      <c r="O30" s="24"/>
    </row>
    <row r="31" spans="1:15">
      <c r="A31" s="45" t="s">
        <v>458</v>
      </c>
      <c r="B31" s="59" t="s">
        <v>459</v>
      </c>
      <c r="C31" s="59" t="s">
        <v>460</v>
      </c>
      <c r="D31" s="46" t="s">
        <v>391</v>
      </c>
      <c r="F31" s="48" t="str">
        <f t="shared" si="1"/>
        <v>あ２８</v>
      </c>
      <c r="G31" s="48" t="str">
        <f t="shared" si="2"/>
        <v>松本光美</v>
      </c>
      <c r="H31" s="48" t="str">
        <f t="shared" si="3"/>
        <v>アビックBB</v>
      </c>
      <c r="I31" s="59" t="s">
        <v>222</v>
      </c>
      <c r="J31" s="57">
        <v>1971</v>
      </c>
      <c r="K31" s="60">
        <f t="shared" si="4"/>
        <v>55</v>
      </c>
      <c r="L31" s="48" t="str">
        <f t="shared" si="0"/>
        <v>OK</v>
      </c>
      <c r="M31" s="45" t="s">
        <v>214</v>
      </c>
      <c r="N31"/>
      <c r="O31"/>
    </row>
    <row r="32" spans="1:15">
      <c r="A32" s="45" t="s">
        <v>461</v>
      </c>
      <c r="B32" s="59" t="s">
        <v>462</v>
      </c>
      <c r="C32" s="59" t="s">
        <v>463</v>
      </c>
      <c r="D32" s="46" t="s">
        <v>391</v>
      </c>
      <c r="F32" s="48" t="str">
        <f t="shared" si="1"/>
        <v>あ２９</v>
      </c>
      <c r="G32" s="48" t="str">
        <f t="shared" si="2"/>
        <v>堅田瑞木</v>
      </c>
      <c r="H32" s="48" t="str">
        <f t="shared" si="3"/>
        <v>アビックBB</v>
      </c>
      <c r="I32" s="59" t="s">
        <v>222</v>
      </c>
      <c r="J32" s="57">
        <v>1996</v>
      </c>
      <c r="K32" s="60">
        <f t="shared" si="4"/>
        <v>30</v>
      </c>
      <c r="L32" s="48" t="str">
        <f t="shared" si="0"/>
        <v>OK</v>
      </c>
      <c r="M32" s="45" t="s">
        <v>301</v>
      </c>
      <c r="N32"/>
      <c r="O32" s="24"/>
    </row>
    <row r="33" spans="1:15">
      <c r="A33" s="45" t="s">
        <v>464</v>
      </c>
      <c r="B33" s="59" t="s">
        <v>118</v>
      </c>
      <c r="C33" s="59" t="s">
        <v>119</v>
      </c>
      <c r="D33" s="46" t="s">
        <v>391</v>
      </c>
      <c r="F33" s="48" t="str">
        <f t="shared" si="1"/>
        <v>あ３０</v>
      </c>
      <c r="G33" s="48" t="str">
        <f t="shared" si="2"/>
        <v>堀田明子</v>
      </c>
      <c r="H33" s="48" t="str">
        <f t="shared" si="3"/>
        <v>アビックBB</v>
      </c>
      <c r="I33" s="59" t="s">
        <v>222</v>
      </c>
      <c r="J33" s="57">
        <v>1970</v>
      </c>
      <c r="K33" s="60">
        <f t="shared" si="4"/>
        <v>56</v>
      </c>
      <c r="L33" s="48" t="str">
        <f t="shared" si="0"/>
        <v>OK</v>
      </c>
      <c r="M33" s="59" t="s">
        <v>250</v>
      </c>
      <c r="N33"/>
      <c r="O33" s="24"/>
    </row>
    <row r="34" spans="1:15">
      <c r="A34" s="45" t="s">
        <v>465</v>
      </c>
      <c r="B34" s="59" t="s">
        <v>466</v>
      </c>
      <c r="C34" s="59" t="s">
        <v>467</v>
      </c>
      <c r="D34" s="46" t="s">
        <v>391</v>
      </c>
      <c r="F34" s="48" t="str">
        <f t="shared" si="1"/>
        <v>あ３１</v>
      </c>
      <c r="G34" s="48" t="str">
        <f t="shared" si="2"/>
        <v>佐野直美</v>
      </c>
      <c r="H34" s="48" t="str">
        <f t="shared" si="3"/>
        <v>アビックBB</v>
      </c>
      <c r="I34" s="59" t="s">
        <v>222</v>
      </c>
      <c r="J34" s="57">
        <v>1975</v>
      </c>
      <c r="K34" s="60">
        <f t="shared" si="4"/>
        <v>51</v>
      </c>
      <c r="L34" s="48" t="str">
        <f t="shared" si="0"/>
        <v>OK</v>
      </c>
      <c r="M34" s="45" t="s">
        <v>301</v>
      </c>
      <c r="N34"/>
      <c r="O34" s="24"/>
    </row>
    <row r="35" spans="1:15">
      <c r="A35" s="45" t="s">
        <v>468</v>
      </c>
      <c r="B35" s="59" t="s">
        <v>469</v>
      </c>
      <c r="C35" s="59" t="s">
        <v>470</v>
      </c>
      <c r="D35" s="46" t="s">
        <v>391</v>
      </c>
      <c r="F35" s="48" t="str">
        <f t="shared" si="1"/>
        <v>あ３２</v>
      </c>
      <c r="G35" s="48" t="str">
        <f t="shared" si="2"/>
        <v>千代美由紀</v>
      </c>
      <c r="H35" s="48" t="str">
        <f t="shared" si="3"/>
        <v>アビックBB</v>
      </c>
      <c r="I35" s="59" t="s">
        <v>222</v>
      </c>
      <c r="J35" s="57">
        <v>1972</v>
      </c>
      <c r="K35" s="60">
        <f t="shared" si="4"/>
        <v>54</v>
      </c>
      <c r="L35" s="48" t="str">
        <f t="shared" si="0"/>
        <v>OK</v>
      </c>
      <c r="M35" s="45" t="s">
        <v>301</v>
      </c>
      <c r="N35"/>
      <c r="O35" s="24"/>
    </row>
    <row r="36" spans="1:15">
      <c r="A36" s="45" t="s">
        <v>471</v>
      </c>
      <c r="B36" s="59" t="s">
        <v>472</v>
      </c>
      <c r="C36" s="59" t="s">
        <v>473</v>
      </c>
      <c r="D36" s="46" t="s">
        <v>391</v>
      </c>
      <c r="F36" s="48" t="str">
        <f t="shared" si="1"/>
        <v>あ３３</v>
      </c>
      <c r="G36" s="48" t="str">
        <f t="shared" si="2"/>
        <v>小西由美子</v>
      </c>
      <c r="H36" s="48" t="str">
        <f t="shared" si="3"/>
        <v>アビックBB</v>
      </c>
      <c r="I36" s="59" t="s">
        <v>222</v>
      </c>
      <c r="J36" s="57">
        <v>1968</v>
      </c>
      <c r="K36" s="60">
        <f t="shared" si="4"/>
        <v>58</v>
      </c>
      <c r="L36" s="48" t="str">
        <f t="shared" si="0"/>
        <v>OK</v>
      </c>
      <c r="M36" s="45" t="s">
        <v>247</v>
      </c>
      <c r="N36"/>
      <c r="O36" s="24"/>
    </row>
    <row r="37" spans="1:15">
      <c r="A37" s="45" t="s">
        <v>474</v>
      </c>
      <c r="B37" s="59" t="s">
        <v>475</v>
      </c>
      <c r="C37" s="59" t="s">
        <v>476</v>
      </c>
      <c r="D37" s="46" t="s">
        <v>391</v>
      </c>
      <c r="F37" s="48" t="str">
        <f t="shared" si="1"/>
        <v>あ３４</v>
      </c>
      <c r="G37" s="48" t="str">
        <f t="shared" si="2"/>
        <v>徳田裕子</v>
      </c>
      <c r="H37" s="48" t="str">
        <f t="shared" si="3"/>
        <v>アビックBB</v>
      </c>
      <c r="I37" s="59" t="s">
        <v>222</v>
      </c>
      <c r="J37" s="57">
        <v>1971</v>
      </c>
      <c r="K37" s="60">
        <f t="shared" si="4"/>
        <v>55</v>
      </c>
      <c r="L37" s="48" t="str">
        <f t="shared" si="0"/>
        <v>OK</v>
      </c>
      <c r="M37" s="45" t="s">
        <v>247</v>
      </c>
      <c r="N37" s="25"/>
      <c r="O37" s="24"/>
    </row>
    <row r="38" spans="1:15">
      <c r="A38" s="45" t="s">
        <v>477</v>
      </c>
      <c r="B38" s="59" t="s">
        <v>478</v>
      </c>
      <c r="C38" s="59" t="s">
        <v>479</v>
      </c>
      <c r="D38" s="46" t="s">
        <v>391</v>
      </c>
      <c r="F38" s="48" t="str">
        <f t="shared" si="1"/>
        <v>あ３５</v>
      </c>
      <c r="G38" s="48" t="str">
        <f t="shared" si="2"/>
        <v>叶丸利恵子</v>
      </c>
      <c r="H38" s="48" t="str">
        <f t="shared" si="3"/>
        <v>アビックBB</v>
      </c>
      <c r="I38" s="59" t="s">
        <v>222</v>
      </c>
      <c r="J38" s="57">
        <v>1965</v>
      </c>
      <c r="K38" s="60">
        <f t="shared" si="4"/>
        <v>61</v>
      </c>
      <c r="L38" s="48" t="str">
        <f t="shared" si="0"/>
        <v>OK</v>
      </c>
      <c r="M38" s="45" t="s">
        <v>214</v>
      </c>
      <c r="N38" s="25"/>
      <c r="O38" s="24"/>
    </row>
    <row r="39" spans="1:15">
      <c r="A39" s="45" t="s">
        <v>480</v>
      </c>
      <c r="B39" s="59" t="s">
        <v>481</v>
      </c>
      <c r="C39" s="59" t="s">
        <v>482</v>
      </c>
      <c r="D39" s="46" t="s">
        <v>391</v>
      </c>
      <c r="F39" s="48" t="str">
        <f t="shared" si="1"/>
        <v>あ３６</v>
      </c>
      <c r="G39" s="48" t="str">
        <f t="shared" si="2"/>
        <v>脇田里加</v>
      </c>
      <c r="H39" s="48" t="str">
        <f t="shared" si="3"/>
        <v>アビックBB</v>
      </c>
      <c r="I39" s="59" t="s">
        <v>222</v>
      </c>
      <c r="J39" s="57">
        <v>1963</v>
      </c>
      <c r="K39" s="60">
        <f t="shared" si="4"/>
        <v>63</v>
      </c>
      <c r="L39" s="48" t="str">
        <f t="shared" si="0"/>
        <v>OK</v>
      </c>
      <c r="M39" s="45" t="s">
        <v>214</v>
      </c>
      <c r="N39" s="25"/>
      <c r="O39" s="24"/>
    </row>
    <row r="40" spans="1:15">
      <c r="A40" s="45" t="s">
        <v>483</v>
      </c>
      <c r="B40" s="59" t="s">
        <v>484</v>
      </c>
      <c r="C40" s="59" t="s">
        <v>485</v>
      </c>
      <c r="D40" s="46" t="s">
        <v>391</v>
      </c>
      <c r="F40" s="48" t="str">
        <f t="shared" si="1"/>
        <v>あ３７</v>
      </c>
      <c r="G40" s="48" t="str">
        <f t="shared" si="2"/>
        <v>中澤由香</v>
      </c>
      <c r="H40" s="48" t="str">
        <f t="shared" si="3"/>
        <v>アビックBB</v>
      </c>
      <c r="I40" s="59" t="s">
        <v>222</v>
      </c>
      <c r="J40" s="57">
        <v>1975</v>
      </c>
      <c r="K40" s="60">
        <f t="shared" si="4"/>
        <v>51</v>
      </c>
      <c r="L40" s="48" t="str">
        <f t="shared" si="0"/>
        <v>OK</v>
      </c>
      <c r="M40" s="45" t="s">
        <v>214</v>
      </c>
      <c r="N40" s="25"/>
    </row>
    <row r="41" spans="1:15">
      <c r="A41" s="45" t="s">
        <v>486</v>
      </c>
      <c r="B41" s="59" t="s">
        <v>487</v>
      </c>
      <c r="C41" s="59" t="s">
        <v>488</v>
      </c>
      <c r="D41" s="46" t="s">
        <v>391</v>
      </c>
      <c r="F41" s="48" t="str">
        <f t="shared" si="1"/>
        <v>あ３８</v>
      </c>
      <c r="G41" s="48" t="str">
        <f t="shared" si="2"/>
        <v>山中博子</v>
      </c>
      <c r="H41" s="48" t="str">
        <f t="shared" si="3"/>
        <v>アビックBB</v>
      </c>
      <c r="I41" s="59" t="s">
        <v>222</v>
      </c>
      <c r="J41" s="57">
        <v>1970</v>
      </c>
      <c r="K41" s="60">
        <f t="shared" si="4"/>
        <v>56</v>
      </c>
      <c r="L41" s="48" t="str">
        <f t="shared" si="0"/>
        <v>OK</v>
      </c>
      <c r="M41" s="45" t="s">
        <v>248</v>
      </c>
      <c r="N41" s="25"/>
    </row>
    <row r="42" spans="1:15">
      <c r="A42" s="45" t="s">
        <v>1108</v>
      </c>
      <c r="B42" s="45" t="s">
        <v>1109</v>
      </c>
      <c r="C42" s="45" t="s">
        <v>1110</v>
      </c>
      <c r="D42" s="46" t="s">
        <v>391</v>
      </c>
      <c r="F42" s="48" t="str">
        <f t="shared" si="1"/>
        <v>あ３９</v>
      </c>
      <c r="G42" s="48" t="str">
        <f t="shared" si="2"/>
        <v>谷崎真也</v>
      </c>
      <c r="H42" s="48" t="str">
        <f t="shared" si="3"/>
        <v>アビックBB</v>
      </c>
      <c r="I42" s="48" t="s">
        <v>242</v>
      </c>
      <c r="J42" s="57">
        <v>1972</v>
      </c>
      <c r="K42" s="60">
        <f t="shared" si="4"/>
        <v>54</v>
      </c>
      <c r="L42" s="48" t="str">
        <f t="shared" si="0"/>
        <v>OK</v>
      </c>
      <c r="M42" s="45" t="s">
        <v>342</v>
      </c>
      <c r="N42" s="25"/>
    </row>
    <row r="43" spans="1:15">
      <c r="A43" s="61"/>
      <c r="B43" s="61">
        <v>2</v>
      </c>
      <c r="C43" s="62"/>
      <c r="D43" s="63" t="s">
        <v>489</v>
      </c>
      <c r="E43" s="64"/>
      <c r="F43" s="65"/>
      <c r="G43" s="61"/>
      <c r="H43" s="63"/>
      <c r="I43" s="62"/>
      <c r="J43" s="66"/>
      <c r="K43" s="67" t="str">
        <f t="shared" si="4"/>
        <v/>
      </c>
      <c r="L43" s="65"/>
      <c r="M43" s="68"/>
      <c r="O43" s="28"/>
    </row>
    <row r="44" spans="1:15">
      <c r="A44" s="69" t="s">
        <v>490</v>
      </c>
      <c r="B44" s="70" t="s">
        <v>109</v>
      </c>
      <c r="C44" s="70" t="s">
        <v>110</v>
      </c>
      <c r="D44" s="71" t="s">
        <v>491</v>
      </c>
      <c r="E44" s="56" t="s">
        <v>447</v>
      </c>
      <c r="F44" s="48" t="str">
        <f>A44</f>
        <v>あぷ０１</v>
      </c>
      <c r="G44" s="48" t="str">
        <f>B44&amp;C44</f>
        <v>杉山邦夫</v>
      </c>
      <c r="H44" s="48" t="str">
        <f>D44</f>
        <v>アプストTC</v>
      </c>
      <c r="I44" s="72" t="s">
        <v>22</v>
      </c>
      <c r="J44" s="73">
        <v>1950</v>
      </c>
      <c r="K44" s="50">
        <f>IF(J44="","",(2026-J44))</f>
        <v>76</v>
      </c>
      <c r="L44" s="48" t="str">
        <f t="shared" ref="L44:L75" si="5">IF(G44="","",IF(COUNTIF($G$4:$G$111,G44)&gt;1,"2重登録","OK"))</f>
        <v>OK</v>
      </c>
      <c r="M44" s="69" t="s">
        <v>492</v>
      </c>
      <c r="O44" s="28"/>
    </row>
    <row r="45" spans="1:15">
      <c r="A45" s="69" t="s">
        <v>493</v>
      </c>
      <c r="B45" s="74" t="s">
        <v>25</v>
      </c>
      <c r="C45" s="74" t="s">
        <v>111</v>
      </c>
      <c r="D45" s="71" t="s">
        <v>491</v>
      </c>
      <c r="E45" s="56"/>
      <c r="F45" s="48" t="str">
        <f t="shared" ref="F45:F75" si="6">A45</f>
        <v>あぷ０２</v>
      </c>
      <c r="G45" s="48" t="str">
        <f t="shared" ref="G45:G75" si="7">B45&amp;C45</f>
        <v>川上英二</v>
      </c>
      <c r="H45" s="48" t="str">
        <f t="shared" ref="H45:H104" si="8">D45</f>
        <v>アプストTC</v>
      </c>
      <c r="I45" s="72" t="s">
        <v>22</v>
      </c>
      <c r="J45" s="75">
        <v>1963</v>
      </c>
      <c r="K45" s="50">
        <f t="shared" ref="K45:K108" si="9">IF(J45="","",(2026-J45))</f>
        <v>63</v>
      </c>
      <c r="L45" s="48" t="str">
        <f t="shared" si="5"/>
        <v>OK</v>
      </c>
      <c r="M45" s="76" t="s">
        <v>28</v>
      </c>
    </row>
    <row r="46" spans="1:15">
      <c r="A46" s="69" t="s">
        <v>494</v>
      </c>
      <c r="B46" s="70" t="s">
        <v>72</v>
      </c>
      <c r="C46" s="70" t="s">
        <v>113</v>
      </c>
      <c r="D46" s="71" t="s">
        <v>491</v>
      </c>
      <c r="E46" s="56"/>
      <c r="F46" s="48" t="str">
        <f t="shared" si="6"/>
        <v>あぷ０３</v>
      </c>
      <c r="G46" s="48" t="str">
        <f t="shared" si="7"/>
        <v>浅田隆昭</v>
      </c>
      <c r="H46" s="48" t="str">
        <f t="shared" si="8"/>
        <v>アプストTC</v>
      </c>
      <c r="I46" s="72" t="s">
        <v>22</v>
      </c>
      <c r="J46" s="73">
        <v>1964</v>
      </c>
      <c r="K46" s="50">
        <f t="shared" si="9"/>
        <v>62</v>
      </c>
      <c r="L46" s="48" t="str">
        <f t="shared" si="5"/>
        <v>OK</v>
      </c>
      <c r="M46" s="69" t="s">
        <v>50</v>
      </c>
    </row>
    <row r="47" spans="1:15">
      <c r="A47" s="69" t="s">
        <v>495</v>
      </c>
      <c r="B47" s="77" t="s">
        <v>114</v>
      </c>
      <c r="C47" s="77" t="s">
        <v>115</v>
      </c>
      <c r="D47" s="71" t="s">
        <v>491</v>
      </c>
      <c r="E47" s="56"/>
      <c r="F47" s="48" t="str">
        <f t="shared" si="6"/>
        <v>あぷ０４</v>
      </c>
      <c r="G47" s="48" t="str">
        <f t="shared" si="7"/>
        <v>森永洋介</v>
      </c>
      <c r="H47" s="48" t="str">
        <f t="shared" si="8"/>
        <v>アプストTC</v>
      </c>
      <c r="I47" s="72" t="s">
        <v>22</v>
      </c>
      <c r="J47" s="73">
        <v>1986</v>
      </c>
      <c r="K47" s="50">
        <f t="shared" si="9"/>
        <v>40</v>
      </c>
      <c r="L47" s="48" t="str">
        <f t="shared" si="5"/>
        <v>OK</v>
      </c>
      <c r="M47" s="69" t="s">
        <v>30</v>
      </c>
      <c r="O47" s="30"/>
    </row>
    <row r="48" spans="1:15">
      <c r="A48" s="69" t="s">
        <v>496</v>
      </c>
      <c r="B48" s="70" t="s">
        <v>116</v>
      </c>
      <c r="C48" s="70" t="s">
        <v>117</v>
      </c>
      <c r="D48" s="71" t="s">
        <v>491</v>
      </c>
      <c r="E48" s="56"/>
      <c r="F48" s="48" t="str">
        <f t="shared" si="6"/>
        <v>あぷ０５</v>
      </c>
      <c r="G48" s="48" t="str">
        <f t="shared" si="7"/>
        <v>辰巳悟朗</v>
      </c>
      <c r="H48" s="48" t="str">
        <f t="shared" si="8"/>
        <v>アプストTC</v>
      </c>
      <c r="I48" s="72" t="s">
        <v>22</v>
      </c>
      <c r="J48" s="73">
        <v>1974</v>
      </c>
      <c r="K48" s="50">
        <f t="shared" si="9"/>
        <v>52</v>
      </c>
      <c r="L48" s="48" t="str">
        <f t="shared" si="5"/>
        <v>OK</v>
      </c>
      <c r="M48" s="69" t="s">
        <v>23</v>
      </c>
      <c r="O48" s="30"/>
    </row>
    <row r="49" spans="1:15">
      <c r="A49" s="69" t="s">
        <v>497</v>
      </c>
      <c r="B49" s="78" t="s">
        <v>25</v>
      </c>
      <c r="C49" s="78" t="s">
        <v>498</v>
      </c>
      <c r="D49" s="71" t="s">
        <v>491</v>
      </c>
      <c r="E49" s="56"/>
      <c r="F49" s="48" t="str">
        <f t="shared" si="6"/>
        <v>あぷ０６</v>
      </c>
      <c r="G49" s="48" t="str">
        <f t="shared" si="7"/>
        <v>川上美弥子</v>
      </c>
      <c r="H49" s="48" t="str">
        <f t="shared" si="8"/>
        <v>アプストTC</v>
      </c>
      <c r="I49" s="72" t="s">
        <v>26</v>
      </c>
      <c r="J49" s="73">
        <v>1971</v>
      </c>
      <c r="K49" s="50">
        <f t="shared" si="9"/>
        <v>55</v>
      </c>
      <c r="L49" s="48" t="str">
        <f t="shared" si="5"/>
        <v>OK</v>
      </c>
      <c r="M49" s="76" t="s">
        <v>28</v>
      </c>
      <c r="O49" s="30"/>
    </row>
    <row r="50" spans="1:15">
      <c r="A50" s="69" t="s">
        <v>499</v>
      </c>
      <c r="B50" s="74" t="s">
        <v>500</v>
      </c>
      <c r="C50" s="74" t="s">
        <v>501</v>
      </c>
      <c r="D50" s="71" t="s">
        <v>491</v>
      </c>
      <c r="E50" s="56"/>
      <c r="F50" s="48" t="str">
        <f t="shared" si="6"/>
        <v>あぷ０７</v>
      </c>
      <c r="G50" s="48" t="str">
        <f t="shared" si="7"/>
        <v>山内雄平</v>
      </c>
      <c r="H50" s="48" t="str">
        <f t="shared" si="8"/>
        <v>アプストTC</v>
      </c>
      <c r="I50" s="72" t="s">
        <v>22</v>
      </c>
      <c r="J50" s="75">
        <v>1989</v>
      </c>
      <c r="K50" s="50">
        <f t="shared" si="9"/>
        <v>37</v>
      </c>
      <c r="L50" s="48" t="str">
        <f t="shared" si="5"/>
        <v>OK</v>
      </c>
      <c r="M50" s="76" t="s">
        <v>502</v>
      </c>
      <c r="O50" s="31"/>
    </row>
    <row r="51" spans="1:15">
      <c r="A51" s="69" t="s">
        <v>503</v>
      </c>
      <c r="B51" s="78" t="s">
        <v>504</v>
      </c>
      <c r="C51" s="78" t="s">
        <v>505</v>
      </c>
      <c r="D51" s="71" t="s">
        <v>491</v>
      </c>
      <c r="E51" s="56"/>
      <c r="F51" s="48" t="str">
        <f t="shared" si="6"/>
        <v>あぷ０８</v>
      </c>
      <c r="G51" s="48" t="str">
        <f t="shared" si="7"/>
        <v>木村美香</v>
      </c>
      <c r="H51" s="48" t="str">
        <f t="shared" si="8"/>
        <v>アプストTC</v>
      </c>
      <c r="I51" s="72" t="s">
        <v>26</v>
      </c>
      <c r="J51" s="73">
        <v>1962</v>
      </c>
      <c r="K51" s="50">
        <f t="shared" si="9"/>
        <v>64</v>
      </c>
      <c r="L51" s="48" t="str">
        <f t="shared" si="5"/>
        <v>OK</v>
      </c>
      <c r="M51" s="69" t="s">
        <v>506</v>
      </c>
      <c r="O51" s="31"/>
    </row>
    <row r="52" spans="1:15">
      <c r="A52" s="69" t="s">
        <v>507</v>
      </c>
      <c r="B52" s="70" t="s">
        <v>508</v>
      </c>
      <c r="C52" s="70" t="s">
        <v>509</v>
      </c>
      <c r="D52" s="71" t="s">
        <v>491</v>
      </c>
      <c r="E52" s="56"/>
      <c r="F52" s="48" t="str">
        <f t="shared" si="6"/>
        <v>あぷ０９</v>
      </c>
      <c r="G52" s="48" t="str">
        <f t="shared" si="7"/>
        <v>日高眞規子</v>
      </c>
      <c r="H52" s="48" t="str">
        <f t="shared" si="8"/>
        <v>アプストTC</v>
      </c>
      <c r="I52" s="72" t="s">
        <v>26</v>
      </c>
      <c r="J52" s="73">
        <v>1963</v>
      </c>
      <c r="K52" s="50">
        <f t="shared" si="9"/>
        <v>63</v>
      </c>
      <c r="L52" s="48" t="str">
        <f t="shared" si="5"/>
        <v>OK</v>
      </c>
      <c r="M52" s="69" t="s">
        <v>510</v>
      </c>
      <c r="O52" s="30"/>
    </row>
    <row r="53" spans="1:15">
      <c r="A53" s="69" t="s">
        <v>511</v>
      </c>
      <c r="B53" s="70" t="s">
        <v>512</v>
      </c>
      <c r="C53" s="70" t="s">
        <v>513</v>
      </c>
      <c r="D53" s="71" t="s">
        <v>491</v>
      </c>
      <c r="E53" s="56"/>
      <c r="F53" s="48" t="str">
        <f t="shared" si="6"/>
        <v>あぷ１０</v>
      </c>
      <c r="G53" s="48" t="str">
        <f t="shared" si="7"/>
        <v>長谷出浩</v>
      </c>
      <c r="H53" s="48" t="str">
        <f t="shared" si="8"/>
        <v>アプストTC</v>
      </c>
      <c r="I53" s="72" t="s">
        <v>22</v>
      </c>
      <c r="J53" s="73">
        <v>1960</v>
      </c>
      <c r="K53" s="50">
        <f t="shared" si="9"/>
        <v>66</v>
      </c>
      <c r="L53" s="48" t="str">
        <f t="shared" si="5"/>
        <v>OK</v>
      </c>
      <c r="M53" s="76" t="s">
        <v>28</v>
      </c>
      <c r="O53" s="30"/>
    </row>
    <row r="54" spans="1:15">
      <c r="A54" s="69" t="s">
        <v>514</v>
      </c>
      <c r="B54" s="74" t="s">
        <v>515</v>
      </c>
      <c r="C54" s="74" t="s">
        <v>112</v>
      </c>
      <c r="D54" s="71" t="s">
        <v>491</v>
      </c>
      <c r="E54" s="56"/>
      <c r="F54" s="48" t="str">
        <f t="shared" si="6"/>
        <v>あぷ１１</v>
      </c>
      <c r="G54" s="48" t="str">
        <f t="shared" si="7"/>
        <v>奥田純也</v>
      </c>
      <c r="H54" s="48" t="str">
        <f t="shared" si="8"/>
        <v>アプストTC</v>
      </c>
      <c r="I54" s="72" t="s">
        <v>22</v>
      </c>
      <c r="J54" s="75">
        <v>1963</v>
      </c>
      <c r="K54" s="50">
        <f t="shared" si="9"/>
        <v>63</v>
      </c>
      <c r="L54" s="48" t="str">
        <f t="shared" si="5"/>
        <v>OK</v>
      </c>
      <c r="M54" s="76" t="s">
        <v>28</v>
      </c>
      <c r="O54" s="30"/>
    </row>
    <row r="55" spans="1:15">
      <c r="A55" s="69" t="s">
        <v>516</v>
      </c>
      <c r="B55" s="79" t="s">
        <v>122</v>
      </c>
      <c r="C55" s="79" t="s">
        <v>517</v>
      </c>
      <c r="D55" s="71" t="s">
        <v>491</v>
      </c>
      <c r="E55" s="80"/>
      <c r="F55" s="48" t="str">
        <f t="shared" si="6"/>
        <v>あぷ１２</v>
      </c>
      <c r="G55" s="48" t="str">
        <f t="shared" si="7"/>
        <v>村田理恵子</v>
      </c>
      <c r="H55" s="48" t="str">
        <f t="shared" si="8"/>
        <v>アプストTC</v>
      </c>
      <c r="I55" s="72" t="s">
        <v>26</v>
      </c>
      <c r="J55" s="73">
        <v>1979</v>
      </c>
      <c r="K55" s="50">
        <f t="shared" si="9"/>
        <v>47</v>
      </c>
      <c r="L55" s="48" t="str">
        <f t="shared" si="5"/>
        <v>OK</v>
      </c>
      <c r="M55" s="76" t="s">
        <v>28</v>
      </c>
      <c r="O55" s="30"/>
    </row>
    <row r="56" spans="1:15">
      <c r="A56" s="69" t="s">
        <v>518</v>
      </c>
      <c r="B56" s="70" t="s">
        <v>519</v>
      </c>
      <c r="C56" s="70" t="s">
        <v>520</v>
      </c>
      <c r="D56" s="71" t="s">
        <v>491</v>
      </c>
      <c r="E56" s="80"/>
      <c r="F56" s="48" t="str">
        <f t="shared" si="6"/>
        <v>あぷ１３</v>
      </c>
      <c r="G56" s="48" t="str">
        <f t="shared" si="7"/>
        <v>東正隆</v>
      </c>
      <c r="H56" s="48" t="str">
        <f t="shared" si="8"/>
        <v>アプストTC</v>
      </c>
      <c r="I56" s="72" t="s">
        <v>22</v>
      </c>
      <c r="J56" s="73">
        <v>1965</v>
      </c>
      <c r="K56" s="50">
        <f t="shared" si="9"/>
        <v>61</v>
      </c>
      <c r="L56" s="48" t="str">
        <f t="shared" si="5"/>
        <v>OK</v>
      </c>
      <c r="M56" s="69" t="s">
        <v>23</v>
      </c>
      <c r="O56" s="30"/>
    </row>
    <row r="57" spans="1:15">
      <c r="A57" s="69" t="s">
        <v>521</v>
      </c>
      <c r="B57" s="81" t="s">
        <v>522</v>
      </c>
      <c r="C57" s="81" t="s">
        <v>523</v>
      </c>
      <c r="D57" s="71" t="s">
        <v>491</v>
      </c>
      <c r="E57" s="80"/>
      <c r="F57" s="48" t="str">
        <f t="shared" si="6"/>
        <v>あぷ１４</v>
      </c>
      <c r="G57" s="48" t="str">
        <f t="shared" si="7"/>
        <v>二ツ井裕也</v>
      </c>
      <c r="H57" s="48" t="str">
        <f t="shared" si="8"/>
        <v>アプストTC</v>
      </c>
      <c r="I57" s="82" t="s">
        <v>22</v>
      </c>
      <c r="J57" s="82">
        <v>1990</v>
      </c>
      <c r="K57" s="50">
        <f t="shared" si="9"/>
        <v>36</v>
      </c>
      <c r="L57" s="48" t="str">
        <f t="shared" si="5"/>
        <v>OK</v>
      </c>
      <c r="M57" s="69" t="s">
        <v>524</v>
      </c>
      <c r="O57" s="30"/>
    </row>
    <row r="58" spans="1:15">
      <c r="A58" s="69" t="s">
        <v>525</v>
      </c>
      <c r="B58" s="83" t="s">
        <v>526</v>
      </c>
      <c r="C58" s="83" t="s">
        <v>527</v>
      </c>
      <c r="D58" s="71" t="s">
        <v>491</v>
      </c>
      <c r="E58" s="80"/>
      <c r="F58" s="48" t="str">
        <f t="shared" si="6"/>
        <v>あぷ１５</v>
      </c>
      <c r="G58" s="48" t="str">
        <f t="shared" si="7"/>
        <v>田中　有紀</v>
      </c>
      <c r="H58" s="48" t="str">
        <f t="shared" si="8"/>
        <v>アプストTC</v>
      </c>
      <c r="I58" s="82" t="s">
        <v>26</v>
      </c>
      <c r="J58" s="82">
        <v>1969</v>
      </c>
      <c r="K58" s="50">
        <f t="shared" si="9"/>
        <v>57</v>
      </c>
      <c r="L58" s="48" t="str">
        <f t="shared" si="5"/>
        <v>OK</v>
      </c>
      <c r="M58" s="69" t="s">
        <v>528</v>
      </c>
      <c r="O58" s="30"/>
    </row>
    <row r="59" spans="1:15">
      <c r="A59" s="69" t="s">
        <v>529</v>
      </c>
      <c r="B59" s="81" t="s">
        <v>530</v>
      </c>
      <c r="C59" s="81" t="s">
        <v>531</v>
      </c>
      <c r="D59" s="71" t="s">
        <v>491</v>
      </c>
      <c r="E59" s="80"/>
      <c r="F59" s="48" t="str">
        <f t="shared" si="6"/>
        <v>あぷ１６</v>
      </c>
      <c r="G59" s="48" t="str">
        <f t="shared" si="7"/>
        <v>岡川謙二</v>
      </c>
      <c r="H59" s="48" t="str">
        <f t="shared" si="8"/>
        <v>アプストTC</v>
      </c>
      <c r="I59" s="82" t="s">
        <v>22</v>
      </c>
      <c r="J59" s="82">
        <v>1967</v>
      </c>
      <c r="K59" s="50">
        <f t="shared" si="9"/>
        <v>59</v>
      </c>
      <c r="L59" s="48" t="str">
        <f t="shared" si="5"/>
        <v>OK</v>
      </c>
      <c r="M59" s="69" t="s">
        <v>30</v>
      </c>
      <c r="O59" s="30"/>
    </row>
    <row r="60" spans="1:15">
      <c r="A60" s="69" t="s">
        <v>532</v>
      </c>
      <c r="B60" s="81" t="s">
        <v>533</v>
      </c>
      <c r="C60" s="81" t="s">
        <v>534</v>
      </c>
      <c r="D60" s="71" t="s">
        <v>491</v>
      </c>
      <c r="E60" s="80"/>
      <c r="F60" s="48" t="str">
        <f t="shared" si="6"/>
        <v>あぷ１７</v>
      </c>
      <c r="G60" s="48" t="str">
        <f t="shared" si="7"/>
        <v>稲泉聡</v>
      </c>
      <c r="H60" s="48" t="str">
        <f t="shared" si="8"/>
        <v>アプストTC</v>
      </c>
      <c r="I60" s="82" t="s">
        <v>22</v>
      </c>
      <c r="J60" s="82">
        <v>1967</v>
      </c>
      <c r="K60" s="50">
        <f t="shared" si="9"/>
        <v>59</v>
      </c>
      <c r="L60" s="48" t="str">
        <f t="shared" si="5"/>
        <v>OK</v>
      </c>
      <c r="M60" s="69" t="s">
        <v>30</v>
      </c>
      <c r="O60" s="32"/>
    </row>
    <row r="61" spans="1:15">
      <c r="A61" s="69" t="s">
        <v>535</v>
      </c>
      <c r="B61" s="81" t="s">
        <v>536</v>
      </c>
      <c r="C61" s="81" t="s">
        <v>537</v>
      </c>
      <c r="D61" s="71" t="s">
        <v>491</v>
      </c>
      <c r="E61" s="80"/>
      <c r="F61" s="48" t="str">
        <f t="shared" si="6"/>
        <v>あぷ１８</v>
      </c>
      <c r="G61" s="48" t="str">
        <f t="shared" si="7"/>
        <v>妹川寿明</v>
      </c>
      <c r="H61" s="48" t="str">
        <f t="shared" si="8"/>
        <v>アプストTC</v>
      </c>
      <c r="I61" s="82" t="s">
        <v>22</v>
      </c>
      <c r="J61" s="82">
        <v>1995</v>
      </c>
      <c r="K61" s="50">
        <f t="shared" si="9"/>
        <v>31</v>
      </c>
      <c r="L61" s="48" t="str">
        <f t="shared" si="5"/>
        <v>OK</v>
      </c>
      <c r="M61" s="76" t="s">
        <v>502</v>
      </c>
      <c r="O61" s="32"/>
    </row>
    <row r="62" spans="1:15">
      <c r="A62" s="69" t="s">
        <v>538</v>
      </c>
      <c r="B62" s="83" t="s">
        <v>539</v>
      </c>
      <c r="C62" s="83" t="s">
        <v>540</v>
      </c>
      <c r="D62" s="71" t="s">
        <v>491</v>
      </c>
      <c r="E62" s="84"/>
      <c r="F62" s="48" t="str">
        <f t="shared" si="6"/>
        <v>あぷ１９</v>
      </c>
      <c r="G62" s="48" t="str">
        <f t="shared" si="7"/>
        <v>永松貴子</v>
      </c>
      <c r="H62" s="48" t="str">
        <f t="shared" si="8"/>
        <v>アプストTC</v>
      </c>
      <c r="I62" s="82" t="s">
        <v>26</v>
      </c>
      <c r="J62" s="82">
        <v>1962</v>
      </c>
      <c r="K62" s="50">
        <f t="shared" si="9"/>
        <v>64</v>
      </c>
      <c r="L62" s="48" t="str">
        <f t="shared" si="5"/>
        <v>OK</v>
      </c>
      <c r="M62" s="69" t="s">
        <v>23</v>
      </c>
      <c r="O62" s="30"/>
    </row>
    <row r="63" spans="1:15">
      <c r="A63" s="69" t="s">
        <v>541</v>
      </c>
      <c r="B63" s="83" t="s">
        <v>542</v>
      </c>
      <c r="C63" s="83" t="s">
        <v>543</v>
      </c>
      <c r="D63" s="71" t="s">
        <v>491</v>
      </c>
      <c r="E63" s="80"/>
      <c r="F63" s="48" t="str">
        <f t="shared" si="6"/>
        <v>あぷ２０</v>
      </c>
      <c r="G63" s="48" t="str">
        <f t="shared" si="7"/>
        <v>藤原泰子</v>
      </c>
      <c r="H63" s="48" t="str">
        <f t="shared" si="8"/>
        <v>アプストTC</v>
      </c>
      <c r="I63" s="82" t="s">
        <v>26</v>
      </c>
      <c r="J63" s="82">
        <v>1965</v>
      </c>
      <c r="K63" s="50">
        <f t="shared" si="9"/>
        <v>61</v>
      </c>
      <c r="L63" s="48" t="str">
        <f t="shared" si="5"/>
        <v>OK</v>
      </c>
      <c r="M63" s="69" t="s">
        <v>544</v>
      </c>
      <c r="O63" s="30"/>
    </row>
    <row r="64" spans="1:15">
      <c r="A64" s="69" t="s">
        <v>545</v>
      </c>
      <c r="B64" s="81" t="s">
        <v>546</v>
      </c>
      <c r="C64" s="81" t="s">
        <v>547</v>
      </c>
      <c r="D64" s="71" t="s">
        <v>491</v>
      </c>
      <c r="E64" s="80"/>
      <c r="F64" s="48" t="str">
        <f t="shared" si="6"/>
        <v>あぷ２１</v>
      </c>
      <c r="G64" s="48" t="str">
        <f t="shared" si="7"/>
        <v>敦賀創一</v>
      </c>
      <c r="H64" s="48" t="str">
        <f t="shared" si="8"/>
        <v>アプストTC</v>
      </c>
      <c r="I64" s="82" t="s">
        <v>22</v>
      </c>
      <c r="J64" s="82">
        <v>1998</v>
      </c>
      <c r="K64" s="50">
        <f t="shared" si="9"/>
        <v>28</v>
      </c>
      <c r="L64" s="48" t="str">
        <f t="shared" si="5"/>
        <v>OK</v>
      </c>
      <c r="M64" s="69" t="s">
        <v>23</v>
      </c>
      <c r="O64" s="32"/>
    </row>
    <row r="65" spans="1:15">
      <c r="A65" s="69" t="s">
        <v>548</v>
      </c>
      <c r="B65" s="81" t="s">
        <v>549</v>
      </c>
      <c r="C65" s="81" t="s">
        <v>550</v>
      </c>
      <c r="D65" s="71" t="s">
        <v>491</v>
      </c>
      <c r="E65" s="80"/>
      <c r="F65" s="48" t="str">
        <f t="shared" si="6"/>
        <v>あぷ２２</v>
      </c>
      <c r="G65" s="48" t="str">
        <f t="shared" si="7"/>
        <v>有吉裕喜</v>
      </c>
      <c r="H65" s="48" t="str">
        <f t="shared" si="8"/>
        <v>アプストTC</v>
      </c>
      <c r="I65" s="82" t="s">
        <v>22</v>
      </c>
      <c r="J65" s="82">
        <v>1973</v>
      </c>
      <c r="K65" s="50">
        <f t="shared" si="9"/>
        <v>53</v>
      </c>
      <c r="L65" s="48" t="str">
        <f t="shared" si="5"/>
        <v>OK</v>
      </c>
      <c r="M65" s="69" t="s">
        <v>551</v>
      </c>
      <c r="O65" s="30"/>
    </row>
    <row r="66" spans="1:15">
      <c r="A66" s="69" t="s">
        <v>552</v>
      </c>
      <c r="B66" s="81" t="s">
        <v>553</v>
      </c>
      <c r="C66" s="81" t="s">
        <v>554</v>
      </c>
      <c r="D66" s="71" t="s">
        <v>491</v>
      </c>
      <c r="E66" s="80"/>
      <c r="F66" s="48" t="str">
        <f t="shared" si="6"/>
        <v>あぷ２３</v>
      </c>
      <c r="G66" s="48" t="str">
        <f t="shared" si="7"/>
        <v>松原礼</v>
      </c>
      <c r="H66" s="48" t="str">
        <f t="shared" si="8"/>
        <v>アプストTC</v>
      </c>
      <c r="I66" s="82" t="s">
        <v>22</v>
      </c>
      <c r="J66" s="82">
        <v>1987</v>
      </c>
      <c r="K66" s="50">
        <f t="shared" si="9"/>
        <v>39</v>
      </c>
      <c r="L66" s="48" t="str">
        <f t="shared" si="5"/>
        <v>OK</v>
      </c>
      <c r="M66" s="76" t="s">
        <v>502</v>
      </c>
      <c r="O66" s="30"/>
    </row>
    <row r="67" spans="1:15">
      <c r="A67" s="69" t="s">
        <v>555</v>
      </c>
      <c r="B67" s="83" t="s">
        <v>556</v>
      </c>
      <c r="C67" s="83" t="s">
        <v>557</v>
      </c>
      <c r="D67" s="71" t="s">
        <v>491</v>
      </c>
      <c r="E67" s="80"/>
      <c r="F67" s="48" t="str">
        <f t="shared" si="6"/>
        <v>あぷ２４</v>
      </c>
      <c r="G67" s="48" t="str">
        <f t="shared" si="7"/>
        <v>福岡由布加</v>
      </c>
      <c r="H67" s="48" t="str">
        <f t="shared" si="8"/>
        <v>アプストTC</v>
      </c>
      <c r="I67" s="82" t="s">
        <v>249</v>
      </c>
      <c r="J67" s="82">
        <v>1999</v>
      </c>
      <c r="K67" s="50">
        <f t="shared" si="9"/>
        <v>27</v>
      </c>
      <c r="L67" s="48" t="str">
        <f t="shared" si="5"/>
        <v>OK</v>
      </c>
      <c r="M67" s="76" t="s">
        <v>502</v>
      </c>
      <c r="O67" s="32"/>
    </row>
    <row r="68" spans="1:15">
      <c r="A68" s="69" t="s">
        <v>558</v>
      </c>
      <c r="B68" s="83" t="s">
        <v>556</v>
      </c>
      <c r="C68" s="83" t="s">
        <v>559</v>
      </c>
      <c r="D68" s="71" t="s">
        <v>491</v>
      </c>
      <c r="E68" s="80"/>
      <c r="F68" s="48" t="str">
        <f t="shared" si="6"/>
        <v>あぷ２５</v>
      </c>
      <c r="G68" s="48" t="str">
        <f t="shared" si="7"/>
        <v>福岡知奈美</v>
      </c>
      <c r="H68" s="48" t="str">
        <f t="shared" si="8"/>
        <v>アプストTC</v>
      </c>
      <c r="I68" s="82" t="s">
        <v>249</v>
      </c>
      <c r="J68" s="82">
        <v>2003</v>
      </c>
      <c r="K68" s="50">
        <f t="shared" si="9"/>
        <v>23</v>
      </c>
      <c r="L68" s="48" t="str">
        <f t="shared" si="5"/>
        <v>OK</v>
      </c>
      <c r="M68" s="69" t="s">
        <v>560</v>
      </c>
      <c r="O68" s="32"/>
    </row>
    <row r="69" spans="1:15">
      <c r="A69" s="69" t="s">
        <v>561</v>
      </c>
      <c r="B69" s="81" t="s">
        <v>562</v>
      </c>
      <c r="C69" s="81" t="s">
        <v>563</v>
      </c>
      <c r="D69" s="85" t="s">
        <v>491</v>
      </c>
      <c r="E69" s="80"/>
      <c r="F69" s="48" t="str">
        <f t="shared" si="6"/>
        <v>あぷ２６</v>
      </c>
      <c r="G69" s="48" t="str">
        <f t="shared" si="7"/>
        <v>宮村知宏</v>
      </c>
      <c r="H69" s="48" t="str">
        <f t="shared" si="8"/>
        <v>アプストTC</v>
      </c>
      <c r="I69" s="82" t="s">
        <v>230</v>
      </c>
      <c r="J69" s="82">
        <v>1971</v>
      </c>
      <c r="K69" s="86">
        <f t="shared" si="9"/>
        <v>55</v>
      </c>
      <c r="L69" s="48" t="str">
        <f t="shared" si="5"/>
        <v>OK</v>
      </c>
      <c r="M69" s="69" t="s">
        <v>564</v>
      </c>
      <c r="O69" s="30"/>
    </row>
    <row r="70" spans="1:15">
      <c r="A70" s="69" t="s">
        <v>565</v>
      </c>
      <c r="B70" s="83" t="s">
        <v>562</v>
      </c>
      <c r="C70" s="83" t="s">
        <v>566</v>
      </c>
      <c r="D70" s="85" t="s">
        <v>491</v>
      </c>
      <c r="E70" s="80"/>
      <c r="F70" s="48" t="str">
        <f t="shared" si="6"/>
        <v>あぷ２７</v>
      </c>
      <c r="G70" s="48" t="str">
        <f t="shared" si="7"/>
        <v>宮村朋子</v>
      </c>
      <c r="H70" s="48" t="str">
        <f t="shared" si="8"/>
        <v>アプストTC</v>
      </c>
      <c r="I70" s="82" t="s">
        <v>249</v>
      </c>
      <c r="J70" s="82">
        <v>1978</v>
      </c>
      <c r="K70" s="86">
        <f t="shared" si="9"/>
        <v>48</v>
      </c>
      <c r="L70" s="48" t="str">
        <f t="shared" si="5"/>
        <v>OK</v>
      </c>
      <c r="M70" s="69" t="s">
        <v>564</v>
      </c>
      <c r="N70" s="28"/>
      <c r="O70" s="30"/>
    </row>
    <row r="71" spans="1:15">
      <c r="A71" s="69" t="s">
        <v>567</v>
      </c>
      <c r="B71" s="81" t="s">
        <v>568</v>
      </c>
      <c r="C71" s="81" t="s">
        <v>569</v>
      </c>
      <c r="D71" s="85" t="s">
        <v>491</v>
      </c>
      <c r="E71" s="80"/>
      <c r="F71" s="48" t="str">
        <f t="shared" si="6"/>
        <v>あぷ２８</v>
      </c>
      <c r="G71" s="48" t="str">
        <f t="shared" si="7"/>
        <v>北嶋謙一</v>
      </c>
      <c r="H71" s="48" t="str">
        <f t="shared" si="8"/>
        <v>アプストTC</v>
      </c>
      <c r="I71" s="82" t="s">
        <v>230</v>
      </c>
      <c r="J71" s="82">
        <v>1999</v>
      </c>
      <c r="K71" s="86">
        <f t="shared" si="9"/>
        <v>27</v>
      </c>
      <c r="L71" s="48" t="str">
        <f t="shared" si="5"/>
        <v>OK</v>
      </c>
      <c r="M71" s="69" t="s">
        <v>564</v>
      </c>
      <c r="N71" s="28"/>
      <c r="O71" s="30"/>
    </row>
    <row r="72" spans="1:15">
      <c r="A72" s="69" t="s">
        <v>570</v>
      </c>
      <c r="B72" s="81" t="s">
        <v>571</v>
      </c>
      <c r="C72" s="81" t="s">
        <v>572</v>
      </c>
      <c r="D72" s="85" t="s">
        <v>491</v>
      </c>
      <c r="E72" s="80"/>
      <c r="F72" s="48" t="str">
        <f t="shared" si="6"/>
        <v>あぷ２９</v>
      </c>
      <c r="G72" s="48" t="str">
        <f t="shared" si="7"/>
        <v>竹村治</v>
      </c>
      <c r="H72" s="48" t="str">
        <f t="shared" si="8"/>
        <v>アプストTC</v>
      </c>
      <c r="I72" s="82" t="s">
        <v>230</v>
      </c>
      <c r="J72" s="82">
        <v>1961</v>
      </c>
      <c r="K72" s="86">
        <f t="shared" si="9"/>
        <v>65</v>
      </c>
      <c r="L72" s="48" t="str">
        <f t="shared" si="5"/>
        <v>OK</v>
      </c>
      <c r="M72" s="69" t="s">
        <v>573</v>
      </c>
      <c r="O72" s="32"/>
    </row>
    <row r="73" spans="1:15">
      <c r="A73" s="69" t="s">
        <v>574</v>
      </c>
      <c r="B73" s="81" t="s">
        <v>575</v>
      </c>
      <c r="C73" s="81" t="s">
        <v>306</v>
      </c>
      <c r="D73" s="85" t="s">
        <v>491</v>
      </c>
      <c r="E73" s="80"/>
      <c r="F73" s="48" t="str">
        <f t="shared" si="6"/>
        <v>あぷ３０</v>
      </c>
      <c r="G73" s="48" t="str">
        <f t="shared" si="7"/>
        <v>山崎豊</v>
      </c>
      <c r="H73" s="48" t="str">
        <f t="shared" si="8"/>
        <v>アプストTC</v>
      </c>
      <c r="I73" s="82" t="s">
        <v>230</v>
      </c>
      <c r="J73" s="57">
        <v>1975</v>
      </c>
      <c r="K73" s="86">
        <f t="shared" si="9"/>
        <v>51</v>
      </c>
      <c r="L73" s="48" t="str">
        <f t="shared" si="5"/>
        <v>OK</v>
      </c>
      <c r="M73" s="76" t="s">
        <v>502</v>
      </c>
      <c r="O73" s="30"/>
    </row>
    <row r="74" spans="1:15">
      <c r="A74" s="69" t="s">
        <v>576</v>
      </c>
      <c r="B74" s="83" t="s">
        <v>347</v>
      </c>
      <c r="C74" s="83" t="s">
        <v>577</v>
      </c>
      <c r="D74" s="85" t="s">
        <v>491</v>
      </c>
      <c r="E74" s="80"/>
      <c r="F74" s="48" t="str">
        <f t="shared" si="6"/>
        <v>あぷ３１</v>
      </c>
      <c r="G74" s="48" t="str">
        <f t="shared" si="7"/>
        <v>山田昌枝</v>
      </c>
      <c r="H74" s="48" t="str">
        <f t="shared" si="8"/>
        <v>アプストTC</v>
      </c>
      <c r="I74" s="82" t="s">
        <v>249</v>
      </c>
      <c r="J74" s="57">
        <v>1972</v>
      </c>
      <c r="K74" s="86">
        <f t="shared" si="9"/>
        <v>54</v>
      </c>
      <c r="L74" s="48" t="str">
        <f t="shared" si="5"/>
        <v>OK</v>
      </c>
      <c r="M74" s="45" t="s">
        <v>368</v>
      </c>
      <c r="O74" s="30"/>
    </row>
    <row r="75" spans="1:15">
      <c r="A75" s="69" t="s">
        <v>578</v>
      </c>
      <c r="B75" s="81" t="s">
        <v>579</v>
      </c>
      <c r="C75" s="81" t="s">
        <v>580</v>
      </c>
      <c r="D75" s="85" t="s">
        <v>491</v>
      </c>
      <c r="E75" s="80"/>
      <c r="F75" s="48" t="str">
        <f t="shared" si="6"/>
        <v>あぷ３２</v>
      </c>
      <c r="G75" s="48" t="str">
        <f t="shared" si="7"/>
        <v>吉本泰二</v>
      </c>
      <c r="H75" s="48" t="str">
        <f t="shared" si="8"/>
        <v>アプストTC</v>
      </c>
      <c r="I75" s="45" t="s">
        <v>230</v>
      </c>
      <c r="J75" s="57">
        <v>1976</v>
      </c>
      <c r="K75" s="86">
        <f t="shared" si="9"/>
        <v>50</v>
      </c>
      <c r="L75" s="48" t="str">
        <f t="shared" si="5"/>
        <v>OK</v>
      </c>
      <c r="M75" s="45" t="s">
        <v>327</v>
      </c>
      <c r="O75" s="30"/>
    </row>
    <row r="76" spans="1:15">
      <c r="A76" s="87"/>
      <c r="B76" s="87">
        <v>3</v>
      </c>
      <c r="C76" s="87"/>
      <c r="D76" s="63" t="s">
        <v>581</v>
      </c>
      <c r="E76" s="64"/>
      <c r="F76" s="65"/>
      <c r="G76" s="61"/>
      <c r="H76" s="63" t="str">
        <f t="shared" si="8"/>
        <v>２７人</v>
      </c>
      <c r="I76" s="87"/>
      <c r="J76" s="66"/>
      <c r="K76" s="67" t="str">
        <f t="shared" si="9"/>
        <v/>
      </c>
      <c r="L76" s="65"/>
      <c r="M76" s="62"/>
      <c r="O76" s="30"/>
    </row>
    <row r="77" spans="1:15">
      <c r="A77" s="51" t="s">
        <v>239</v>
      </c>
      <c r="B77" s="88" t="s">
        <v>582</v>
      </c>
      <c r="C77" s="88" t="s">
        <v>583</v>
      </c>
      <c r="D77" s="51" t="s">
        <v>238</v>
      </c>
      <c r="E77" s="51"/>
      <c r="F77" s="89" t="str">
        <f t="shared" ref="F77:F128" si="10">A77</f>
        <v>あん０１</v>
      </c>
      <c r="G77" s="51" t="str">
        <f t="shared" ref="G77:G103" si="11">B77&amp;C77</f>
        <v>上津慶和</v>
      </c>
      <c r="H77" s="85" t="str">
        <f t="shared" si="8"/>
        <v>アンヴァース</v>
      </c>
      <c r="I77" s="46" t="s">
        <v>22</v>
      </c>
      <c r="J77" s="90">
        <v>1993</v>
      </c>
      <c r="K77" s="86">
        <f>IF(J77="","",(2026-J77))</f>
        <v>33</v>
      </c>
      <c r="L77" s="89" t="str">
        <f t="shared" ref="L77:L103" si="12">IF(G77="","",IF(COUNTIF($G$5:$G$594,G77)&gt;1,"2重登録","OK"))</f>
        <v>OK</v>
      </c>
      <c r="M77" s="91" t="s">
        <v>225</v>
      </c>
      <c r="O77" s="30"/>
    </row>
    <row r="78" spans="1:15">
      <c r="A78" s="51" t="s">
        <v>584</v>
      </c>
      <c r="B78" s="49" t="s">
        <v>585</v>
      </c>
      <c r="C78" s="49" t="s">
        <v>586</v>
      </c>
      <c r="D78" s="51" t="s">
        <v>238</v>
      </c>
      <c r="E78" s="51"/>
      <c r="F78" s="89" t="str">
        <f t="shared" si="10"/>
        <v>あん０２</v>
      </c>
      <c r="G78" s="51" t="str">
        <f t="shared" si="11"/>
        <v>脇坂和樹</v>
      </c>
      <c r="H78" s="85" t="str">
        <f t="shared" si="8"/>
        <v>アンヴァース</v>
      </c>
      <c r="I78" s="46" t="s">
        <v>22</v>
      </c>
      <c r="J78" s="90">
        <v>1992</v>
      </c>
      <c r="K78" s="86">
        <f t="shared" ref="K78:K103" si="13">IF(J78="","",(2026-J78))</f>
        <v>34</v>
      </c>
      <c r="L78" s="89" t="str">
        <f t="shared" si="12"/>
        <v>OK</v>
      </c>
      <c r="M78" s="91" t="s">
        <v>23</v>
      </c>
      <c r="O78" s="30"/>
    </row>
    <row r="79" spans="1:15">
      <c r="A79" s="51" t="s">
        <v>182</v>
      </c>
      <c r="B79" s="88" t="s">
        <v>587</v>
      </c>
      <c r="C79" s="88" t="s">
        <v>588</v>
      </c>
      <c r="D79" s="51" t="s">
        <v>238</v>
      </c>
      <c r="E79" s="51"/>
      <c r="F79" s="89" t="str">
        <f t="shared" si="10"/>
        <v>あん０３</v>
      </c>
      <c r="G79" s="51" t="str">
        <f t="shared" si="11"/>
        <v>小田紀彦</v>
      </c>
      <c r="H79" s="85" t="str">
        <f t="shared" si="8"/>
        <v>アンヴァース</v>
      </c>
      <c r="I79" s="46" t="s">
        <v>22</v>
      </c>
      <c r="J79" s="90">
        <v>1984</v>
      </c>
      <c r="K79" s="86">
        <f t="shared" si="13"/>
        <v>42</v>
      </c>
      <c r="L79" s="89" t="str">
        <f t="shared" si="12"/>
        <v>OK</v>
      </c>
      <c r="M79" s="91" t="s">
        <v>589</v>
      </c>
      <c r="N79"/>
      <c r="O79" s="32"/>
    </row>
    <row r="80" spans="1:15">
      <c r="A80" s="51" t="s">
        <v>183</v>
      </c>
      <c r="B80" s="49" t="s">
        <v>590</v>
      </c>
      <c r="C80" s="49" t="s">
        <v>591</v>
      </c>
      <c r="D80" s="51" t="s">
        <v>238</v>
      </c>
      <c r="E80" s="51"/>
      <c r="F80" s="89" t="str">
        <f t="shared" si="10"/>
        <v>あん０４</v>
      </c>
      <c r="G80" s="51" t="str">
        <f t="shared" si="11"/>
        <v>越智友基</v>
      </c>
      <c r="H80" s="85" t="str">
        <f t="shared" si="8"/>
        <v>アンヴァース</v>
      </c>
      <c r="I80" s="46" t="s">
        <v>22</v>
      </c>
      <c r="J80" s="90">
        <v>1987</v>
      </c>
      <c r="K80" s="86">
        <f t="shared" si="13"/>
        <v>39</v>
      </c>
      <c r="L80" s="89" t="str">
        <f t="shared" si="12"/>
        <v>OK</v>
      </c>
      <c r="M80" s="91" t="s">
        <v>589</v>
      </c>
      <c r="N80"/>
      <c r="O80" s="30"/>
    </row>
    <row r="81" spans="1:15">
      <c r="A81" s="51" t="s">
        <v>184</v>
      </c>
      <c r="B81" s="49" t="s">
        <v>592</v>
      </c>
      <c r="C81" s="49" t="s">
        <v>593</v>
      </c>
      <c r="D81" s="51" t="s">
        <v>238</v>
      </c>
      <c r="E81" s="51"/>
      <c r="F81" s="89" t="str">
        <f t="shared" si="10"/>
        <v>あん０５</v>
      </c>
      <c r="G81" s="51" t="str">
        <f t="shared" si="11"/>
        <v>辻本将士</v>
      </c>
      <c r="H81" s="85" t="str">
        <f t="shared" si="8"/>
        <v>アンヴァース</v>
      </c>
      <c r="I81" s="46" t="s">
        <v>22</v>
      </c>
      <c r="J81" s="90">
        <v>1986</v>
      </c>
      <c r="K81" s="86">
        <f t="shared" si="13"/>
        <v>40</v>
      </c>
      <c r="L81" s="89" t="str">
        <f t="shared" si="12"/>
        <v>OK</v>
      </c>
      <c r="M81" s="92" t="s">
        <v>250</v>
      </c>
      <c r="N81"/>
      <c r="O81" s="30"/>
    </row>
    <row r="82" spans="1:15">
      <c r="A82" s="51" t="s">
        <v>185</v>
      </c>
      <c r="B82" s="49" t="s">
        <v>594</v>
      </c>
      <c r="C82" s="49" t="s">
        <v>595</v>
      </c>
      <c r="D82" s="51" t="s">
        <v>238</v>
      </c>
      <c r="E82" s="51"/>
      <c r="F82" s="89" t="str">
        <f t="shared" si="10"/>
        <v>あん０６</v>
      </c>
      <c r="G82" s="51" t="str">
        <f t="shared" si="11"/>
        <v>津曲崇志</v>
      </c>
      <c r="H82" s="85" t="str">
        <f t="shared" si="8"/>
        <v>アンヴァース</v>
      </c>
      <c r="I82" s="46" t="s">
        <v>22</v>
      </c>
      <c r="J82" s="90">
        <v>1989</v>
      </c>
      <c r="K82" s="86">
        <f t="shared" si="13"/>
        <v>37</v>
      </c>
      <c r="L82" s="89" t="str">
        <f t="shared" si="12"/>
        <v>OK</v>
      </c>
      <c r="M82" s="91" t="s">
        <v>596</v>
      </c>
      <c r="N82"/>
      <c r="O82" s="30"/>
    </row>
    <row r="83" spans="1:15">
      <c r="A83" s="51" t="s">
        <v>186</v>
      </c>
      <c r="B83" s="49" t="s">
        <v>597</v>
      </c>
      <c r="C83" s="49" t="s">
        <v>598</v>
      </c>
      <c r="D83" s="51" t="s">
        <v>238</v>
      </c>
      <c r="E83" s="51"/>
      <c r="F83" s="89" t="str">
        <f t="shared" si="10"/>
        <v>あん０７</v>
      </c>
      <c r="G83" s="51" t="str">
        <f t="shared" si="11"/>
        <v>鍋内雄樹</v>
      </c>
      <c r="H83" s="85" t="str">
        <f t="shared" si="8"/>
        <v>アンヴァース</v>
      </c>
      <c r="I83" s="46" t="s">
        <v>22</v>
      </c>
      <c r="J83" s="90">
        <v>1990</v>
      </c>
      <c r="K83" s="86">
        <f t="shared" si="13"/>
        <v>36</v>
      </c>
      <c r="L83" s="89" t="str">
        <f t="shared" si="12"/>
        <v>OK</v>
      </c>
      <c r="M83" s="91" t="s">
        <v>599</v>
      </c>
      <c r="N83"/>
      <c r="O83" s="30"/>
    </row>
    <row r="84" spans="1:15">
      <c r="A84" s="51" t="s">
        <v>187</v>
      </c>
      <c r="B84" s="49" t="s">
        <v>600</v>
      </c>
      <c r="C84" s="49" t="s">
        <v>601</v>
      </c>
      <c r="D84" s="51" t="s">
        <v>238</v>
      </c>
      <c r="E84" s="51"/>
      <c r="F84" s="89" t="str">
        <f t="shared" si="10"/>
        <v>あん０８</v>
      </c>
      <c r="G84" s="51" t="str">
        <f t="shared" si="11"/>
        <v>桐原昇汰</v>
      </c>
      <c r="H84" s="85" t="str">
        <f t="shared" si="8"/>
        <v>アンヴァース</v>
      </c>
      <c r="I84" s="46" t="s">
        <v>22</v>
      </c>
      <c r="J84" s="90">
        <v>1994</v>
      </c>
      <c r="K84" s="86">
        <f t="shared" si="13"/>
        <v>32</v>
      </c>
      <c r="L84" s="89" t="str">
        <f t="shared" si="12"/>
        <v>OK</v>
      </c>
      <c r="M84" s="91" t="s">
        <v>219</v>
      </c>
      <c r="N84"/>
      <c r="O84" s="30"/>
    </row>
    <row r="85" spans="1:15">
      <c r="A85" s="51" t="s">
        <v>188</v>
      </c>
      <c r="B85" s="88" t="s">
        <v>602</v>
      </c>
      <c r="C85" s="88" t="s">
        <v>603</v>
      </c>
      <c r="D85" s="51" t="s">
        <v>238</v>
      </c>
      <c r="E85" s="51"/>
      <c r="F85" s="89" t="str">
        <f t="shared" si="10"/>
        <v>あん０９</v>
      </c>
      <c r="G85" s="51" t="str">
        <f t="shared" si="11"/>
        <v>松村友喜</v>
      </c>
      <c r="H85" s="85" t="str">
        <f t="shared" si="8"/>
        <v>アンヴァース</v>
      </c>
      <c r="I85" s="46" t="s">
        <v>22</v>
      </c>
      <c r="J85" s="90">
        <v>1988</v>
      </c>
      <c r="K85" s="86">
        <f t="shared" si="13"/>
        <v>38</v>
      </c>
      <c r="L85" s="89" t="str">
        <f t="shared" si="12"/>
        <v>OK</v>
      </c>
      <c r="M85" s="91" t="s">
        <v>23</v>
      </c>
      <c r="N85"/>
      <c r="O85" s="32"/>
    </row>
    <row r="86" spans="1:15">
      <c r="A86" s="51" t="s">
        <v>189</v>
      </c>
      <c r="B86" s="49" t="s">
        <v>604</v>
      </c>
      <c r="C86" s="49" t="s">
        <v>605</v>
      </c>
      <c r="D86" s="51" t="s">
        <v>238</v>
      </c>
      <c r="E86" s="51"/>
      <c r="F86" s="89" t="str">
        <f t="shared" si="10"/>
        <v>あん１０</v>
      </c>
      <c r="G86" s="51" t="str">
        <f t="shared" si="11"/>
        <v>薮内豪</v>
      </c>
      <c r="H86" s="85" t="str">
        <f t="shared" si="8"/>
        <v>アンヴァース</v>
      </c>
      <c r="I86" s="46" t="s">
        <v>22</v>
      </c>
      <c r="J86" s="90">
        <v>1986</v>
      </c>
      <c r="K86" s="86">
        <f t="shared" si="13"/>
        <v>40</v>
      </c>
      <c r="L86" s="89" t="str">
        <f t="shared" si="12"/>
        <v>OK</v>
      </c>
      <c r="M86" s="91" t="s">
        <v>27</v>
      </c>
      <c r="N86"/>
      <c r="O86" s="32"/>
    </row>
    <row r="87" spans="1:15">
      <c r="A87" s="51" t="s">
        <v>190</v>
      </c>
      <c r="B87" s="88" t="s">
        <v>606</v>
      </c>
      <c r="C87" s="88" t="s">
        <v>607</v>
      </c>
      <c r="D87" s="51" t="s">
        <v>238</v>
      </c>
      <c r="E87" s="51"/>
      <c r="F87" s="89" t="str">
        <f t="shared" si="10"/>
        <v>あん１１</v>
      </c>
      <c r="G87" s="51" t="str">
        <f t="shared" si="11"/>
        <v>山田佳明</v>
      </c>
      <c r="H87" s="85" t="str">
        <f t="shared" si="8"/>
        <v>アンヴァース</v>
      </c>
      <c r="I87" s="46" t="s">
        <v>22</v>
      </c>
      <c r="J87" s="90">
        <v>1986</v>
      </c>
      <c r="K87" s="86">
        <f t="shared" si="13"/>
        <v>40</v>
      </c>
      <c r="L87" s="89" t="str">
        <f t="shared" si="12"/>
        <v>OK</v>
      </c>
      <c r="M87" s="91" t="s">
        <v>301</v>
      </c>
      <c r="N87"/>
      <c r="O87" s="32"/>
    </row>
    <row r="88" spans="1:15">
      <c r="A88" s="51" t="s">
        <v>191</v>
      </c>
      <c r="B88" s="88" t="s">
        <v>608</v>
      </c>
      <c r="C88" s="88" t="s">
        <v>609</v>
      </c>
      <c r="D88" s="51" t="s">
        <v>238</v>
      </c>
      <c r="E88" s="51"/>
      <c r="F88" s="89" t="str">
        <f t="shared" si="10"/>
        <v>あん１２</v>
      </c>
      <c r="G88" s="51" t="str">
        <f t="shared" si="11"/>
        <v>政田秀栄</v>
      </c>
      <c r="H88" s="85" t="str">
        <f t="shared" si="8"/>
        <v>アンヴァース</v>
      </c>
      <c r="I88" s="46" t="s">
        <v>22</v>
      </c>
      <c r="J88" s="90">
        <v>1982</v>
      </c>
      <c r="K88" s="86">
        <f t="shared" si="13"/>
        <v>44</v>
      </c>
      <c r="L88" s="89" t="str">
        <f t="shared" si="12"/>
        <v>OK</v>
      </c>
      <c r="M88" s="91" t="s">
        <v>284</v>
      </c>
      <c r="N88"/>
      <c r="O88" s="30"/>
    </row>
    <row r="89" spans="1:15">
      <c r="A89" s="51" t="s">
        <v>192</v>
      </c>
      <c r="B89" s="49" t="s">
        <v>610</v>
      </c>
      <c r="C89" s="49" t="s">
        <v>611</v>
      </c>
      <c r="D89" s="51" t="s">
        <v>238</v>
      </c>
      <c r="E89" s="51"/>
      <c r="F89" s="89" t="str">
        <f t="shared" si="10"/>
        <v>あん１３</v>
      </c>
      <c r="G89" s="51" t="str">
        <f t="shared" si="11"/>
        <v>水島康夫</v>
      </c>
      <c r="H89" s="85" t="str">
        <f t="shared" si="8"/>
        <v>アンヴァース</v>
      </c>
      <c r="I89" s="46" t="s">
        <v>22</v>
      </c>
      <c r="J89" s="90">
        <v>1983</v>
      </c>
      <c r="K89" s="86">
        <f t="shared" si="13"/>
        <v>43</v>
      </c>
      <c r="L89" s="89" t="str">
        <f t="shared" si="12"/>
        <v>OK</v>
      </c>
      <c r="M89" s="91" t="s">
        <v>214</v>
      </c>
      <c r="N89"/>
      <c r="O89" s="32"/>
    </row>
    <row r="90" spans="1:15">
      <c r="A90" s="51" t="s">
        <v>193</v>
      </c>
      <c r="B90" s="49" t="s">
        <v>72</v>
      </c>
      <c r="C90" s="49" t="s">
        <v>281</v>
      </c>
      <c r="D90" s="51" t="s">
        <v>238</v>
      </c>
      <c r="E90" s="51"/>
      <c r="F90" s="89" t="str">
        <f t="shared" si="10"/>
        <v>あん１４</v>
      </c>
      <c r="G90" s="51" t="str">
        <f t="shared" si="11"/>
        <v>浅田恵亮</v>
      </c>
      <c r="H90" s="85" t="str">
        <f t="shared" si="8"/>
        <v>アンヴァース</v>
      </c>
      <c r="I90" s="46" t="s">
        <v>22</v>
      </c>
      <c r="J90" s="90">
        <v>1989</v>
      </c>
      <c r="K90" s="86">
        <f t="shared" si="13"/>
        <v>37</v>
      </c>
      <c r="L90" s="89" t="str">
        <f t="shared" si="12"/>
        <v>OK</v>
      </c>
      <c r="M90" s="91" t="s">
        <v>214</v>
      </c>
      <c r="N90"/>
      <c r="O90" s="32"/>
    </row>
    <row r="91" spans="1:15">
      <c r="A91" s="51" t="s">
        <v>194</v>
      </c>
      <c r="B91" s="49" t="s">
        <v>612</v>
      </c>
      <c r="C91" s="49" t="s">
        <v>613</v>
      </c>
      <c r="D91" s="51" t="s">
        <v>238</v>
      </c>
      <c r="E91" s="51"/>
      <c r="F91" s="89" t="str">
        <f t="shared" si="10"/>
        <v>あん１５</v>
      </c>
      <c r="G91" s="51" t="str">
        <f t="shared" si="11"/>
        <v>北村建</v>
      </c>
      <c r="H91" s="85" t="str">
        <f t="shared" si="8"/>
        <v>アンヴァース</v>
      </c>
      <c r="I91" s="46" t="s">
        <v>22</v>
      </c>
      <c r="J91" s="90">
        <v>1989</v>
      </c>
      <c r="K91" s="86">
        <f t="shared" si="13"/>
        <v>37</v>
      </c>
      <c r="L91" s="89" t="str">
        <f t="shared" si="12"/>
        <v>OK</v>
      </c>
      <c r="M91" s="91" t="s">
        <v>284</v>
      </c>
      <c r="N91"/>
      <c r="O91" s="32"/>
    </row>
    <row r="92" spans="1:15">
      <c r="A92" s="51" t="s">
        <v>195</v>
      </c>
      <c r="B92" s="49" t="s">
        <v>614</v>
      </c>
      <c r="C92" s="49" t="s">
        <v>615</v>
      </c>
      <c r="D92" s="51" t="s">
        <v>238</v>
      </c>
      <c r="E92" s="51"/>
      <c r="F92" s="89" t="str">
        <f t="shared" si="10"/>
        <v>あん１６</v>
      </c>
      <c r="G92" s="51" t="str">
        <f t="shared" si="11"/>
        <v>岡栄介</v>
      </c>
      <c r="H92" s="85" t="str">
        <f t="shared" si="8"/>
        <v>アンヴァース</v>
      </c>
      <c r="I92" s="46" t="s">
        <v>22</v>
      </c>
      <c r="J92" s="90">
        <v>1996</v>
      </c>
      <c r="K92" s="86">
        <f t="shared" si="13"/>
        <v>30</v>
      </c>
      <c r="L92" s="89" t="str">
        <f t="shared" si="12"/>
        <v>OK</v>
      </c>
      <c r="M92" s="91" t="s">
        <v>616</v>
      </c>
      <c r="N92"/>
      <c r="O92" s="32"/>
    </row>
    <row r="93" spans="1:15">
      <c r="A93" s="51" t="s">
        <v>196</v>
      </c>
      <c r="B93" s="49" t="s">
        <v>617</v>
      </c>
      <c r="C93" s="49" t="s">
        <v>618</v>
      </c>
      <c r="D93" s="51" t="s">
        <v>238</v>
      </c>
      <c r="E93" s="51"/>
      <c r="F93" s="89" t="str">
        <f>A93</f>
        <v>あん１７</v>
      </c>
      <c r="G93" s="51" t="str">
        <f>B93&amp;C93</f>
        <v>猪飼尚輝</v>
      </c>
      <c r="H93" s="85" t="str">
        <f t="shared" si="8"/>
        <v>アンヴァース</v>
      </c>
      <c r="I93" s="46" t="s">
        <v>22</v>
      </c>
      <c r="J93" s="90">
        <v>1996</v>
      </c>
      <c r="K93" s="86">
        <f>IF(J93="","",(2026-J93))</f>
        <v>30</v>
      </c>
      <c r="L93" s="89" t="str">
        <f t="shared" si="12"/>
        <v>OK</v>
      </c>
      <c r="M93" s="91" t="s">
        <v>226</v>
      </c>
      <c r="N93"/>
      <c r="O93" s="30"/>
    </row>
    <row r="94" spans="1:15">
      <c r="A94" s="51" t="s">
        <v>197</v>
      </c>
      <c r="B94" s="93" t="s">
        <v>619</v>
      </c>
      <c r="C94" s="93" t="s">
        <v>593</v>
      </c>
      <c r="D94" s="51" t="s">
        <v>238</v>
      </c>
      <c r="E94" s="91"/>
      <c r="F94" s="94" t="str">
        <f t="shared" si="10"/>
        <v>あん１８</v>
      </c>
      <c r="G94" s="91" t="str">
        <f t="shared" si="11"/>
        <v>三箇将士</v>
      </c>
      <c r="H94" s="85" t="str">
        <f t="shared" si="8"/>
        <v>アンヴァース</v>
      </c>
      <c r="I94" s="95" t="s">
        <v>22</v>
      </c>
      <c r="J94" s="96">
        <v>1994</v>
      </c>
      <c r="K94" s="86">
        <f t="shared" si="13"/>
        <v>32</v>
      </c>
      <c r="L94" s="94" t="str">
        <f t="shared" si="12"/>
        <v>OK</v>
      </c>
      <c r="M94" s="91" t="s">
        <v>27</v>
      </c>
      <c r="N94"/>
      <c r="O94" s="30"/>
    </row>
    <row r="95" spans="1:15">
      <c r="A95" s="51" t="s">
        <v>198</v>
      </c>
      <c r="B95" s="93" t="s">
        <v>620</v>
      </c>
      <c r="C95" s="93" t="s">
        <v>621</v>
      </c>
      <c r="D95" s="51" t="s">
        <v>238</v>
      </c>
      <c r="E95" s="91"/>
      <c r="F95" s="94" t="str">
        <f t="shared" si="10"/>
        <v>あん１９</v>
      </c>
      <c r="G95" s="91" t="str">
        <f t="shared" si="11"/>
        <v>澤田純兵</v>
      </c>
      <c r="H95" s="85" t="str">
        <f t="shared" si="8"/>
        <v>アンヴァース</v>
      </c>
      <c r="I95" s="95" t="s">
        <v>22</v>
      </c>
      <c r="J95" s="96">
        <v>1997</v>
      </c>
      <c r="K95" s="86">
        <f t="shared" si="13"/>
        <v>29</v>
      </c>
      <c r="L95" s="94" t="str">
        <f t="shared" si="12"/>
        <v>OK</v>
      </c>
      <c r="M95" s="91" t="s">
        <v>27</v>
      </c>
      <c r="N95"/>
      <c r="O95" s="32"/>
    </row>
    <row r="96" spans="1:15">
      <c r="A96" s="51" t="s">
        <v>199</v>
      </c>
      <c r="B96" s="88" t="s">
        <v>622</v>
      </c>
      <c r="C96" s="88" t="s">
        <v>623</v>
      </c>
      <c r="D96" s="51" t="s">
        <v>238</v>
      </c>
      <c r="E96" s="51"/>
      <c r="F96" s="89" t="str">
        <f t="shared" si="10"/>
        <v>あん２０</v>
      </c>
      <c r="G96" s="51" t="str">
        <f t="shared" si="11"/>
        <v>片桐靖之</v>
      </c>
      <c r="H96" s="85" t="str">
        <f t="shared" si="8"/>
        <v>アンヴァース</v>
      </c>
      <c r="I96" s="46" t="s">
        <v>22</v>
      </c>
      <c r="J96" s="90">
        <v>1976</v>
      </c>
      <c r="K96" s="86">
        <f t="shared" si="13"/>
        <v>50</v>
      </c>
      <c r="L96" s="89" t="str">
        <f t="shared" si="12"/>
        <v>OK</v>
      </c>
      <c r="M96" s="91" t="s">
        <v>23</v>
      </c>
      <c r="N96"/>
      <c r="O96" s="32"/>
    </row>
    <row r="97" spans="1:15">
      <c r="A97" s="51" t="s">
        <v>200</v>
      </c>
      <c r="B97" s="97" t="s">
        <v>622</v>
      </c>
      <c r="C97" s="97" t="s">
        <v>624</v>
      </c>
      <c r="D97" s="51" t="s">
        <v>238</v>
      </c>
      <c r="E97" s="51"/>
      <c r="F97" s="89" t="str">
        <f t="shared" si="10"/>
        <v>あん２１</v>
      </c>
      <c r="G97" s="51" t="str">
        <f t="shared" si="11"/>
        <v>片桐美里</v>
      </c>
      <c r="H97" s="85" t="str">
        <f t="shared" si="8"/>
        <v>アンヴァース</v>
      </c>
      <c r="I97" s="98" t="s">
        <v>26</v>
      </c>
      <c r="J97" s="90">
        <v>1977</v>
      </c>
      <c r="K97" s="86">
        <f t="shared" si="13"/>
        <v>49</v>
      </c>
      <c r="L97" s="89" t="str">
        <f t="shared" si="12"/>
        <v>OK</v>
      </c>
      <c r="M97" s="91" t="s">
        <v>23</v>
      </c>
      <c r="N97"/>
      <c r="O97" s="32"/>
    </row>
    <row r="98" spans="1:15">
      <c r="A98" s="51" t="s">
        <v>201</v>
      </c>
      <c r="B98" s="88" t="s">
        <v>625</v>
      </c>
      <c r="C98" s="88" t="s">
        <v>626</v>
      </c>
      <c r="D98" s="51" t="s">
        <v>238</v>
      </c>
      <c r="E98" s="51"/>
      <c r="F98" s="89" t="str">
        <f t="shared" si="10"/>
        <v>あん２２</v>
      </c>
      <c r="G98" s="51" t="str">
        <f t="shared" si="11"/>
        <v>杉健次</v>
      </c>
      <c r="H98" s="85" t="str">
        <f t="shared" si="8"/>
        <v>アンヴァース</v>
      </c>
      <c r="I98" s="46" t="s">
        <v>22</v>
      </c>
      <c r="J98" s="90">
        <v>1977</v>
      </c>
      <c r="K98" s="86">
        <f t="shared" si="13"/>
        <v>49</v>
      </c>
      <c r="L98" s="89" t="str">
        <f t="shared" si="12"/>
        <v>OK</v>
      </c>
      <c r="M98" s="91" t="s">
        <v>409</v>
      </c>
      <c r="N98"/>
      <c r="O98" s="32"/>
    </row>
    <row r="99" spans="1:15">
      <c r="A99" s="51" t="s">
        <v>202</v>
      </c>
      <c r="B99" s="97" t="s">
        <v>627</v>
      </c>
      <c r="C99" s="97" t="s">
        <v>628</v>
      </c>
      <c r="D99" s="51" t="s">
        <v>238</v>
      </c>
      <c r="E99" s="51"/>
      <c r="F99" s="89" t="str">
        <f t="shared" si="10"/>
        <v>あん２３</v>
      </c>
      <c r="G99" s="51" t="str">
        <f t="shared" si="11"/>
        <v>大賀華子</v>
      </c>
      <c r="H99" s="85" t="str">
        <f t="shared" si="8"/>
        <v>アンヴァース</v>
      </c>
      <c r="I99" s="98" t="s">
        <v>26</v>
      </c>
      <c r="J99" s="90">
        <v>1976</v>
      </c>
      <c r="K99" s="86">
        <f t="shared" si="13"/>
        <v>50</v>
      </c>
      <c r="L99" s="89" t="str">
        <f t="shared" si="12"/>
        <v>OK</v>
      </c>
      <c r="M99" s="91" t="s">
        <v>409</v>
      </c>
      <c r="N99"/>
      <c r="O99" s="32"/>
    </row>
    <row r="100" spans="1:15">
      <c r="A100" s="51" t="s">
        <v>203</v>
      </c>
      <c r="B100" s="49" t="s">
        <v>629</v>
      </c>
      <c r="C100" s="49" t="s">
        <v>630</v>
      </c>
      <c r="D100" s="51" t="s">
        <v>238</v>
      </c>
      <c r="E100" s="51"/>
      <c r="F100" s="89" t="str">
        <f t="shared" si="10"/>
        <v>あん２４</v>
      </c>
      <c r="G100" s="51" t="str">
        <f t="shared" si="11"/>
        <v>松尾吉峰</v>
      </c>
      <c r="H100" s="85" t="str">
        <f t="shared" si="8"/>
        <v>アンヴァース</v>
      </c>
      <c r="I100" s="46" t="s">
        <v>22</v>
      </c>
      <c r="J100" s="90">
        <v>1999</v>
      </c>
      <c r="K100" s="86">
        <f t="shared" si="13"/>
        <v>27</v>
      </c>
      <c r="L100" s="89" t="str">
        <f t="shared" si="12"/>
        <v>OK</v>
      </c>
      <c r="M100" s="91" t="s">
        <v>302</v>
      </c>
      <c r="N100"/>
      <c r="O100" s="32"/>
    </row>
    <row r="101" spans="1:15">
      <c r="A101" s="51" t="s">
        <v>204</v>
      </c>
      <c r="B101" s="93" t="s">
        <v>631</v>
      </c>
      <c r="C101" s="93" t="s">
        <v>632</v>
      </c>
      <c r="D101" s="51" t="s">
        <v>238</v>
      </c>
      <c r="E101" s="91"/>
      <c r="F101" s="94" t="str">
        <f t="shared" si="10"/>
        <v>あん２５</v>
      </c>
      <c r="G101" s="91" t="str">
        <f t="shared" si="11"/>
        <v>小澤聖輝</v>
      </c>
      <c r="H101" s="85" t="str">
        <f t="shared" si="8"/>
        <v>アンヴァース</v>
      </c>
      <c r="I101" s="95" t="s">
        <v>22</v>
      </c>
      <c r="J101" s="96">
        <v>1998</v>
      </c>
      <c r="K101" s="86">
        <f t="shared" si="13"/>
        <v>28</v>
      </c>
      <c r="L101" s="94" t="str">
        <f t="shared" si="12"/>
        <v>OK</v>
      </c>
      <c r="M101" s="91" t="s">
        <v>302</v>
      </c>
      <c r="N101"/>
      <c r="O101" s="32"/>
    </row>
    <row r="102" spans="1:15">
      <c r="A102" s="51" t="s">
        <v>633</v>
      </c>
      <c r="B102" s="92" t="s">
        <v>634</v>
      </c>
      <c r="C102" s="92" t="s">
        <v>635</v>
      </c>
      <c r="D102" s="51" t="s">
        <v>238</v>
      </c>
      <c r="E102" s="51"/>
      <c r="F102" s="89" t="str">
        <f t="shared" si="10"/>
        <v>あん２６</v>
      </c>
      <c r="G102" s="51" t="str">
        <f t="shared" si="11"/>
        <v>土肥郁菜</v>
      </c>
      <c r="H102" s="85" t="str">
        <f t="shared" si="8"/>
        <v>アンヴァース</v>
      </c>
      <c r="I102" s="98" t="s">
        <v>26</v>
      </c>
      <c r="J102" s="90">
        <v>1993</v>
      </c>
      <c r="K102" s="86">
        <f t="shared" si="13"/>
        <v>33</v>
      </c>
      <c r="L102" s="89" t="str">
        <f t="shared" si="12"/>
        <v>OK</v>
      </c>
      <c r="M102" s="91" t="s">
        <v>409</v>
      </c>
      <c r="N102"/>
      <c r="O102" s="32"/>
    </row>
    <row r="103" spans="1:15">
      <c r="A103" s="51" t="s">
        <v>636</v>
      </c>
      <c r="B103" s="97" t="s">
        <v>24</v>
      </c>
      <c r="C103" s="97" t="s">
        <v>637</v>
      </c>
      <c r="D103" s="51" t="s">
        <v>238</v>
      </c>
      <c r="E103" s="91"/>
      <c r="F103" s="94" t="str">
        <f t="shared" si="10"/>
        <v>あん２７</v>
      </c>
      <c r="G103" s="91" t="str">
        <f t="shared" si="11"/>
        <v>青木奈菜</v>
      </c>
      <c r="H103" s="85" t="str">
        <f t="shared" si="8"/>
        <v>アンヴァース</v>
      </c>
      <c r="I103" s="98" t="s">
        <v>26</v>
      </c>
      <c r="J103" s="96">
        <v>2006</v>
      </c>
      <c r="K103" s="86">
        <f t="shared" si="13"/>
        <v>20</v>
      </c>
      <c r="L103" s="94" t="str">
        <f t="shared" si="12"/>
        <v>OK</v>
      </c>
      <c r="M103" s="91" t="s">
        <v>409</v>
      </c>
      <c r="N103"/>
      <c r="O103" s="32"/>
    </row>
    <row r="104" spans="1:15">
      <c r="A104" s="87"/>
      <c r="B104" s="87">
        <v>4</v>
      </c>
      <c r="C104" s="87"/>
      <c r="D104" s="63" t="s">
        <v>638</v>
      </c>
      <c r="E104" s="64"/>
      <c r="F104" s="65"/>
      <c r="G104" s="61"/>
      <c r="H104" s="63" t="str">
        <f t="shared" si="8"/>
        <v>２４人</v>
      </c>
      <c r="I104" s="87"/>
      <c r="J104" s="66"/>
      <c r="K104" s="67" t="str">
        <f t="shared" si="9"/>
        <v/>
      </c>
      <c r="L104" s="65"/>
      <c r="M104" s="62"/>
      <c r="N104"/>
      <c r="O104" s="32"/>
    </row>
    <row r="105" spans="1:15">
      <c r="A105" s="95" t="s">
        <v>75</v>
      </c>
      <c r="B105" s="95" t="s">
        <v>76</v>
      </c>
      <c r="C105" s="48" t="s">
        <v>77</v>
      </c>
      <c r="D105" s="46" t="s">
        <v>74</v>
      </c>
      <c r="E105" s="47"/>
      <c r="F105" s="94" t="str">
        <f t="shared" si="10"/>
        <v>け０１</v>
      </c>
      <c r="G105" s="48" t="str">
        <f t="shared" ref="G105:G128" si="14">B105&amp;C105</f>
        <v>稲岡和紀</v>
      </c>
      <c r="H105" s="48" t="s">
        <v>639</v>
      </c>
      <c r="I105" s="46" t="s">
        <v>22</v>
      </c>
      <c r="J105" s="51">
        <v>1978</v>
      </c>
      <c r="K105" s="50">
        <f t="shared" si="9"/>
        <v>48</v>
      </c>
      <c r="L105" s="48" t="str">
        <f t="shared" ref="L105:L128" si="15">IF(G105="","",IF(COUNTIF($G$4:$G$103,G105)&gt;1,"2重登録","OK"))</f>
        <v>OK</v>
      </c>
      <c r="M105" s="99" t="s">
        <v>28</v>
      </c>
      <c r="N105"/>
      <c r="O105" s="32"/>
    </row>
    <row r="106" spans="1:15">
      <c r="A106" s="95" t="s">
        <v>640</v>
      </c>
      <c r="B106" s="95" t="s">
        <v>79</v>
      </c>
      <c r="C106" s="48" t="s">
        <v>81</v>
      </c>
      <c r="D106" s="46" t="s">
        <v>74</v>
      </c>
      <c r="E106" s="47"/>
      <c r="F106" s="94" t="str">
        <f t="shared" si="10"/>
        <v>け０２</v>
      </c>
      <c r="G106" s="48" t="str">
        <f t="shared" si="14"/>
        <v>上村　武</v>
      </c>
      <c r="H106" s="48" t="s">
        <v>639</v>
      </c>
      <c r="I106" s="46" t="s">
        <v>22</v>
      </c>
      <c r="J106" s="51">
        <v>1978</v>
      </c>
      <c r="K106" s="50">
        <f t="shared" si="9"/>
        <v>48</v>
      </c>
      <c r="L106" s="48" t="str">
        <f t="shared" si="15"/>
        <v>OK</v>
      </c>
      <c r="M106" s="48" t="s">
        <v>23</v>
      </c>
      <c r="N106"/>
      <c r="O106" s="32"/>
    </row>
    <row r="107" spans="1:15">
      <c r="A107" s="95" t="s">
        <v>78</v>
      </c>
      <c r="B107" s="100" t="s">
        <v>25</v>
      </c>
      <c r="C107" s="53" t="s">
        <v>83</v>
      </c>
      <c r="D107" s="48" t="s">
        <v>74</v>
      </c>
      <c r="E107" s="47"/>
      <c r="F107" s="94" t="str">
        <f t="shared" si="10"/>
        <v>け０３</v>
      </c>
      <c r="G107" s="48" t="str">
        <f t="shared" si="14"/>
        <v>川上悠作</v>
      </c>
      <c r="H107" s="48" t="s">
        <v>639</v>
      </c>
      <c r="I107" s="46" t="s">
        <v>22</v>
      </c>
      <c r="J107" s="49">
        <v>2000</v>
      </c>
      <c r="K107" s="50">
        <f t="shared" si="9"/>
        <v>26</v>
      </c>
      <c r="L107" s="48" t="str">
        <f t="shared" si="15"/>
        <v>OK</v>
      </c>
      <c r="M107" s="99" t="s">
        <v>28</v>
      </c>
      <c r="N107"/>
    </row>
    <row r="108" spans="1:15">
      <c r="A108" s="95" t="s">
        <v>80</v>
      </c>
      <c r="B108" s="95" t="s">
        <v>89</v>
      </c>
      <c r="C108" s="46" t="s">
        <v>90</v>
      </c>
      <c r="D108" s="48" t="s">
        <v>74</v>
      </c>
      <c r="E108" s="47"/>
      <c r="F108" s="94" t="str">
        <f t="shared" si="10"/>
        <v>け０４</v>
      </c>
      <c r="G108" s="48" t="str">
        <f t="shared" si="14"/>
        <v>坪田真嘉</v>
      </c>
      <c r="H108" s="48" t="s">
        <v>639</v>
      </c>
      <c r="I108" s="46" t="s">
        <v>22</v>
      </c>
      <c r="J108" s="49">
        <v>1976</v>
      </c>
      <c r="K108" s="50">
        <f t="shared" si="9"/>
        <v>50</v>
      </c>
      <c r="L108" s="48" t="str">
        <f t="shared" si="15"/>
        <v>OK</v>
      </c>
      <c r="M108" s="99" t="s">
        <v>28</v>
      </c>
      <c r="N108"/>
    </row>
    <row r="109" spans="1:15">
      <c r="A109" s="95" t="s">
        <v>82</v>
      </c>
      <c r="B109" s="95" t="s">
        <v>73</v>
      </c>
      <c r="C109" s="46" t="s">
        <v>96</v>
      </c>
      <c r="D109" s="48" t="s">
        <v>74</v>
      </c>
      <c r="F109" s="94" t="str">
        <f t="shared" si="10"/>
        <v>け０５</v>
      </c>
      <c r="G109" s="48" t="str">
        <f t="shared" si="14"/>
        <v>山口直彦</v>
      </c>
      <c r="H109" s="48" t="s">
        <v>639</v>
      </c>
      <c r="I109" s="46" t="s">
        <v>22</v>
      </c>
      <c r="J109" s="49">
        <v>1986</v>
      </c>
      <c r="K109" s="50">
        <f t="shared" ref="K109:K129" si="16">IF(J109="","",(2026-J109))</f>
        <v>40</v>
      </c>
      <c r="L109" s="48" t="str">
        <f t="shared" si="15"/>
        <v>OK</v>
      </c>
      <c r="M109" s="99" t="s">
        <v>28</v>
      </c>
      <c r="N109"/>
    </row>
    <row r="110" spans="1:15">
      <c r="A110" s="95" t="s">
        <v>84</v>
      </c>
      <c r="B110" s="98" t="s">
        <v>107</v>
      </c>
      <c r="C110" s="99" t="s">
        <v>108</v>
      </c>
      <c r="D110" s="48" t="s">
        <v>74</v>
      </c>
      <c r="F110" s="94" t="str">
        <f t="shared" si="10"/>
        <v>け０６</v>
      </c>
      <c r="G110" s="48" t="str">
        <f t="shared" si="14"/>
        <v>福永裕美</v>
      </c>
      <c r="H110" s="48" t="s">
        <v>639</v>
      </c>
      <c r="I110" s="99" t="s">
        <v>26</v>
      </c>
      <c r="J110" s="49">
        <v>1963</v>
      </c>
      <c r="K110" s="50">
        <f t="shared" si="16"/>
        <v>63</v>
      </c>
      <c r="L110" s="48" t="str">
        <f t="shared" si="15"/>
        <v>OK</v>
      </c>
      <c r="M110" s="99" t="s">
        <v>28</v>
      </c>
      <c r="N110"/>
      <c r="O110" s="29"/>
    </row>
    <row r="111" spans="1:15">
      <c r="A111" s="95" t="s">
        <v>85</v>
      </c>
      <c r="B111" s="95" t="s">
        <v>314</v>
      </c>
      <c r="C111" s="48" t="s">
        <v>315</v>
      </c>
      <c r="D111" s="48" t="s">
        <v>74</v>
      </c>
      <c r="F111" s="94" t="str">
        <f t="shared" si="10"/>
        <v>け０７</v>
      </c>
      <c r="G111" s="48" t="str">
        <f t="shared" si="14"/>
        <v>福永一典</v>
      </c>
      <c r="H111" s="48" t="s">
        <v>639</v>
      </c>
      <c r="I111" s="46" t="s">
        <v>22</v>
      </c>
      <c r="J111" s="51">
        <v>1967</v>
      </c>
      <c r="K111" s="50">
        <f t="shared" si="16"/>
        <v>59</v>
      </c>
      <c r="L111" s="48" t="str">
        <f t="shared" si="15"/>
        <v>OK</v>
      </c>
      <c r="M111" s="48" t="s">
        <v>30</v>
      </c>
      <c r="N111"/>
      <c r="O111" s="29"/>
    </row>
    <row r="112" spans="1:15">
      <c r="A112" s="95" t="s">
        <v>86</v>
      </c>
      <c r="B112" s="95" t="s">
        <v>316</v>
      </c>
      <c r="C112" s="95" t="s">
        <v>317</v>
      </c>
      <c r="D112" s="48" t="s">
        <v>74</v>
      </c>
      <c r="F112" s="94" t="str">
        <f t="shared" si="10"/>
        <v>け０８</v>
      </c>
      <c r="G112" s="48" t="str">
        <f t="shared" si="14"/>
        <v>小澤藤信</v>
      </c>
      <c r="H112" s="48" t="s">
        <v>639</v>
      </c>
      <c r="I112" s="46" t="s">
        <v>22</v>
      </c>
      <c r="J112" s="51">
        <v>1964</v>
      </c>
      <c r="K112" s="50">
        <f t="shared" si="16"/>
        <v>62</v>
      </c>
      <c r="L112" s="48" t="str">
        <f t="shared" si="15"/>
        <v>OK</v>
      </c>
      <c r="M112" s="48" t="s">
        <v>211</v>
      </c>
      <c r="N112"/>
      <c r="O112" s="27"/>
    </row>
    <row r="113" spans="1:15">
      <c r="A113" s="95" t="s">
        <v>87</v>
      </c>
      <c r="B113" s="95" t="s">
        <v>318</v>
      </c>
      <c r="C113" s="95" t="s">
        <v>319</v>
      </c>
      <c r="D113" s="48" t="s">
        <v>74</v>
      </c>
      <c r="E113" s="52"/>
      <c r="F113" s="94" t="str">
        <f t="shared" si="10"/>
        <v>け０９</v>
      </c>
      <c r="G113" s="48" t="str">
        <f t="shared" si="14"/>
        <v>朝日尚紀</v>
      </c>
      <c r="H113" s="48" t="s">
        <v>639</v>
      </c>
      <c r="I113" s="46" t="s">
        <v>22</v>
      </c>
      <c r="J113" s="51">
        <v>1983</v>
      </c>
      <c r="K113" s="50">
        <f t="shared" si="16"/>
        <v>43</v>
      </c>
      <c r="L113" s="48" t="str">
        <f t="shared" si="15"/>
        <v>OK</v>
      </c>
      <c r="M113" s="48" t="s">
        <v>92</v>
      </c>
      <c r="N113"/>
      <c r="O113" s="27"/>
    </row>
    <row r="114" spans="1:15">
      <c r="A114" s="95" t="s">
        <v>88</v>
      </c>
      <c r="B114" s="98" t="s">
        <v>318</v>
      </c>
      <c r="C114" s="98" t="s">
        <v>320</v>
      </c>
      <c r="D114" s="48" t="s">
        <v>74</v>
      </c>
      <c r="E114" s="52"/>
      <c r="F114" s="94" t="str">
        <f t="shared" si="10"/>
        <v>け１０</v>
      </c>
      <c r="G114" s="48" t="str">
        <f t="shared" si="14"/>
        <v>朝日智美</v>
      </c>
      <c r="H114" s="48" t="s">
        <v>639</v>
      </c>
      <c r="I114" s="99" t="s">
        <v>26</v>
      </c>
      <c r="J114" s="51">
        <v>1983</v>
      </c>
      <c r="K114" s="50">
        <f t="shared" si="16"/>
        <v>43</v>
      </c>
      <c r="L114" s="48" t="str">
        <f t="shared" si="15"/>
        <v>OK</v>
      </c>
      <c r="M114" s="48" t="s">
        <v>92</v>
      </c>
      <c r="O114" s="27"/>
    </row>
    <row r="115" spans="1:15">
      <c r="A115" s="95" t="s">
        <v>91</v>
      </c>
      <c r="B115" s="95" t="s">
        <v>321</v>
      </c>
      <c r="C115" s="46" t="s">
        <v>322</v>
      </c>
      <c r="D115" s="48" t="s">
        <v>74</v>
      </c>
      <c r="E115" s="52"/>
      <c r="F115" s="94" t="str">
        <f t="shared" si="10"/>
        <v>け１１</v>
      </c>
      <c r="G115" s="48" t="str">
        <f t="shared" si="14"/>
        <v>本多勇輝</v>
      </c>
      <c r="H115" s="48" t="s">
        <v>639</v>
      </c>
      <c r="I115" s="46" t="s">
        <v>22</v>
      </c>
      <c r="J115" s="51">
        <v>1989</v>
      </c>
      <c r="K115" s="50">
        <f t="shared" si="16"/>
        <v>37</v>
      </c>
      <c r="L115" s="48" t="str">
        <f t="shared" si="15"/>
        <v>OK</v>
      </c>
      <c r="M115" s="48" t="s">
        <v>50</v>
      </c>
      <c r="O115" s="27"/>
    </row>
    <row r="116" spans="1:15">
      <c r="A116" s="95" t="s">
        <v>93</v>
      </c>
      <c r="B116" s="95" t="s">
        <v>323</v>
      </c>
      <c r="C116" s="46" t="s">
        <v>324</v>
      </c>
      <c r="D116" s="48" t="s">
        <v>74</v>
      </c>
      <c r="E116" s="52"/>
      <c r="F116" s="94" t="str">
        <f t="shared" si="10"/>
        <v>け１２</v>
      </c>
      <c r="G116" s="48" t="str">
        <f t="shared" si="14"/>
        <v>堤泰彦</v>
      </c>
      <c r="H116" s="48" t="s">
        <v>639</v>
      </c>
      <c r="I116" s="46" t="s">
        <v>22</v>
      </c>
      <c r="J116" s="49">
        <v>1987</v>
      </c>
      <c r="K116" s="50">
        <f t="shared" si="16"/>
        <v>39</v>
      </c>
      <c r="L116" s="48" t="str">
        <f t="shared" si="15"/>
        <v>OK</v>
      </c>
      <c r="M116" s="101" t="s">
        <v>250</v>
      </c>
      <c r="O116" s="27"/>
    </row>
    <row r="117" spans="1:15">
      <c r="A117" s="95" t="s">
        <v>94</v>
      </c>
      <c r="B117" s="95" t="s">
        <v>325</v>
      </c>
      <c r="C117" s="46" t="s">
        <v>326</v>
      </c>
      <c r="D117" s="48" t="s">
        <v>74</v>
      </c>
      <c r="E117" s="45"/>
      <c r="F117" s="94" t="str">
        <f t="shared" si="10"/>
        <v>け１３</v>
      </c>
      <c r="G117" s="48" t="str">
        <f t="shared" si="14"/>
        <v>新谷良</v>
      </c>
      <c r="H117" s="48" t="s">
        <v>639</v>
      </c>
      <c r="I117" s="46" t="s">
        <v>22</v>
      </c>
      <c r="J117" s="49">
        <v>1984</v>
      </c>
      <c r="K117" s="50">
        <f t="shared" si="16"/>
        <v>42</v>
      </c>
      <c r="L117" s="48" t="str">
        <f t="shared" si="15"/>
        <v>OK</v>
      </c>
      <c r="M117" s="102" t="s">
        <v>228</v>
      </c>
      <c r="N117" s="29"/>
      <c r="O117" s="27"/>
    </row>
    <row r="118" spans="1:15">
      <c r="A118" s="95" t="s">
        <v>95</v>
      </c>
      <c r="B118" s="95" t="s">
        <v>328</v>
      </c>
      <c r="C118" s="95" t="s">
        <v>641</v>
      </c>
      <c r="D118" s="48" t="s">
        <v>74</v>
      </c>
      <c r="E118" s="52"/>
      <c r="F118" s="94" t="str">
        <f t="shared" si="10"/>
        <v>け１４</v>
      </c>
      <c r="G118" s="48" t="str">
        <f t="shared" si="14"/>
        <v>川上駿亮</v>
      </c>
      <c r="H118" s="48" t="s">
        <v>639</v>
      </c>
      <c r="I118" s="46" t="s">
        <v>22</v>
      </c>
      <c r="J118" s="51">
        <v>1997</v>
      </c>
      <c r="K118" s="50">
        <f t="shared" si="16"/>
        <v>29</v>
      </c>
      <c r="L118" s="48" t="str">
        <f t="shared" si="15"/>
        <v>OK</v>
      </c>
      <c r="M118" s="99" t="s">
        <v>28</v>
      </c>
      <c r="N118" s="29"/>
      <c r="O118" s="27"/>
    </row>
    <row r="119" spans="1:15">
      <c r="A119" s="95" t="s">
        <v>97</v>
      </c>
      <c r="B119" s="95" t="s">
        <v>79</v>
      </c>
      <c r="C119" s="48" t="s">
        <v>642</v>
      </c>
      <c r="D119" s="46" t="s">
        <v>74</v>
      </c>
      <c r="E119" s="52"/>
      <c r="F119" s="94" t="str">
        <f t="shared" si="10"/>
        <v>け１５</v>
      </c>
      <c r="G119" s="48" t="str">
        <f t="shared" si="14"/>
        <v>上村悠大</v>
      </c>
      <c r="H119" s="48" t="s">
        <v>639</v>
      </c>
      <c r="I119" s="46" t="s">
        <v>22</v>
      </c>
      <c r="J119" s="51">
        <v>2001</v>
      </c>
      <c r="K119" s="50">
        <f t="shared" si="16"/>
        <v>25</v>
      </c>
      <c r="L119" s="48" t="str">
        <f t="shared" si="15"/>
        <v>OK</v>
      </c>
      <c r="M119" s="48" t="s">
        <v>23</v>
      </c>
      <c r="N119" s="27"/>
      <c r="O119" s="27"/>
    </row>
    <row r="120" spans="1:15">
      <c r="A120" s="95" t="s">
        <v>98</v>
      </c>
      <c r="B120" s="98" t="s">
        <v>298</v>
      </c>
      <c r="C120" s="98" t="s">
        <v>643</v>
      </c>
      <c r="D120" s="46" t="s">
        <v>74</v>
      </c>
      <c r="E120" s="52"/>
      <c r="F120" s="94" t="str">
        <f t="shared" si="10"/>
        <v>け１６</v>
      </c>
      <c r="G120" s="48" t="str">
        <f t="shared" si="14"/>
        <v>森彩</v>
      </c>
      <c r="H120" s="48" t="s">
        <v>639</v>
      </c>
      <c r="I120" s="98" t="s">
        <v>222</v>
      </c>
      <c r="J120" s="51">
        <v>1977</v>
      </c>
      <c r="K120" s="50">
        <f t="shared" si="16"/>
        <v>49</v>
      </c>
      <c r="L120" s="48" t="str">
        <f t="shared" si="15"/>
        <v>OK</v>
      </c>
      <c r="M120" s="48" t="s">
        <v>30</v>
      </c>
      <c r="N120" s="27"/>
      <c r="O120" s="27"/>
    </row>
    <row r="121" spans="1:15">
      <c r="A121" s="95" t="s">
        <v>99</v>
      </c>
      <c r="B121" s="45" t="s">
        <v>644</v>
      </c>
      <c r="C121" s="45" t="s">
        <v>645</v>
      </c>
      <c r="D121" s="46" t="s">
        <v>74</v>
      </c>
      <c r="E121" s="52"/>
      <c r="F121" s="94" t="str">
        <f t="shared" si="10"/>
        <v>け１７</v>
      </c>
      <c r="G121" s="48" t="str">
        <f t="shared" si="14"/>
        <v>田處浩壱</v>
      </c>
      <c r="H121" s="48" t="s">
        <v>639</v>
      </c>
      <c r="I121" s="46" t="s">
        <v>22</v>
      </c>
      <c r="J121" s="57">
        <v>1976</v>
      </c>
      <c r="K121" s="50">
        <f t="shared" si="16"/>
        <v>50</v>
      </c>
      <c r="L121" s="48" t="str">
        <f t="shared" si="15"/>
        <v>OK</v>
      </c>
      <c r="M121" s="45" t="s">
        <v>240</v>
      </c>
      <c r="N121" s="27"/>
      <c r="O121" s="27"/>
    </row>
    <row r="122" spans="1:15">
      <c r="A122" s="95" t="s">
        <v>100</v>
      </c>
      <c r="B122" s="45" t="s">
        <v>646</v>
      </c>
      <c r="C122" s="45" t="s">
        <v>647</v>
      </c>
      <c r="D122" s="46" t="s">
        <v>74</v>
      </c>
      <c r="E122" s="52"/>
      <c r="F122" s="94" t="str">
        <f t="shared" si="10"/>
        <v>け１８</v>
      </c>
      <c r="G122" s="48" t="str">
        <f t="shared" si="14"/>
        <v>入江和彦</v>
      </c>
      <c r="H122" s="48" t="s">
        <v>639</v>
      </c>
      <c r="I122" s="46" t="s">
        <v>22</v>
      </c>
      <c r="J122" s="57">
        <v>1977</v>
      </c>
      <c r="K122" s="50">
        <f t="shared" si="16"/>
        <v>49</v>
      </c>
      <c r="L122" s="48" t="str">
        <f t="shared" si="15"/>
        <v>OK</v>
      </c>
      <c r="M122" s="45" t="s">
        <v>301</v>
      </c>
      <c r="N122" s="27"/>
      <c r="O122" s="27"/>
    </row>
    <row r="123" spans="1:15">
      <c r="A123" s="95" t="s">
        <v>101</v>
      </c>
      <c r="B123" s="45" t="s">
        <v>648</v>
      </c>
      <c r="C123" s="45" t="s">
        <v>649</v>
      </c>
      <c r="D123" s="46" t="s">
        <v>74</v>
      </c>
      <c r="E123" s="52"/>
      <c r="F123" s="94" t="str">
        <f t="shared" si="10"/>
        <v>け１９</v>
      </c>
      <c r="G123" s="48" t="str">
        <f t="shared" si="14"/>
        <v>中島平喜</v>
      </c>
      <c r="H123" s="48" t="s">
        <v>639</v>
      </c>
      <c r="I123" s="46" t="s">
        <v>22</v>
      </c>
      <c r="J123" s="57">
        <v>1981</v>
      </c>
      <c r="K123" s="50">
        <f t="shared" si="16"/>
        <v>45</v>
      </c>
      <c r="L123" s="48" t="str">
        <f t="shared" si="15"/>
        <v>OK</v>
      </c>
      <c r="M123" s="45" t="s">
        <v>301</v>
      </c>
      <c r="N123" s="27"/>
      <c r="O123" s="27"/>
    </row>
    <row r="124" spans="1:15">
      <c r="A124" s="95" t="s">
        <v>102</v>
      </c>
      <c r="B124" s="45" t="s">
        <v>650</v>
      </c>
      <c r="C124" s="45" t="s">
        <v>651</v>
      </c>
      <c r="D124" s="46" t="s">
        <v>74</v>
      </c>
      <c r="E124" s="52"/>
      <c r="F124" s="94" t="str">
        <f t="shared" si="10"/>
        <v>け２０</v>
      </c>
      <c r="G124" s="48" t="str">
        <f t="shared" si="14"/>
        <v>田畑博光</v>
      </c>
      <c r="H124" s="48" t="s">
        <v>639</v>
      </c>
      <c r="I124" s="46" t="s">
        <v>22</v>
      </c>
      <c r="J124" s="57">
        <v>1980</v>
      </c>
      <c r="K124" s="50">
        <f t="shared" si="16"/>
        <v>46</v>
      </c>
      <c r="L124" s="48" t="str">
        <f t="shared" si="15"/>
        <v>OK</v>
      </c>
      <c r="M124" s="45" t="s">
        <v>652</v>
      </c>
      <c r="N124" s="27"/>
      <c r="O124" s="27"/>
    </row>
    <row r="125" spans="1:15">
      <c r="A125" s="95" t="s">
        <v>103</v>
      </c>
      <c r="B125" s="59" t="s">
        <v>650</v>
      </c>
      <c r="C125" s="59" t="s">
        <v>653</v>
      </c>
      <c r="D125" s="46" t="s">
        <v>74</v>
      </c>
      <c r="E125" s="52"/>
      <c r="F125" s="94" t="str">
        <f t="shared" si="10"/>
        <v>け２１</v>
      </c>
      <c r="G125" s="48" t="str">
        <f t="shared" si="14"/>
        <v>田畑千鶴</v>
      </c>
      <c r="H125" s="48" t="s">
        <v>639</v>
      </c>
      <c r="I125" s="98" t="s">
        <v>222</v>
      </c>
      <c r="J125" s="57">
        <v>1978</v>
      </c>
      <c r="K125" s="50">
        <f t="shared" si="16"/>
        <v>48</v>
      </c>
      <c r="L125" s="48" t="str">
        <f t="shared" si="15"/>
        <v>OK</v>
      </c>
      <c r="M125" s="45" t="s">
        <v>652</v>
      </c>
      <c r="N125" s="27"/>
      <c r="O125" s="27"/>
    </row>
    <row r="126" spans="1:15">
      <c r="A126" s="95" t="s">
        <v>104</v>
      </c>
      <c r="B126" s="45" t="s">
        <v>282</v>
      </c>
      <c r="C126" s="45" t="s">
        <v>654</v>
      </c>
      <c r="D126" s="46" t="s">
        <v>74</v>
      </c>
      <c r="E126" s="52"/>
      <c r="F126" s="94" t="str">
        <f t="shared" si="10"/>
        <v>け２２</v>
      </c>
      <c r="G126" s="45" t="str">
        <f t="shared" si="14"/>
        <v>中西勇夫</v>
      </c>
      <c r="H126" s="48" t="s">
        <v>639</v>
      </c>
      <c r="I126" s="46" t="s">
        <v>22</v>
      </c>
      <c r="J126" s="57">
        <v>1985</v>
      </c>
      <c r="K126" s="50">
        <f t="shared" si="16"/>
        <v>41</v>
      </c>
      <c r="L126" s="48" t="str">
        <f t="shared" si="15"/>
        <v>OK</v>
      </c>
      <c r="M126" s="99" t="s">
        <v>28</v>
      </c>
      <c r="N126" s="27"/>
      <c r="O126" s="27"/>
    </row>
    <row r="127" spans="1:15">
      <c r="A127" s="95" t="s">
        <v>105</v>
      </c>
      <c r="B127" s="45" t="s">
        <v>655</v>
      </c>
      <c r="C127" s="45" t="s">
        <v>656</v>
      </c>
      <c r="D127" s="46" t="s">
        <v>74</v>
      </c>
      <c r="E127" s="52"/>
      <c r="F127" s="94" t="str">
        <f t="shared" si="10"/>
        <v>け２３</v>
      </c>
      <c r="G127" s="45" t="str">
        <f t="shared" si="14"/>
        <v>佐々木優</v>
      </c>
      <c r="H127" s="48" t="s">
        <v>639</v>
      </c>
      <c r="I127" s="46" t="s">
        <v>22</v>
      </c>
      <c r="J127" s="49">
        <v>2000</v>
      </c>
      <c r="K127" s="50">
        <f t="shared" si="16"/>
        <v>26</v>
      </c>
      <c r="L127" s="48" t="str">
        <f t="shared" si="15"/>
        <v>OK</v>
      </c>
      <c r="M127" s="48" t="s">
        <v>225</v>
      </c>
      <c r="N127" s="27"/>
      <c r="O127" s="27"/>
    </row>
    <row r="128" spans="1:15">
      <c r="A128" s="95" t="s">
        <v>106</v>
      </c>
      <c r="B128" s="45" t="s">
        <v>648</v>
      </c>
      <c r="C128" s="45" t="s">
        <v>657</v>
      </c>
      <c r="D128" s="46" t="s">
        <v>74</v>
      </c>
      <c r="E128" s="52"/>
      <c r="F128" s="94" t="str">
        <f t="shared" si="10"/>
        <v>け２４</v>
      </c>
      <c r="G128" s="45" t="str">
        <f t="shared" si="14"/>
        <v>中島康之</v>
      </c>
      <c r="H128" s="48" t="s">
        <v>639</v>
      </c>
      <c r="I128" s="46" t="s">
        <v>22</v>
      </c>
      <c r="J128" s="57">
        <v>1980</v>
      </c>
      <c r="K128" s="60">
        <f t="shared" si="16"/>
        <v>46</v>
      </c>
      <c r="L128" s="48" t="str">
        <f t="shared" si="15"/>
        <v>OK</v>
      </c>
      <c r="M128" s="99" t="s">
        <v>28</v>
      </c>
      <c r="N128" s="27"/>
      <c r="O128" s="27"/>
    </row>
    <row r="129" spans="1:15">
      <c r="A129" s="87"/>
      <c r="B129" s="87">
        <v>5</v>
      </c>
      <c r="C129" s="87"/>
      <c r="D129" s="63" t="s">
        <v>658</v>
      </c>
      <c r="E129" s="64"/>
      <c r="F129" s="65"/>
      <c r="G129" s="61"/>
      <c r="H129" s="63"/>
      <c r="I129" s="87"/>
      <c r="J129" s="66"/>
      <c r="K129" s="67" t="str">
        <f t="shared" si="16"/>
        <v/>
      </c>
      <c r="L129" s="65"/>
      <c r="M129" s="62"/>
      <c r="N129" s="27"/>
      <c r="O129" s="27"/>
    </row>
    <row r="130" spans="1:15">
      <c r="A130" s="45" t="s">
        <v>246</v>
      </c>
      <c r="B130" s="46" t="s">
        <v>659</v>
      </c>
      <c r="C130" s="46" t="s">
        <v>660</v>
      </c>
      <c r="D130" s="46" t="s">
        <v>245</v>
      </c>
      <c r="E130" s="47"/>
      <c r="F130" s="48" t="str">
        <f>A130</f>
        <v>き０１</v>
      </c>
      <c r="G130" s="48" t="str">
        <f>B130&amp;C130</f>
        <v>荒浪順次</v>
      </c>
      <c r="H130" s="48" t="str">
        <f>D130</f>
        <v>京セラTC</v>
      </c>
      <c r="I130" s="48" t="s">
        <v>242</v>
      </c>
      <c r="J130" s="103">
        <v>1977</v>
      </c>
      <c r="K130" s="50">
        <f>IF(J130="","",(2026-J130))</f>
        <v>49</v>
      </c>
      <c r="L130" s="48" t="str">
        <f t="shared" ref="L130:L159" si="17">IF(G130="","",IF(COUNTIF($G$4:$G$103,G130)&gt;1,"2重登録","OK"))</f>
        <v>OK</v>
      </c>
      <c r="M130" s="51" t="s">
        <v>661</v>
      </c>
      <c r="N130" s="27"/>
      <c r="O130" s="27"/>
    </row>
    <row r="131" spans="1:15">
      <c r="A131" s="45" t="s">
        <v>31</v>
      </c>
      <c r="B131" s="48" t="s">
        <v>662</v>
      </c>
      <c r="C131" s="48" t="s">
        <v>663</v>
      </c>
      <c r="D131" s="46" t="s">
        <v>245</v>
      </c>
      <c r="E131" s="47"/>
      <c r="F131" s="48" t="str">
        <f t="shared" ref="F131:F197" si="18">A131</f>
        <v>き０２</v>
      </c>
      <c r="G131" s="48" t="str">
        <f t="shared" ref="G131:G159" si="19">B131&amp;C131</f>
        <v>井澤　匡志</v>
      </c>
      <c r="H131" s="48" t="str">
        <f t="shared" ref="H131:H160" si="20">D131</f>
        <v>京セラTC</v>
      </c>
      <c r="I131" s="48" t="s">
        <v>242</v>
      </c>
      <c r="J131" s="90">
        <v>1967</v>
      </c>
      <c r="K131" s="50">
        <f t="shared" ref="K131:K191" si="21">IF(J131="","",(2026-J131))</f>
        <v>59</v>
      </c>
      <c r="L131" s="48" t="str">
        <f t="shared" si="17"/>
        <v>OK</v>
      </c>
      <c r="M131" s="104" t="s">
        <v>664</v>
      </c>
      <c r="N131" s="27"/>
      <c r="O131" s="27"/>
    </row>
    <row r="132" spans="1:15">
      <c r="A132" s="45" t="s">
        <v>207</v>
      </c>
      <c r="B132" s="46" t="s">
        <v>665</v>
      </c>
      <c r="C132" s="46" t="s">
        <v>666</v>
      </c>
      <c r="D132" s="46" t="s">
        <v>245</v>
      </c>
      <c r="E132" s="47"/>
      <c r="F132" s="48" t="str">
        <f t="shared" si="18"/>
        <v>き０３</v>
      </c>
      <c r="G132" s="48" t="str">
        <f t="shared" si="19"/>
        <v>石井耶真斗</v>
      </c>
      <c r="H132" s="48" t="str">
        <f t="shared" si="20"/>
        <v>京セラTC</v>
      </c>
      <c r="I132" s="48" t="s">
        <v>242</v>
      </c>
      <c r="J132" s="90">
        <v>1995</v>
      </c>
      <c r="K132" s="50">
        <f t="shared" si="21"/>
        <v>31</v>
      </c>
      <c r="L132" s="48" t="str">
        <f t="shared" si="17"/>
        <v>OK</v>
      </c>
      <c r="M132" s="104" t="s">
        <v>664</v>
      </c>
      <c r="N132" s="27"/>
      <c r="O132" s="27"/>
    </row>
    <row r="133" spans="1:15">
      <c r="A133" s="45" t="s">
        <v>32</v>
      </c>
      <c r="B133" s="48" t="s">
        <v>667</v>
      </c>
      <c r="C133" s="48" t="s">
        <v>668</v>
      </c>
      <c r="D133" s="46" t="s">
        <v>245</v>
      </c>
      <c r="E133" s="47"/>
      <c r="F133" s="48" t="str">
        <f t="shared" si="18"/>
        <v>き０４</v>
      </c>
      <c r="G133" s="48" t="str">
        <f t="shared" si="19"/>
        <v>石川和洋</v>
      </c>
      <c r="H133" s="48" t="str">
        <f t="shared" si="20"/>
        <v>京セラTC</v>
      </c>
      <c r="I133" s="48" t="s">
        <v>242</v>
      </c>
      <c r="J133" s="90">
        <v>1978</v>
      </c>
      <c r="K133" s="50">
        <f t="shared" si="21"/>
        <v>48</v>
      </c>
      <c r="L133" s="48" t="str">
        <f t="shared" si="17"/>
        <v>OK</v>
      </c>
      <c r="M133" s="51" t="s">
        <v>669</v>
      </c>
      <c r="N133" s="27"/>
      <c r="O133" s="27"/>
    </row>
    <row r="134" spans="1:15">
      <c r="A134" s="45" t="s">
        <v>33</v>
      </c>
      <c r="B134" s="46" t="s">
        <v>670</v>
      </c>
      <c r="C134" s="46" t="s">
        <v>671</v>
      </c>
      <c r="D134" s="46" t="s">
        <v>245</v>
      </c>
      <c r="E134" s="47"/>
      <c r="F134" s="48" t="str">
        <f t="shared" si="18"/>
        <v>き０５</v>
      </c>
      <c r="G134" s="48" t="str">
        <f t="shared" si="19"/>
        <v>石田文彦</v>
      </c>
      <c r="H134" s="48" t="str">
        <f t="shared" si="20"/>
        <v>京セラTC</v>
      </c>
      <c r="I134" s="48" t="s">
        <v>242</v>
      </c>
      <c r="J134" s="90">
        <v>1993</v>
      </c>
      <c r="K134" s="50">
        <f t="shared" si="21"/>
        <v>33</v>
      </c>
      <c r="L134" s="48" t="str">
        <f t="shared" si="17"/>
        <v>OK</v>
      </c>
      <c r="M134" s="51" t="s">
        <v>672</v>
      </c>
      <c r="N134" s="27"/>
      <c r="O134" s="27"/>
    </row>
    <row r="135" spans="1:15">
      <c r="A135" s="45" t="s">
        <v>34</v>
      </c>
      <c r="B135" s="46" t="s">
        <v>673</v>
      </c>
      <c r="C135" s="46" t="s">
        <v>674</v>
      </c>
      <c r="D135" s="46" t="s">
        <v>245</v>
      </c>
      <c r="E135" s="47"/>
      <c r="F135" s="48" t="str">
        <f t="shared" si="18"/>
        <v>き０６</v>
      </c>
      <c r="G135" s="48" t="str">
        <f t="shared" si="19"/>
        <v>一色翼</v>
      </c>
      <c r="H135" s="48" t="str">
        <f t="shared" si="20"/>
        <v>京セラTC</v>
      </c>
      <c r="I135" s="48" t="s">
        <v>242</v>
      </c>
      <c r="J135" s="90">
        <v>1984</v>
      </c>
      <c r="K135" s="50">
        <f t="shared" si="21"/>
        <v>42</v>
      </c>
      <c r="L135" s="48" t="str">
        <f t="shared" si="17"/>
        <v>OK</v>
      </c>
      <c r="M135" s="104" t="s">
        <v>675</v>
      </c>
      <c r="N135" s="27"/>
      <c r="O135" s="27"/>
    </row>
    <row r="136" spans="1:15">
      <c r="A136" s="45" t="s">
        <v>35</v>
      </c>
      <c r="B136" s="48" t="s">
        <v>37</v>
      </c>
      <c r="C136" s="48" t="s">
        <v>38</v>
      </c>
      <c r="D136" s="46" t="s">
        <v>245</v>
      </c>
      <c r="E136" s="47"/>
      <c r="F136" s="48" t="str">
        <f t="shared" si="18"/>
        <v>き０７</v>
      </c>
      <c r="G136" s="48" t="str">
        <f t="shared" si="19"/>
        <v>牛尾紳之介</v>
      </c>
      <c r="H136" s="48" t="str">
        <f t="shared" si="20"/>
        <v>京セラTC</v>
      </c>
      <c r="I136" s="48" t="s">
        <v>242</v>
      </c>
      <c r="J136" s="90">
        <v>1984</v>
      </c>
      <c r="K136" s="50">
        <f t="shared" si="21"/>
        <v>42</v>
      </c>
      <c r="L136" s="48" t="str">
        <f t="shared" si="17"/>
        <v>OK</v>
      </c>
      <c r="M136" s="104" t="s">
        <v>664</v>
      </c>
      <c r="N136" s="27"/>
      <c r="O136" s="27"/>
    </row>
    <row r="137" spans="1:15">
      <c r="A137" s="45" t="s">
        <v>36</v>
      </c>
      <c r="B137" s="46" t="s">
        <v>40</v>
      </c>
      <c r="C137" s="46" t="s">
        <v>41</v>
      </c>
      <c r="D137" s="46" t="s">
        <v>245</v>
      </c>
      <c r="E137" s="47"/>
      <c r="F137" s="48" t="str">
        <f t="shared" si="18"/>
        <v>き０８</v>
      </c>
      <c r="G137" s="48" t="str">
        <f t="shared" si="19"/>
        <v>太田圭亮</v>
      </c>
      <c r="H137" s="48" t="str">
        <f t="shared" si="20"/>
        <v>京セラTC</v>
      </c>
      <c r="I137" s="48" t="s">
        <v>242</v>
      </c>
      <c r="J137" s="90">
        <v>1981</v>
      </c>
      <c r="K137" s="50">
        <f t="shared" si="21"/>
        <v>45</v>
      </c>
      <c r="L137" s="48" t="str">
        <f t="shared" si="17"/>
        <v>OK</v>
      </c>
      <c r="M137" s="51" t="s">
        <v>672</v>
      </c>
      <c r="N137" s="27"/>
      <c r="O137" s="27"/>
    </row>
    <row r="138" spans="1:15">
      <c r="A138" s="45" t="s">
        <v>39</v>
      </c>
      <c r="B138" s="53" t="s">
        <v>676</v>
      </c>
      <c r="C138" s="53" t="s">
        <v>677</v>
      </c>
      <c r="D138" s="46" t="s">
        <v>245</v>
      </c>
      <c r="E138" s="47"/>
      <c r="F138" s="48" t="str">
        <f t="shared" si="18"/>
        <v>き０９</v>
      </c>
      <c r="G138" s="48" t="str">
        <f t="shared" si="19"/>
        <v>奥田司</v>
      </c>
      <c r="H138" s="48" t="str">
        <f t="shared" si="20"/>
        <v>京セラTC</v>
      </c>
      <c r="I138" s="48" t="s">
        <v>242</v>
      </c>
      <c r="J138" s="90">
        <v>1997</v>
      </c>
      <c r="K138" s="50">
        <f t="shared" si="21"/>
        <v>29</v>
      </c>
      <c r="L138" s="48" t="str">
        <f t="shared" si="17"/>
        <v>OK</v>
      </c>
      <c r="M138" s="104" t="s">
        <v>678</v>
      </c>
      <c r="N138" s="27"/>
      <c r="O138" s="27"/>
    </row>
    <row r="139" spans="1:15">
      <c r="A139" s="45" t="s">
        <v>42</v>
      </c>
      <c r="B139" s="46" t="s">
        <v>679</v>
      </c>
      <c r="C139" s="46" t="s">
        <v>680</v>
      </c>
      <c r="D139" s="46" t="s">
        <v>245</v>
      </c>
      <c r="E139" s="47"/>
      <c r="F139" s="48" t="str">
        <f t="shared" si="18"/>
        <v>き１０</v>
      </c>
      <c r="G139" s="48" t="str">
        <f t="shared" si="19"/>
        <v>木村圭</v>
      </c>
      <c r="H139" s="48" t="str">
        <f t="shared" si="20"/>
        <v>京セラTC</v>
      </c>
      <c r="I139" s="48" t="s">
        <v>242</v>
      </c>
      <c r="J139" s="103">
        <v>1968</v>
      </c>
      <c r="K139" s="50">
        <f t="shared" si="21"/>
        <v>58</v>
      </c>
      <c r="L139" s="48" t="str">
        <f t="shared" si="17"/>
        <v>OK</v>
      </c>
      <c r="M139" s="51" t="s">
        <v>681</v>
      </c>
      <c r="N139" s="27"/>
      <c r="O139" s="27"/>
    </row>
    <row r="140" spans="1:15">
      <c r="A140" s="45" t="s">
        <v>43</v>
      </c>
      <c r="B140" s="46" t="s">
        <v>682</v>
      </c>
      <c r="C140" s="46" t="s">
        <v>683</v>
      </c>
      <c r="D140" s="46" t="s">
        <v>245</v>
      </c>
      <c r="E140" s="47"/>
      <c r="F140" s="48" t="str">
        <f t="shared" si="18"/>
        <v>き１１</v>
      </c>
      <c r="G140" s="48" t="str">
        <f t="shared" si="19"/>
        <v>栗山飛鳥</v>
      </c>
      <c r="H140" s="48" t="str">
        <f t="shared" si="20"/>
        <v>京セラTC</v>
      </c>
      <c r="I140" s="48" t="s">
        <v>242</v>
      </c>
      <c r="J140" s="90">
        <v>1997</v>
      </c>
      <c r="K140" s="50">
        <f t="shared" si="21"/>
        <v>29</v>
      </c>
      <c r="L140" s="48" t="str">
        <f t="shared" si="17"/>
        <v>OK</v>
      </c>
      <c r="M140" s="104" t="s">
        <v>675</v>
      </c>
      <c r="N140" s="27"/>
      <c r="O140" s="27"/>
    </row>
    <row r="141" spans="1:15">
      <c r="A141" s="45" t="s">
        <v>44</v>
      </c>
      <c r="B141" s="46" t="s">
        <v>684</v>
      </c>
      <c r="C141" s="46" t="s">
        <v>685</v>
      </c>
      <c r="D141" s="46" t="s">
        <v>245</v>
      </c>
      <c r="E141" s="47"/>
      <c r="F141" s="48" t="str">
        <f t="shared" si="18"/>
        <v>き１２</v>
      </c>
      <c r="G141" s="48" t="str">
        <f t="shared" si="19"/>
        <v>清水陽介</v>
      </c>
      <c r="H141" s="48" t="str">
        <f t="shared" si="20"/>
        <v>京セラTC</v>
      </c>
      <c r="I141" s="48" t="s">
        <v>242</v>
      </c>
      <c r="J141" s="90">
        <v>1991</v>
      </c>
      <c r="K141" s="50">
        <f t="shared" si="21"/>
        <v>35</v>
      </c>
      <c r="L141" s="48" t="str">
        <f t="shared" si="17"/>
        <v>OK</v>
      </c>
      <c r="M141" s="51" t="s">
        <v>686</v>
      </c>
      <c r="N141" s="27"/>
      <c r="O141" s="27"/>
    </row>
    <row r="142" spans="1:15">
      <c r="A142" s="45" t="s">
        <v>45</v>
      </c>
      <c r="B142" s="48" t="s">
        <v>53</v>
      </c>
      <c r="C142" s="48" t="s">
        <v>54</v>
      </c>
      <c r="D142" s="46" t="s">
        <v>245</v>
      </c>
      <c r="E142" s="47"/>
      <c r="F142" s="48" t="str">
        <f t="shared" si="18"/>
        <v>き１３</v>
      </c>
      <c r="G142" s="48" t="str">
        <f t="shared" si="19"/>
        <v>曽我卓矢</v>
      </c>
      <c r="H142" s="48" t="str">
        <f t="shared" si="20"/>
        <v>京セラTC</v>
      </c>
      <c r="I142" s="48" t="s">
        <v>242</v>
      </c>
      <c r="J142" s="90">
        <v>1986</v>
      </c>
      <c r="K142" s="50">
        <f t="shared" si="21"/>
        <v>40</v>
      </c>
      <c r="L142" s="48" t="str">
        <f t="shared" si="17"/>
        <v>OK</v>
      </c>
      <c r="M142" s="51" t="s">
        <v>672</v>
      </c>
      <c r="N142" s="27"/>
      <c r="O142" s="27"/>
    </row>
    <row r="143" spans="1:15">
      <c r="A143" s="45" t="s">
        <v>46</v>
      </c>
      <c r="B143" s="48" t="s">
        <v>687</v>
      </c>
      <c r="C143" s="48" t="s">
        <v>688</v>
      </c>
      <c r="D143" s="46" t="s">
        <v>245</v>
      </c>
      <c r="E143" s="47"/>
      <c r="F143" s="48" t="str">
        <f t="shared" si="18"/>
        <v>き１４</v>
      </c>
      <c r="G143" s="48" t="str">
        <f t="shared" si="19"/>
        <v>中尾慶太</v>
      </c>
      <c r="H143" s="48" t="str">
        <f t="shared" si="20"/>
        <v>京セラTC</v>
      </c>
      <c r="I143" s="48" t="s">
        <v>242</v>
      </c>
      <c r="J143" s="90">
        <v>1993</v>
      </c>
      <c r="K143" s="50">
        <f t="shared" si="21"/>
        <v>33</v>
      </c>
      <c r="L143" s="48" t="str">
        <f t="shared" si="17"/>
        <v>OK</v>
      </c>
      <c r="M143" s="51" t="s">
        <v>689</v>
      </c>
      <c r="N143" s="27"/>
      <c r="O143" s="27"/>
    </row>
    <row r="144" spans="1:15">
      <c r="A144" s="45" t="s">
        <v>47</v>
      </c>
      <c r="B144" s="48" t="s">
        <v>690</v>
      </c>
      <c r="C144" s="48" t="s">
        <v>691</v>
      </c>
      <c r="D144" s="46" t="s">
        <v>245</v>
      </c>
      <c r="E144" s="47"/>
      <c r="F144" s="48" t="str">
        <f t="shared" si="18"/>
        <v>き１５</v>
      </c>
      <c r="G144" s="48" t="str">
        <f t="shared" si="19"/>
        <v>仲田慶介</v>
      </c>
      <c r="H144" s="48" t="str">
        <f t="shared" si="20"/>
        <v>京セラTC</v>
      </c>
      <c r="I144" s="48" t="s">
        <v>242</v>
      </c>
      <c r="J144" s="90">
        <v>1996</v>
      </c>
      <c r="K144" s="50">
        <f t="shared" si="21"/>
        <v>30</v>
      </c>
      <c r="L144" s="48" t="str">
        <f t="shared" si="17"/>
        <v>OK</v>
      </c>
      <c r="M144" s="51" t="s">
        <v>692</v>
      </c>
      <c r="N144" s="27"/>
      <c r="O144" s="27"/>
    </row>
    <row r="145" spans="1:15">
      <c r="A145" s="45" t="s">
        <v>48</v>
      </c>
      <c r="B145" s="48" t="s">
        <v>693</v>
      </c>
      <c r="C145" s="48" t="s">
        <v>694</v>
      </c>
      <c r="D145" s="46" t="s">
        <v>245</v>
      </c>
      <c r="E145" s="47"/>
      <c r="F145" s="48" t="str">
        <f t="shared" si="18"/>
        <v>き１６</v>
      </c>
      <c r="G145" s="48" t="str">
        <f t="shared" si="19"/>
        <v>永田寛教</v>
      </c>
      <c r="H145" s="48" t="str">
        <f t="shared" si="20"/>
        <v>京セラTC</v>
      </c>
      <c r="I145" s="48" t="s">
        <v>242</v>
      </c>
      <c r="J145" s="90">
        <v>1981</v>
      </c>
      <c r="K145" s="50">
        <f t="shared" si="21"/>
        <v>45</v>
      </c>
      <c r="L145" s="48" t="str">
        <f t="shared" si="17"/>
        <v>OK</v>
      </c>
      <c r="M145" s="104" t="s">
        <v>664</v>
      </c>
      <c r="N145" s="27"/>
      <c r="O145" s="27"/>
    </row>
    <row r="146" spans="1:15">
      <c r="A146" s="45" t="s">
        <v>49</v>
      </c>
      <c r="B146" s="46" t="s">
        <v>61</v>
      </c>
      <c r="C146" s="46" t="s">
        <v>62</v>
      </c>
      <c r="D146" s="46" t="s">
        <v>245</v>
      </c>
      <c r="E146" s="47"/>
      <c r="F146" s="48" t="str">
        <f t="shared" si="18"/>
        <v>き１７</v>
      </c>
      <c r="G146" s="48" t="str">
        <f t="shared" si="19"/>
        <v>馬場英年</v>
      </c>
      <c r="H146" s="48" t="str">
        <f t="shared" si="20"/>
        <v>京セラTC</v>
      </c>
      <c r="I146" s="48" t="s">
        <v>242</v>
      </c>
      <c r="J146" s="90">
        <v>1980</v>
      </c>
      <c r="K146" s="50">
        <f t="shared" si="21"/>
        <v>46</v>
      </c>
      <c r="L146" s="48" t="str">
        <f t="shared" si="17"/>
        <v>OK</v>
      </c>
      <c r="M146" s="104" t="s">
        <v>664</v>
      </c>
    </row>
    <row r="147" spans="1:15">
      <c r="A147" s="45" t="s">
        <v>51</v>
      </c>
      <c r="B147" s="98" t="s">
        <v>695</v>
      </c>
      <c r="C147" s="98" t="s">
        <v>696</v>
      </c>
      <c r="D147" s="46" t="s">
        <v>245</v>
      </c>
      <c r="E147" s="47"/>
      <c r="F147" s="48" t="str">
        <f t="shared" si="18"/>
        <v>き１８</v>
      </c>
      <c r="G147" s="48" t="str">
        <f t="shared" si="19"/>
        <v>濵口里穂</v>
      </c>
      <c r="H147" s="48" t="str">
        <f t="shared" si="20"/>
        <v>京セラTC</v>
      </c>
      <c r="I147" s="98" t="s">
        <v>222</v>
      </c>
      <c r="J147" s="90">
        <v>1993</v>
      </c>
      <c r="K147" s="50">
        <f t="shared" si="21"/>
        <v>33</v>
      </c>
      <c r="L147" s="48" t="str">
        <f t="shared" si="17"/>
        <v>OK</v>
      </c>
      <c r="M147" s="51" t="s">
        <v>697</v>
      </c>
    </row>
    <row r="148" spans="1:15">
      <c r="A148" s="45" t="s">
        <v>52</v>
      </c>
      <c r="B148" s="45" t="s">
        <v>698</v>
      </c>
      <c r="C148" s="45" t="s">
        <v>699</v>
      </c>
      <c r="D148" s="46" t="s">
        <v>245</v>
      </c>
      <c r="E148" s="47"/>
      <c r="F148" s="48" t="str">
        <f t="shared" si="18"/>
        <v>き１９</v>
      </c>
      <c r="G148" s="48" t="str">
        <f t="shared" si="19"/>
        <v>平瀬俊介</v>
      </c>
      <c r="H148" s="48" t="str">
        <f t="shared" si="20"/>
        <v>京セラTC</v>
      </c>
      <c r="I148" s="48" t="s">
        <v>242</v>
      </c>
      <c r="J148" s="90">
        <v>1995</v>
      </c>
      <c r="K148" s="50">
        <f t="shared" si="21"/>
        <v>31</v>
      </c>
      <c r="L148" s="48" t="str">
        <f t="shared" si="17"/>
        <v>OK</v>
      </c>
      <c r="M148" s="104" t="s">
        <v>675</v>
      </c>
    </row>
    <row r="149" spans="1:15">
      <c r="A149" s="45" t="s">
        <v>251</v>
      </c>
      <c r="B149" s="45" t="s">
        <v>64</v>
      </c>
      <c r="C149" s="45" t="s">
        <v>65</v>
      </c>
      <c r="D149" s="46" t="s">
        <v>245</v>
      </c>
      <c r="E149" s="47"/>
      <c r="F149" s="48" t="str">
        <f t="shared" si="18"/>
        <v>き２０</v>
      </c>
      <c r="G149" s="48" t="str">
        <f t="shared" si="19"/>
        <v>廣瀬智也</v>
      </c>
      <c r="H149" s="48" t="str">
        <f t="shared" si="20"/>
        <v>京セラTC</v>
      </c>
      <c r="I149" s="48" t="s">
        <v>242</v>
      </c>
      <c r="J149" s="90">
        <v>1977</v>
      </c>
      <c r="K149" s="50">
        <f t="shared" si="21"/>
        <v>49</v>
      </c>
      <c r="L149" s="48" t="str">
        <f t="shared" si="17"/>
        <v>OK</v>
      </c>
      <c r="M149" s="104" t="s">
        <v>675</v>
      </c>
      <c r="N149" s="27"/>
      <c r="O149"/>
    </row>
    <row r="150" spans="1:15">
      <c r="A150" s="45" t="s">
        <v>55</v>
      </c>
      <c r="B150" s="45" t="s">
        <v>700</v>
      </c>
      <c r="C150" s="45" t="s">
        <v>701</v>
      </c>
      <c r="D150" s="46" t="s">
        <v>245</v>
      </c>
      <c r="E150" s="47"/>
      <c r="F150" s="48" t="str">
        <f t="shared" si="18"/>
        <v>き２１</v>
      </c>
      <c r="G150" s="48" t="str">
        <f t="shared" si="19"/>
        <v>福島勇輔</v>
      </c>
      <c r="H150" s="48" t="str">
        <f t="shared" si="20"/>
        <v>京セラTC</v>
      </c>
      <c r="I150" s="48" t="s">
        <v>242</v>
      </c>
      <c r="J150" s="90">
        <v>1996</v>
      </c>
      <c r="K150" s="50">
        <f t="shared" si="21"/>
        <v>30</v>
      </c>
      <c r="L150" s="48" t="str">
        <f t="shared" si="17"/>
        <v>OK</v>
      </c>
      <c r="M150" s="51" t="s">
        <v>689</v>
      </c>
      <c r="O150"/>
    </row>
    <row r="151" spans="1:15">
      <c r="A151" s="45" t="s">
        <v>252</v>
      </c>
      <c r="B151" s="45" t="s">
        <v>702</v>
      </c>
      <c r="C151" s="45" t="s">
        <v>703</v>
      </c>
      <c r="D151" s="46" t="s">
        <v>245</v>
      </c>
      <c r="E151" s="47"/>
      <c r="F151" s="48" t="str">
        <f t="shared" si="18"/>
        <v>き２２</v>
      </c>
      <c r="G151" s="48" t="str">
        <f t="shared" si="19"/>
        <v>本宮智之</v>
      </c>
      <c r="H151" s="48" t="str">
        <f t="shared" si="20"/>
        <v>京セラTC</v>
      </c>
      <c r="I151" s="48" t="s">
        <v>242</v>
      </c>
      <c r="J151" s="90">
        <v>1999</v>
      </c>
      <c r="K151" s="50">
        <f t="shared" si="21"/>
        <v>27</v>
      </c>
      <c r="L151" s="48" t="str">
        <f t="shared" si="17"/>
        <v>OK</v>
      </c>
      <c r="M151" s="51" t="s">
        <v>689</v>
      </c>
      <c r="O151"/>
    </row>
    <row r="152" spans="1:15">
      <c r="A152" s="45" t="s">
        <v>56</v>
      </c>
      <c r="B152" s="45" t="s">
        <v>704</v>
      </c>
      <c r="C152" s="45" t="s">
        <v>705</v>
      </c>
      <c r="D152" s="46" t="s">
        <v>245</v>
      </c>
      <c r="E152" s="47"/>
      <c r="F152" s="48" t="str">
        <f t="shared" si="18"/>
        <v>き２３</v>
      </c>
      <c r="G152" s="48" t="str">
        <f t="shared" si="19"/>
        <v>松本拓大</v>
      </c>
      <c r="H152" s="48" t="str">
        <f t="shared" si="20"/>
        <v>京セラTC</v>
      </c>
      <c r="I152" s="48" t="s">
        <v>242</v>
      </c>
      <c r="J152" s="90">
        <v>2004</v>
      </c>
      <c r="K152" s="50">
        <f t="shared" si="21"/>
        <v>22</v>
      </c>
      <c r="L152" s="48" t="str">
        <f t="shared" si="17"/>
        <v>OK</v>
      </c>
      <c r="M152" s="104" t="s">
        <v>675</v>
      </c>
      <c r="O152"/>
    </row>
    <row r="153" spans="1:15">
      <c r="A153" s="45" t="s">
        <v>57</v>
      </c>
      <c r="B153" s="45" t="s">
        <v>68</v>
      </c>
      <c r="C153" s="45" t="s">
        <v>69</v>
      </c>
      <c r="D153" s="46" t="s">
        <v>245</v>
      </c>
      <c r="E153" s="47"/>
      <c r="F153" s="48" t="str">
        <f t="shared" si="18"/>
        <v>き２４</v>
      </c>
      <c r="G153" s="48" t="str">
        <f t="shared" si="19"/>
        <v>宮道祐介</v>
      </c>
      <c r="H153" s="48" t="str">
        <f t="shared" si="20"/>
        <v>京セラTC</v>
      </c>
      <c r="I153" s="48" t="s">
        <v>242</v>
      </c>
      <c r="J153" s="90">
        <v>1983</v>
      </c>
      <c r="K153" s="50">
        <f t="shared" si="21"/>
        <v>43</v>
      </c>
      <c r="L153" s="48" t="str">
        <f t="shared" si="17"/>
        <v>OK</v>
      </c>
      <c r="M153" s="51" t="s">
        <v>706</v>
      </c>
      <c r="O153"/>
    </row>
    <row r="154" spans="1:15">
      <c r="A154" s="45" t="s">
        <v>58</v>
      </c>
      <c r="B154" s="45" t="s">
        <v>70</v>
      </c>
      <c r="C154" s="45" t="s">
        <v>71</v>
      </c>
      <c r="D154" s="46" t="s">
        <v>245</v>
      </c>
      <c r="E154" s="47"/>
      <c r="F154" s="48" t="str">
        <f t="shared" si="18"/>
        <v>き２５</v>
      </c>
      <c r="G154" s="48" t="str">
        <f t="shared" si="19"/>
        <v>村尾彰了</v>
      </c>
      <c r="H154" s="48" t="str">
        <f t="shared" si="20"/>
        <v>京セラTC</v>
      </c>
      <c r="I154" s="48" t="s">
        <v>242</v>
      </c>
      <c r="J154" s="90">
        <v>1982</v>
      </c>
      <c r="K154" s="50">
        <f t="shared" si="21"/>
        <v>44</v>
      </c>
      <c r="L154" s="48" t="str">
        <f t="shared" si="17"/>
        <v>OK</v>
      </c>
      <c r="M154" s="51" t="s">
        <v>689</v>
      </c>
      <c r="O154"/>
    </row>
    <row r="155" spans="1:15">
      <c r="A155" s="45" t="s">
        <v>59</v>
      </c>
      <c r="B155" s="45" t="s">
        <v>707</v>
      </c>
      <c r="C155" s="45" t="s">
        <v>708</v>
      </c>
      <c r="D155" s="46" t="s">
        <v>245</v>
      </c>
      <c r="E155" s="47"/>
      <c r="F155" s="48" t="str">
        <f t="shared" si="18"/>
        <v>き２６</v>
      </c>
      <c r="G155" s="48" t="str">
        <f t="shared" si="19"/>
        <v>村西徹</v>
      </c>
      <c r="H155" s="48" t="str">
        <f t="shared" si="20"/>
        <v>京セラTC</v>
      </c>
      <c r="I155" s="48" t="s">
        <v>242</v>
      </c>
      <c r="J155" s="90">
        <v>1988</v>
      </c>
      <c r="K155" s="50">
        <f t="shared" si="21"/>
        <v>38</v>
      </c>
      <c r="L155" s="48" t="str">
        <f t="shared" si="17"/>
        <v>OK</v>
      </c>
      <c r="M155" s="51" t="s">
        <v>50</v>
      </c>
      <c r="O155"/>
    </row>
    <row r="156" spans="1:15">
      <c r="A156" s="45" t="s">
        <v>60</v>
      </c>
      <c r="B156" s="45" t="s">
        <v>709</v>
      </c>
      <c r="C156" s="45" t="s">
        <v>710</v>
      </c>
      <c r="D156" s="46" t="s">
        <v>245</v>
      </c>
      <c r="E156" s="47"/>
      <c r="F156" s="48" t="str">
        <f t="shared" si="18"/>
        <v>き２７</v>
      </c>
      <c r="G156" s="48" t="str">
        <f t="shared" si="19"/>
        <v>安武義剛</v>
      </c>
      <c r="H156" s="48" t="str">
        <f t="shared" si="20"/>
        <v>京セラTC</v>
      </c>
      <c r="I156" s="48" t="s">
        <v>242</v>
      </c>
      <c r="J156" s="90">
        <v>1990</v>
      </c>
      <c r="K156" s="50">
        <f t="shared" si="21"/>
        <v>36</v>
      </c>
      <c r="L156" s="48" t="str">
        <f t="shared" si="17"/>
        <v>OK</v>
      </c>
      <c r="M156" s="51" t="s">
        <v>692</v>
      </c>
      <c r="O156"/>
    </row>
    <row r="157" spans="1:15">
      <c r="A157" s="45" t="s">
        <v>63</v>
      </c>
      <c r="B157" s="45" t="s">
        <v>711</v>
      </c>
      <c r="C157" s="45" t="s">
        <v>712</v>
      </c>
      <c r="D157" s="46" t="s">
        <v>245</v>
      </c>
      <c r="E157" s="47"/>
      <c r="F157" s="48" t="str">
        <f t="shared" si="18"/>
        <v>き２８</v>
      </c>
      <c r="G157" s="48" t="str">
        <f t="shared" si="19"/>
        <v>山田修平</v>
      </c>
      <c r="H157" s="48" t="str">
        <f t="shared" si="20"/>
        <v>京セラTC</v>
      </c>
      <c r="I157" s="48" t="s">
        <v>242</v>
      </c>
      <c r="J157" s="90">
        <v>1988</v>
      </c>
      <c r="K157" s="50">
        <f t="shared" si="21"/>
        <v>38</v>
      </c>
      <c r="L157" s="48" t="str">
        <f t="shared" si="17"/>
        <v>OK</v>
      </c>
      <c r="M157" s="51" t="s">
        <v>689</v>
      </c>
      <c r="O157"/>
    </row>
    <row r="158" spans="1:15">
      <c r="A158" s="45" t="s">
        <v>66</v>
      </c>
      <c r="B158" s="45" t="s">
        <v>713</v>
      </c>
      <c r="C158" s="45" t="s">
        <v>586</v>
      </c>
      <c r="D158" s="46" t="s">
        <v>245</v>
      </c>
      <c r="E158" s="47"/>
      <c r="F158" s="48" t="str">
        <f t="shared" si="18"/>
        <v>き２９</v>
      </c>
      <c r="G158" s="48" t="str">
        <f t="shared" si="19"/>
        <v>山本和樹</v>
      </c>
      <c r="H158" s="48" t="str">
        <f t="shared" si="20"/>
        <v>京セラTC</v>
      </c>
      <c r="I158" s="48" t="s">
        <v>242</v>
      </c>
      <c r="J158" s="90">
        <v>1997</v>
      </c>
      <c r="K158" s="50">
        <f t="shared" si="21"/>
        <v>29</v>
      </c>
      <c r="L158" s="48" t="str">
        <f t="shared" si="17"/>
        <v>OK</v>
      </c>
      <c r="M158" s="51" t="s">
        <v>714</v>
      </c>
      <c r="O158"/>
    </row>
    <row r="159" spans="1:15">
      <c r="A159" s="45" t="s">
        <v>67</v>
      </c>
      <c r="B159" s="45" t="s">
        <v>715</v>
      </c>
      <c r="C159" s="45" t="s">
        <v>716</v>
      </c>
      <c r="D159" s="46" t="s">
        <v>245</v>
      </c>
      <c r="E159" s="56"/>
      <c r="F159" s="48" t="str">
        <f t="shared" si="18"/>
        <v>き３０</v>
      </c>
      <c r="G159" s="48" t="str">
        <f t="shared" si="19"/>
        <v>滝本照夫</v>
      </c>
      <c r="H159" s="48" t="str">
        <f t="shared" si="20"/>
        <v>京セラTC</v>
      </c>
      <c r="I159" s="48" t="s">
        <v>242</v>
      </c>
      <c r="J159" s="57">
        <v>1959</v>
      </c>
      <c r="K159" s="50">
        <f t="shared" si="21"/>
        <v>67</v>
      </c>
      <c r="L159" s="48" t="str">
        <f t="shared" si="17"/>
        <v>OK</v>
      </c>
      <c r="M159" s="104" t="s">
        <v>675</v>
      </c>
      <c r="N159" s="106"/>
      <c r="O159"/>
    </row>
    <row r="160" spans="1:15" ht="18" customHeight="1">
      <c r="A160" s="87"/>
      <c r="B160" s="87">
        <v>6</v>
      </c>
      <c r="C160" s="87"/>
      <c r="D160" s="63" t="s">
        <v>581</v>
      </c>
      <c r="E160" s="64"/>
      <c r="F160" s="65"/>
      <c r="G160" s="61"/>
      <c r="H160" s="63" t="str">
        <f t="shared" si="20"/>
        <v>２７人</v>
      </c>
      <c r="I160" s="63"/>
      <c r="J160" s="105"/>
      <c r="K160" s="67" t="str">
        <f t="shared" si="21"/>
        <v/>
      </c>
      <c r="L160" s="65" t="str">
        <f t="shared" ref="L160:L198" si="22">IF(G160="","",IF(COUNTIF($G$5:$G$669,G160)&gt;1,"2重登録","OK"))</f>
        <v/>
      </c>
      <c r="M160" s="62"/>
      <c r="N160" s="106"/>
      <c r="O160"/>
    </row>
    <row r="161" spans="1:15" ht="18" customHeight="1">
      <c r="A161" s="51" t="s">
        <v>277</v>
      </c>
      <c r="B161" s="51" t="s">
        <v>278</v>
      </c>
      <c r="C161" s="51" t="s">
        <v>279</v>
      </c>
      <c r="D161" s="51" t="s">
        <v>275</v>
      </c>
      <c r="E161" s="51"/>
      <c r="F161" s="48" t="str">
        <f t="shared" si="18"/>
        <v>ぐ０１</v>
      </c>
      <c r="G161" s="51" t="str">
        <f t="shared" ref="G161:G190" si="23">B161&amp;C161</f>
        <v>鍵谷浩太</v>
      </c>
      <c r="H161" s="48" t="s">
        <v>276</v>
      </c>
      <c r="I161" s="48" t="s">
        <v>22</v>
      </c>
      <c r="J161" s="103">
        <v>1991</v>
      </c>
      <c r="K161" s="50">
        <f t="shared" si="21"/>
        <v>35</v>
      </c>
      <c r="L161" s="107" t="str">
        <f t="shared" si="22"/>
        <v>OK</v>
      </c>
      <c r="M161" s="51" t="s">
        <v>211</v>
      </c>
      <c r="N161" s="106"/>
      <c r="O161"/>
    </row>
    <row r="162" spans="1:15">
      <c r="A162" s="51" t="s">
        <v>280</v>
      </c>
      <c r="B162" s="51" t="s">
        <v>282</v>
      </c>
      <c r="C162" s="51" t="s">
        <v>283</v>
      </c>
      <c r="D162" s="51" t="s">
        <v>275</v>
      </c>
      <c r="E162" s="51"/>
      <c r="F162" s="48" t="str">
        <f t="shared" si="18"/>
        <v>ぐ０２</v>
      </c>
      <c r="G162" s="51" t="str">
        <f t="shared" si="23"/>
        <v>中西泰輝</v>
      </c>
      <c r="H162" s="48" t="s">
        <v>276</v>
      </c>
      <c r="I162" s="48" t="s">
        <v>22</v>
      </c>
      <c r="J162" s="103">
        <v>1992</v>
      </c>
      <c r="K162" s="50">
        <f t="shared" si="21"/>
        <v>34</v>
      </c>
      <c r="L162" s="107" t="str">
        <f t="shared" si="22"/>
        <v>OK</v>
      </c>
      <c r="M162" s="51" t="s">
        <v>219</v>
      </c>
      <c r="N162" s="106"/>
      <c r="O162"/>
    </row>
    <row r="163" spans="1:15">
      <c r="A163" s="51" t="s">
        <v>717</v>
      </c>
      <c r="B163" s="57" t="s">
        <v>285</v>
      </c>
      <c r="C163" s="51" t="s">
        <v>286</v>
      </c>
      <c r="D163" s="51" t="s">
        <v>275</v>
      </c>
      <c r="E163" s="57"/>
      <c r="F163" s="48" t="str">
        <f t="shared" si="18"/>
        <v>ぐ０３</v>
      </c>
      <c r="G163" s="51" t="str">
        <f t="shared" si="23"/>
        <v>井ノ口幹也</v>
      </c>
      <c r="H163" s="48" t="s">
        <v>276</v>
      </c>
      <c r="I163" s="48" t="s">
        <v>230</v>
      </c>
      <c r="J163" s="103">
        <v>1990</v>
      </c>
      <c r="K163" s="50">
        <f t="shared" si="21"/>
        <v>36</v>
      </c>
      <c r="L163" s="107" t="str">
        <f t="shared" si="22"/>
        <v>OK</v>
      </c>
      <c r="M163" s="92" t="s">
        <v>250</v>
      </c>
      <c r="N163" s="106"/>
      <c r="O163"/>
    </row>
    <row r="164" spans="1:15">
      <c r="A164" s="51" t="s">
        <v>718</v>
      </c>
      <c r="B164" s="108" t="s">
        <v>719</v>
      </c>
      <c r="C164" s="108" t="s">
        <v>720</v>
      </c>
      <c r="D164" s="108" t="s">
        <v>275</v>
      </c>
      <c r="E164" s="108"/>
      <c r="F164" s="48" t="str">
        <f t="shared" si="18"/>
        <v>ぐ０４</v>
      </c>
      <c r="G164" s="51" t="str">
        <f t="shared" si="23"/>
        <v>久保村悠史</v>
      </c>
      <c r="H164" s="108" t="s">
        <v>276</v>
      </c>
      <c r="I164" s="108" t="s">
        <v>242</v>
      </c>
      <c r="J164" s="108">
        <v>1990</v>
      </c>
      <c r="K164" s="50">
        <f t="shared" si="21"/>
        <v>36</v>
      </c>
      <c r="L164" s="107" t="str">
        <f t="shared" si="22"/>
        <v>OK</v>
      </c>
      <c r="M164" s="108" t="s">
        <v>301</v>
      </c>
      <c r="N164" s="106"/>
      <c r="O164"/>
    </row>
    <row r="165" spans="1:15">
      <c r="A165" s="51" t="s">
        <v>721</v>
      </c>
      <c r="B165" s="57" t="s">
        <v>287</v>
      </c>
      <c r="C165" s="57" t="s">
        <v>288</v>
      </c>
      <c r="D165" s="57" t="s">
        <v>275</v>
      </c>
      <c r="E165" s="57"/>
      <c r="F165" s="48" t="str">
        <f t="shared" si="18"/>
        <v>ぐ０５</v>
      </c>
      <c r="G165" s="51" t="str">
        <f t="shared" si="23"/>
        <v>漆原大介</v>
      </c>
      <c r="H165" s="57" t="s">
        <v>276</v>
      </c>
      <c r="I165" s="57" t="s">
        <v>242</v>
      </c>
      <c r="J165" s="57">
        <v>1988</v>
      </c>
      <c r="K165" s="50">
        <f t="shared" si="21"/>
        <v>38</v>
      </c>
      <c r="L165" s="107" t="str">
        <f t="shared" si="22"/>
        <v>OK</v>
      </c>
      <c r="M165" s="57" t="s">
        <v>211</v>
      </c>
      <c r="N165" s="106"/>
      <c r="O165"/>
    </row>
    <row r="166" spans="1:15">
      <c r="A166" s="51" t="s">
        <v>722</v>
      </c>
      <c r="B166" s="57" t="s">
        <v>289</v>
      </c>
      <c r="C166" s="57" t="s">
        <v>290</v>
      </c>
      <c r="D166" s="57" t="s">
        <v>275</v>
      </c>
      <c r="E166" s="57"/>
      <c r="F166" s="48" t="str">
        <f t="shared" si="18"/>
        <v>ぐ０６</v>
      </c>
      <c r="G166" s="51" t="str">
        <f t="shared" si="23"/>
        <v>土田哲也</v>
      </c>
      <c r="H166" s="57" t="s">
        <v>276</v>
      </c>
      <c r="I166" s="57" t="s">
        <v>242</v>
      </c>
      <c r="J166" s="57">
        <v>1990</v>
      </c>
      <c r="K166" s="50">
        <f t="shared" si="21"/>
        <v>36</v>
      </c>
      <c r="L166" s="107" t="str">
        <f t="shared" si="22"/>
        <v>OK</v>
      </c>
      <c r="M166" s="57" t="s">
        <v>224</v>
      </c>
      <c r="N166" s="106"/>
      <c r="O166"/>
    </row>
    <row r="167" spans="1:15">
      <c r="A167" s="51" t="s">
        <v>723</v>
      </c>
      <c r="B167" s="57" t="s">
        <v>291</v>
      </c>
      <c r="C167" s="57" t="s">
        <v>292</v>
      </c>
      <c r="D167" s="57" t="s">
        <v>275</v>
      </c>
      <c r="E167" s="57"/>
      <c r="F167" s="48" t="str">
        <f t="shared" si="18"/>
        <v>ぐ０７</v>
      </c>
      <c r="G167" s="51" t="str">
        <f t="shared" si="23"/>
        <v>金谷太郎</v>
      </c>
      <c r="H167" s="57" t="s">
        <v>276</v>
      </c>
      <c r="I167" s="57" t="s">
        <v>242</v>
      </c>
      <c r="J167" s="57">
        <v>1976</v>
      </c>
      <c r="K167" s="50">
        <f t="shared" si="21"/>
        <v>50</v>
      </c>
      <c r="L167" s="107" t="str">
        <f t="shared" si="22"/>
        <v>OK</v>
      </c>
      <c r="M167" s="57" t="s">
        <v>211</v>
      </c>
      <c r="N167" s="106"/>
      <c r="O167"/>
    </row>
    <row r="168" spans="1:15">
      <c r="A168" s="51" t="s">
        <v>724</v>
      </c>
      <c r="B168" s="57" t="s">
        <v>296</v>
      </c>
      <c r="C168" s="57" t="s">
        <v>297</v>
      </c>
      <c r="D168" s="57" t="s">
        <v>275</v>
      </c>
      <c r="E168" s="57"/>
      <c r="F168" s="48" t="str">
        <f t="shared" si="18"/>
        <v>ぐ０８</v>
      </c>
      <c r="G168" s="51" t="str">
        <f t="shared" si="23"/>
        <v>山本将義</v>
      </c>
      <c r="H168" s="57" t="s">
        <v>276</v>
      </c>
      <c r="I168" s="57" t="s">
        <v>242</v>
      </c>
      <c r="J168" s="57">
        <v>1986</v>
      </c>
      <c r="K168" s="50">
        <f t="shared" si="21"/>
        <v>40</v>
      </c>
      <c r="L168" s="107" t="str">
        <f t="shared" si="22"/>
        <v>OK</v>
      </c>
      <c r="M168" s="57" t="s">
        <v>211</v>
      </c>
      <c r="N168" s="106"/>
      <c r="O168"/>
    </row>
    <row r="169" spans="1:15">
      <c r="A169" s="51" t="s">
        <v>725</v>
      </c>
      <c r="B169" s="57" t="s">
        <v>305</v>
      </c>
      <c r="C169" s="57" t="s">
        <v>306</v>
      </c>
      <c r="D169" s="57" t="s">
        <v>275</v>
      </c>
      <c r="E169" s="57"/>
      <c r="F169" s="48" t="str">
        <f t="shared" si="18"/>
        <v>ぐ０９</v>
      </c>
      <c r="G169" s="51" t="str">
        <f t="shared" si="23"/>
        <v>浜田豊</v>
      </c>
      <c r="H169" s="57" t="s">
        <v>276</v>
      </c>
      <c r="I169" s="57" t="s">
        <v>242</v>
      </c>
      <c r="J169" s="57">
        <v>1985</v>
      </c>
      <c r="K169" s="50">
        <f t="shared" si="21"/>
        <v>41</v>
      </c>
      <c r="L169" s="107" t="str">
        <f t="shared" si="22"/>
        <v>OK</v>
      </c>
      <c r="M169" s="109" t="s">
        <v>250</v>
      </c>
      <c r="N169" s="106"/>
      <c r="O169"/>
    </row>
    <row r="170" spans="1:15">
      <c r="A170" s="51" t="s">
        <v>726</v>
      </c>
      <c r="B170" s="57" t="s">
        <v>293</v>
      </c>
      <c r="C170" s="57" t="s">
        <v>294</v>
      </c>
      <c r="D170" s="57" t="s">
        <v>275</v>
      </c>
      <c r="E170" s="57"/>
      <c r="F170" s="48" t="str">
        <f t="shared" si="18"/>
        <v>ぐ１０</v>
      </c>
      <c r="G170" s="51" t="str">
        <f t="shared" si="23"/>
        <v>吉野淳也</v>
      </c>
      <c r="H170" s="57" t="s">
        <v>276</v>
      </c>
      <c r="I170" s="57" t="s">
        <v>242</v>
      </c>
      <c r="J170" s="57">
        <v>1990</v>
      </c>
      <c r="K170" s="50">
        <f t="shared" si="21"/>
        <v>36</v>
      </c>
      <c r="L170" s="107" t="str">
        <f t="shared" si="22"/>
        <v>OK</v>
      </c>
      <c r="M170" s="57" t="s">
        <v>219</v>
      </c>
      <c r="N170" s="106"/>
      <c r="O170"/>
    </row>
    <row r="171" spans="1:15">
      <c r="A171" s="51" t="s">
        <v>727</v>
      </c>
      <c r="B171" s="57" t="s">
        <v>303</v>
      </c>
      <c r="C171" s="57" t="s">
        <v>304</v>
      </c>
      <c r="D171" s="57" t="s">
        <v>275</v>
      </c>
      <c r="E171" s="57"/>
      <c r="F171" s="48" t="str">
        <f t="shared" si="18"/>
        <v>ぐ１１</v>
      </c>
      <c r="G171" s="51" t="str">
        <f t="shared" si="23"/>
        <v>澁谷晃大</v>
      </c>
      <c r="H171" s="57" t="s">
        <v>276</v>
      </c>
      <c r="I171" s="57" t="s">
        <v>242</v>
      </c>
      <c r="J171" s="57">
        <v>1996</v>
      </c>
      <c r="K171" s="50">
        <f t="shared" si="21"/>
        <v>30</v>
      </c>
      <c r="L171" s="107" t="str">
        <f t="shared" si="22"/>
        <v>OK</v>
      </c>
      <c r="M171" s="57" t="s">
        <v>211</v>
      </c>
      <c r="N171" s="106"/>
      <c r="O171"/>
    </row>
    <row r="172" spans="1:15">
      <c r="A172" s="51" t="s">
        <v>728</v>
      </c>
      <c r="B172" s="57" t="s">
        <v>299</v>
      </c>
      <c r="C172" s="57" t="s">
        <v>300</v>
      </c>
      <c r="D172" s="57" t="s">
        <v>275</v>
      </c>
      <c r="E172" s="57"/>
      <c r="F172" s="48" t="str">
        <f t="shared" si="18"/>
        <v>ぐ１２</v>
      </c>
      <c r="G172" s="51" t="str">
        <f t="shared" si="23"/>
        <v>藤井正和</v>
      </c>
      <c r="H172" s="57" t="s">
        <v>276</v>
      </c>
      <c r="I172" s="57" t="s">
        <v>242</v>
      </c>
      <c r="J172" s="57">
        <v>1975</v>
      </c>
      <c r="K172" s="50">
        <f t="shared" si="21"/>
        <v>51</v>
      </c>
      <c r="L172" s="107" t="str">
        <f t="shared" si="22"/>
        <v>OK</v>
      </c>
      <c r="M172" s="57" t="s">
        <v>214</v>
      </c>
      <c r="N172" s="106"/>
      <c r="O172"/>
    </row>
    <row r="173" spans="1:15">
      <c r="A173" s="51" t="s">
        <v>729</v>
      </c>
      <c r="B173" s="57" t="s">
        <v>307</v>
      </c>
      <c r="C173" s="57" t="s">
        <v>308</v>
      </c>
      <c r="D173" s="57" t="s">
        <v>275</v>
      </c>
      <c r="E173" s="57"/>
      <c r="F173" s="48" t="str">
        <f t="shared" si="18"/>
        <v>ぐ１３</v>
      </c>
      <c r="G173" s="51" t="str">
        <f t="shared" si="23"/>
        <v>平野優也</v>
      </c>
      <c r="H173" s="57" t="s">
        <v>276</v>
      </c>
      <c r="I173" s="57" t="s">
        <v>242</v>
      </c>
      <c r="J173" s="57">
        <v>1993</v>
      </c>
      <c r="K173" s="50">
        <f t="shared" si="21"/>
        <v>33</v>
      </c>
      <c r="L173" s="107" t="str">
        <f t="shared" si="22"/>
        <v>OK</v>
      </c>
      <c r="M173" s="57" t="s">
        <v>309</v>
      </c>
      <c r="N173" s="106"/>
      <c r="O173"/>
    </row>
    <row r="174" spans="1:15">
      <c r="A174" s="51" t="s">
        <v>730</v>
      </c>
      <c r="B174" s="57" t="s">
        <v>731</v>
      </c>
      <c r="C174" s="57" t="s">
        <v>732</v>
      </c>
      <c r="D174" s="57" t="s">
        <v>275</v>
      </c>
      <c r="E174" s="57"/>
      <c r="F174" s="48" t="str">
        <f t="shared" si="18"/>
        <v>ぐ１４</v>
      </c>
      <c r="G174" s="51" t="str">
        <f t="shared" si="23"/>
        <v>小林由汰</v>
      </c>
      <c r="H174" s="57" t="s">
        <v>276</v>
      </c>
      <c r="I174" s="57" t="s">
        <v>242</v>
      </c>
      <c r="J174" s="57">
        <v>1996</v>
      </c>
      <c r="K174" s="50">
        <f t="shared" si="21"/>
        <v>30</v>
      </c>
      <c r="L174" s="107" t="str">
        <f t="shared" si="22"/>
        <v>OK</v>
      </c>
      <c r="M174" s="57" t="s">
        <v>214</v>
      </c>
      <c r="N174" s="106"/>
      <c r="O174"/>
    </row>
    <row r="175" spans="1:15">
      <c r="A175" s="51" t="s">
        <v>733</v>
      </c>
      <c r="B175" s="108" t="s">
        <v>734</v>
      </c>
      <c r="C175" s="108" t="s">
        <v>735</v>
      </c>
      <c r="D175" s="108" t="s">
        <v>275</v>
      </c>
      <c r="E175" s="108"/>
      <c r="F175" s="48" t="str">
        <f t="shared" si="18"/>
        <v>ぐ１５</v>
      </c>
      <c r="G175" s="51" t="str">
        <f t="shared" si="23"/>
        <v>大竹啓介</v>
      </c>
      <c r="H175" s="108" t="s">
        <v>276</v>
      </c>
      <c r="I175" s="108" t="s">
        <v>242</v>
      </c>
      <c r="J175" s="108">
        <v>1990</v>
      </c>
      <c r="K175" s="50">
        <f t="shared" si="21"/>
        <v>36</v>
      </c>
      <c r="L175" s="107" t="str">
        <f t="shared" si="22"/>
        <v>OK</v>
      </c>
      <c r="M175" s="108" t="s">
        <v>224</v>
      </c>
      <c r="N175" s="106"/>
      <c r="O175"/>
    </row>
    <row r="176" spans="1:15">
      <c r="A176" s="51" t="s">
        <v>736</v>
      </c>
      <c r="B176" s="108" t="s">
        <v>737</v>
      </c>
      <c r="C176" s="108" t="s">
        <v>738</v>
      </c>
      <c r="D176" s="108" t="s">
        <v>275</v>
      </c>
      <c r="E176" s="108" t="s">
        <v>739</v>
      </c>
      <c r="F176" s="48" t="str">
        <f t="shared" si="18"/>
        <v>ぐ１６</v>
      </c>
      <c r="G176" s="51" t="str">
        <f t="shared" si="23"/>
        <v>竹内朝飛</v>
      </c>
      <c r="H176" s="108" t="s">
        <v>276</v>
      </c>
      <c r="I176" s="108" t="s">
        <v>242</v>
      </c>
      <c r="J176" s="108">
        <v>2011</v>
      </c>
      <c r="K176" s="50">
        <f t="shared" si="21"/>
        <v>15</v>
      </c>
      <c r="L176" s="107" t="str">
        <f t="shared" si="22"/>
        <v>OK</v>
      </c>
      <c r="M176" s="108" t="s">
        <v>211</v>
      </c>
      <c r="N176" s="106"/>
      <c r="O176"/>
    </row>
    <row r="177" spans="1:15">
      <c r="A177" s="51" t="s">
        <v>740</v>
      </c>
      <c r="B177" s="109" t="s">
        <v>287</v>
      </c>
      <c r="C177" s="109" t="s">
        <v>311</v>
      </c>
      <c r="D177" s="108" t="s">
        <v>275</v>
      </c>
      <c r="E177" s="109"/>
      <c r="F177" s="48" t="str">
        <f t="shared" si="18"/>
        <v>ぐ１７</v>
      </c>
      <c r="G177" s="51" t="str">
        <f t="shared" si="23"/>
        <v>漆原友里</v>
      </c>
      <c r="H177" s="108" t="s">
        <v>276</v>
      </c>
      <c r="I177" s="109" t="s">
        <v>222</v>
      </c>
      <c r="J177" s="108">
        <v>1992</v>
      </c>
      <c r="K177" s="50">
        <f t="shared" si="21"/>
        <v>34</v>
      </c>
      <c r="L177" s="107" t="str">
        <f t="shared" si="22"/>
        <v>OK</v>
      </c>
      <c r="M177" s="108" t="s">
        <v>211</v>
      </c>
      <c r="N177" s="106"/>
      <c r="O177"/>
    </row>
    <row r="178" spans="1:15">
      <c r="A178" s="51" t="s">
        <v>741</v>
      </c>
      <c r="B178" s="109" t="s">
        <v>347</v>
      </c>
      <c r="C178" s="109" t="s">
        <v>742</v>
      </c>
      <c r="D178" s="108" t="s">
        <v>275</v>
      </c>
      <c r="E178" s="109"/>
      <c r="F178" s="48" t="str">
        <f t="shared" si="18"/>
        <v>ぐ１８</v>
      </c>
      <c r="G178" s="51" t="str">
        <f t="shared" si="23"/>
        <v>山田優果</v>
      </c>
      <c r="H178" s="108" t="s">
        <v>276</v>
      </c>
      <c r="I178" s="109" t="s">
        <v>222</v>
      </c>
      <c r="J178" s="108">
        <v>1997</v>
      </c>
      <c r="K178" s="50">
        <f t="shared" si="21"/>
        <v>29</v>
      </c>
      <c r="L178" s="107" t="str">
        <f t="shared" si="22"/>
        <v>OK</v>
      </c>
      <c r="M178" s="108" t="s">
        <v>309</v>
      </c>
      <c r="N178" s="106"/>
      <c r="O178"/>
    </row>
    <row r="179" spans="1:15">
      <c r="A179" s="51" t="s">
        <v>743</v>
      </c>
      <c r="B179" s="109" t="s">
        <v>744</v>
      </c>
      <c r="C179" s="109" t="s">
        <v>745</v>
      </c>
      <c r="D179" s="108" t="s">
        <v>275</v>
      </c>
      <c r="E179" s="109"/>
      <c r="F179" s="48" t="str">
        <f t="shared" si="18"/>
        <v>ぐ１９</v>
      </c>
      <c r="G179" s="51" t="str">
        <f t="shared" si="23"/>
        <v>西野美恵</v>
      </c>
      <c r="H179" s="108" t="s">
        <v>276</v>
      </c>
      <c r="I179" s="109" t="s">
        <v>222</v>
      </c>
      <c r="J179" s="108">
        <v>1988</v>
      </c>
      <c r="K179" s="50">
        <f t="shared" si="21"/>
        <v>38</v>
      </c>
      <c r="L179" s="107" t="str">
        <f t="shared" si="22"/>
        <v>OK</v>
      </c>
      <c r="M179" s="108" t="s">
        <v>224</v>
      </c>
      <c r="N179" s="106"/>
      <c r="O179"/>
    </row>
    <row r="180" spans="1:15">
      <c r="A180" s="51" t="s">
        <v>746</v>
      </c>
      <c r="B180" s="109" t="s">
        <v>747</v>
      </c>
      <c r="C180" s="109" t="s">
        <v>269</v>
      </c>
      <c r="D180" s="108" t="s">
        <v>275</v>
      </c>
      <c r="E180" s="57"/>
      <c r="F180" s="48" t="str">
        <f t="shared" si="18"/>
        <v>ぐ２０</v>
      </c>
      <c r="G180" s="51" t="str">
        <f t="shared" si="23"/>
        <v>鍵弥初美</v>
      </c>
      <c r="H180" s="108" t="s">
        <v>276</v>
      </c>
      <c r="I180" s="109" t="s">
        <v>222</v>
      </c>
      <c r="J180" s="108">
        <v>1988</v>
      </c>
      <c r="K180" s="50">
        <f t="shared" si="21"/>
        <v>38</v>
      </c>
      <c r="L180" s="107" t="str">
        <f t="shared" si="22"/>
        <v>OK</v>
      </c>
      <c r="M180" s="108" t="s">
        <v>226</v>
      </c>
      <c r="N180" s="106"/>
      <c r="O180"/>
    </row>
    <row r="181" spans="1:15">
      <c r="A181" s="51" t="s">
        <v>748</v>
      </c>
      <c r="B181" s="109" t="s">
        <v>749</v>
      </c>
      <c r="C181" s="109" t="s">
        <v>750</v>
      </c>
      <c r="D181" s="108" t="s">
        <v>275</v>
      </c>
      <c r="E181" s="109"/>
      <c r="F181" s="48" t="str">
        <f t="shared" si="18"/>
        <v>ぐ２１</v>
      </c>
      <c r="G181" s="51" t="str">
        <f t="shared" si="23"/>
        <v>日下部佑奈</v>
      </c>
      <c r="H181" s="108" t="s">
        <v>276</v>
      </c>
      <c r="I181" s="109" t="s">
        <v>222</v>
      </c>
      <c r="J181" s="108">
        <v>2000</v>
      </c>
      <c r="K181" s="50">
        <f t="shared" si="21"/>
        <v>26</v>
      </c>
      <c r="L181" s="107" t="str">
        <f t="shared" si="22"/>
        <v>OK</v>
      </c>
      <c r="M181" s="108" t="s">
        <v>409</v>
      </c>
      <c r="N181" s="106"/>
      <c r="O181"/>
    </row>
    <row r="182" spans="1:15">
      <c r="A182" s="51" t="s">
        <v>751</v>
      </c>
      <c r="B182" s="109" t="s">
        <v>752</v>
      </c>
      <c r="C182" s="109" t="s">
        <v>753</v>
      </c>
      <c r="D182" s="108" t="s">
        <v>275</v>
      </c>
      <c r="E182" s="109"/>
      <c r="F182" s="48" t="str">
        <f t="shared" si="18"/>
        <v>ぐ２２</v>
      </c>
      <c r="G182" s="51" t="str">
        <f t="shared" si="23"/>
        <v>澁谷保乃実</v>
      </c>
      <c r="H182" s="108" t="s">
        <v>276</v>
      </c>
      <c r="I182" s="109" t="s">
        <v>222</v>
      </c>
      <c r="J182" s="108">
        <v>2000</v>
      </c>
      <c r="K182" s="50">
        <f t="shared" si="21"/>
        <v>26</v>
      </c>
      <c r="L182" s="107" t="str">
        <f t="shared" si="22"/>
        <v>OK</v>
      </c>
      <c r="M182" s="108" t="s">
        <v>211</v>
      </c>
      <c r="N182" s="106"/>
      <c r="O182"/>
    </row>
    <row r="183" spans="1:15">
      <c r="A183" s="51" t="s">
        <v>754</v>
      </c>
      <c r="B183" s="109" t="s">
        <v>755</v>
      </c>
      <c r="C183" s="109" t="s">
        <v>756</v>
      </c>
      <c r="D183" s="108" t="s">
        <v>275</v>
      </c>
      <c r="E183" s="57"/>
      <c r="F183" s="48" t="str">
        <f t="shared" si="18"/>
        <v>ぐ２３</v>
      </c>
      <c r="G183" s="51" t="str">
        <f t="shared" si="23"/>
        <v>安積　絵里</v>
      </c>
      <c r="H183" s="108" t="s">
        <v>276</v>
      </c>
      <c r="I183" s="109" t="s">
        <v>222</v>
      </c>
      <c r="J183" s="108">
        <v>1995</v>
      </c>
      <c r="K183" s="50">
        <f t="shared" si="21"/>
        <v>31</v>
      </c>
      <c r="L183" s="107" t="str">
        <f t="shared" si="22"/>
        <v>OK</v>
      </c>
      <c r="M183" s="108" t="s">
        <v>225</v>
      </c>
      <c r="N183" s="106"/>
      <c r="O183"/>
    </row>
    <row r="184" spans="1:15">
      <c r="A184" s="51" t="s">
        <v>757</v>
      </c>
      <c r="B184" s="108" t="s">
        <v>758</v>
      </c>
      <c r="C184" s="108" t="s">
        <v>759</v>
      </c>
      <c r="D184" s="108" t="s">
        <v>275</v>
      </c>
      <c r="E184" s="108" t="s">
        <v>739</v>
      </c>
      <c r="F184" s="48" t="str">
        <f t="shared" si="18"/>
        <v>ぐ２４</v>
      </c>
      <c r="G184" s="51" t="str">
        <f t="shared" si="23"/>
        <v>北川直樹</v>
      </c>
      <c r="H184" s="108" t="s">
        <v>276</v>
      </c>
      <c r="I184" s="108" t="s">
        <v>242</v>
      </c>
      <c r="J184" s="108">
        <v>2008</v>
      </c>
      <c r="K184" s="50">
        <f t="shared" si="21"/>
        <v>18</v>
      </c>
      <c r="L184" s="107" t="str">
        <f t="shared" si="22"/>
        <v>OK</v>
      </c>
      <c r="M184" s="108" t="s">
        <v>211</v>
      </c>
      <c r="N184" s="106"/>
      <c r="O184"/>
    </row>
    <row r="185" spans="1:15">
      <c r="A185" s="51" t="s">
        <v>760</v>
      </c>
      <c r="B185" s="108" t="s">
        <v>761</v>
      </c>
      <c r="C185" s="108" t="s">
        <v>762</v>
      </c>
      <c r="D185" s="108" t="s">
        <v>275</v>
      </c>
      <c r="E185" s="108"/>
      <c r="F185" s="48" t="str">
        <f t="shared" si="18"/>
        <v>ぐ２５</v>
      </c>
      <c r="G185" s="51" t="str">
        <f t="shared" si="23"/>
        <v>井口　陽太</v>
      </c>
      <c r="H185" s="108" t="s">
        <v>276</v>
      </c>
      <c r="I185" s="108" t="s">
        <v>242</v>
      </c>
      <c r="J185" s="108">
        <v>1994</v>
      </c>
      <c r="K185" s="50">
        <f t="shared" si="21"/>
        <v>32</v>
      </c>
      <c r="L185" s="107" t="str">
        <f t="shared" si="22"/>
        <v>OK</v>
      </c>
      <c r="M185" s="108" t="s">
        <v>301</v>
      </c>
      <c r="N185" s="106"/>
      <c r="O185"/>
    </row>
    <row r="186" spans="1:15">
      <c r="A186" s="51" t="s">
        <v>763</v>
      </c>
      <c r="B186" s="109" t="s">
        <v>764</v>
      </c>
      <c r="C186" s="109" t="s">
        <v>765</v>
      </c>
      <c r="D186" s="108" t="s">
        <v>275</v>
      </c>
      <c r="E186" s="109"/>
      <c r="F186" s="48" t="str">
        <f t="shared" si="18"/>
        <v>ぐ２６</v>
      </c>
      <c r="G186" s="51" t="str">
        <f t="shared" si="23"/>
        <v>陰道恵美子</v>
      </c>
      <c r="H186" s="108" t="s">
        <v>276</v>
      </c>
      <c r="I186" s="109" t="s">
        <v>222</v>
      </c>
      <c r="J186" s="108">
        <v>1994</v>
      </c>
      <c r="K186" s="50">
        <f t="shared" si="21"/>
        <v>32</v>
      </c>
      <c r="L186" s="107" t="str">
        <f t="shared" si="22"/>
        <v>OK</v>
      </c>
      <c r="M186" s="108" t="s">
        <v>301</v>
      </c>
      <c r="N186" s="106"/>
      <c r="O186"/>
    </row>
    <row r="187" spans="1:15">
      <c r="A187" s="51" t="s">
        <v>766</v>
      </c>
      <c r="B187" s="108" t="s">
        <v>767</v>
      </c>
      <c r="C187" s="108" t="s">
        <v>768</v>
      </c>
      <c r="D187" s="108" t="s">
        <v>275</v>
      </c>
      <c r="E187" s="108"/>
      <c r="F187" s="48" t="str">
        <f t="shared" si="18"/>
        <v>ぐ２７</v>
      </c>
      <c r="G187" s="51" t="str">
        <f t="shared" si="23"/>
        <v>帆足介</v>
      </c>
      <c r="H187" s="108" t="s">
        <v>276</v>
      </c>
      <c r="I187" s="108" t="s">
        <v>242</v>
      </c>
      <c r="J187" s="108">
        <v>1994</v>
      </c>
      <c r="K187" s="50">
        <f t="shared" si="21"/>
        <v>32</v>
      </c>
      <c r="L187" s="107" t="str">
        <f t="shared" si="22"/>
        <v>OK</v>
      </c>
      <c r="M187" s="108" t="s">
        <v>211</v>
      </c>
      <c r="N187" s="106"/>
      <c r="O187"/>
    </row>
    <row r="188" spans="1:15">
      <c r="A188" s="51" t="s">
        <v>1111</v>
      </c>
      <c r="B188" s="108" t="s">
        <v>1112</v>
      </c>
      <c r="C188" s="108" t="s">
        <v>1113</v>
      </c>
      <c r="D188" s="108" t="s">
        <v>275</v>
      </c>
      <c r="E188" s="108" t="s">
        <v>739</v>
      </c>
      <c r="F188" s="48" t="str">
        <f t="shared" si="18"/>
        <v>ぐ２８</v>
      </c>
      <c r="G188" s="51" t="str">
        <f t="shared" si="23"/>
        <v>安田椋太</v>
      </c>
      <c r="H188" s="108" t="s">
        <v>276</v>
      </c>
      <c r="I188" s="108" t="s">
        <v>22</v>
      </c>
      <c r="J188" s="108">
        <v>2017</v>
      </c>
      <c r="K188" s="50">
        <f t="shared" si="21"/>
        <v>9</v>
      </c>
      <c r="L188" s="107" t="str">
        <f t="shared" si="22"/>
        <v>OK</v>
      </c>
      <c r="M188" s="108" t="s">
        <v>211</v>
      </c>
      <c r="N188" s="106"/>
      <c r="O188"/>
    </row>
    <row r="189" spans="1:15">
      <c r="A189" s="51" t="s">
        <v>1114</v>
      </c>
      <c r="B189" s="109" t="s">
        <v>1112</v>
      </c>
      <c r="C189" s="109" t="s">
        <v>1115</v>
      </c>
      <c r="D189" s="108" t="s">
        <v>275</v>
      </c>
      <c r="E189" s="108" t="s">
        <v>739</v>
      </c>
      <c r="F189" s="48" t="str">
        <f t="shared" si="18"/>
        <v>ぐ２９</v>
      </c>
      <c r="G189" s="51" t="str">
        <f t="shared" si="23"/>
        <v>安田楓</v>
      </c>
      <c r="H189" s="108" t="s">
        <v>276</v>
      </c>
      <c r="I189" s="109" t="s">
        <v>926</v>
      </c>
      <c r="J189" s="108">
        <v>2015</v>
      </c>
      <c r="K189" s="50">
        <f t="shared" si="21"/>
        <v>11</v>
      </c>
      <c r="L189" s="107" t="str">
        <f t="shared" si="22"/>
        <v>OK</v>
      </c>
      <c r="M189" s="108" t="s">
        <v>211</v>
      </c>
      <c r="N189" s="106"/>
      <c r="O189"/>
    </row>
    <row r="190" spans="1:15">
      <c r="A190" s="51" t="s">
        <v>1116</v>
      </c>
      <c r="B190" s="109" t="s">
        <v>1117</v>
      </c>
      <c r="C190" s="109" t="s">
        <v>1118</v>
      </c>
      <c r="D190" s="108" t="s">
        <v>275</v>
      </c>
      <c r="E190" s="108" t="s">
        <v>739</v>
      </c>
      <c r="F190" s="48" t="str">
        <f t="shared" si="18"/>
        <v>ぐ３０</v>
      </c>
      <c r="G190" s="51" t="str">
        <f t="shared" si="23"/>
        <v>一圓寧々</v>
      </c>
      <c r="H190" s="108" t="s">
        <v>276</v>
      </c>
      <c r="I190" s="109" t="s">
        <v>926</v>
      </c>
      <c r="J190" s="108">
        <v>2015</v>
      </c>
      <c r="K190" s="50">
        <f t="shared" si="21"/>
        <v>11</v>
      </c>
      <c r="L190" s="107" t="str">
        <f t="shared" si="22"/>
        <v>OK</v>
      </c>
      <c r="M190" s="108" t="s">
        <v>211</v>
      </c>
      <c r="N190" s="106"/>
      <c r="O190"/>
    </row>
    <row r="191" spans="1:15">
      <c r="A191" s="87"/>
      <c r="B191" s="87">
        <v>7</v>
      </c>
      <c r="C191" s="87"/>
      <c r="D191" s="87" t="s">
        <v>769</v>
      </c>
      <c r="E191" s="110"/>
      <c r="F191" s="111"/>
      <c r="G191" s="87"/>
      <c r="H191" s="87"/>
      <c r="I191" s="87"/>
      <c r="J191" s="66"/>
      <c r="K191" s="50" t="str">
        <f t="shared" si="21"/>
        <v/>
      </c>
      <c r="L191" s="107" t="str">
        <f t="shared" si="22"/>
        <v/>
      </c>
      <c r="M191" s="87"/>
      <c r="N191" s="106"/>
      <c r="O191"/>
    </row>
    <row r="192" spans="1:15">
      <c r="A192" s="51" t="s">
        <v>770</v>
      </c>
      <c r="B192" s="51" t="s">
        <v>771</v>
      </c>
      <c r="C192" s="51" t="s">
        <v>772</v>
      </c>
      <c r="D192" s="51" t="s">
        <v>773</v>
      </c>
      <c r="E192" s="51"/>
      <c r="F192" s="48" t="str">
        <f t="shared" si="18"/>
        <v>し０１</v>
      </c>
      <c r="G192" s="51" t="str">
        <f>B192&amp;C192</f>
        <v>杉山春澄</v>
      </c>
      <c r="H192" s="48" t="s">
        <v>774</v>
      </c>
      <c r="I192" s="48" t="s">
        <v>22</v>
      </c>
      <c r="J192" s="103">
        <v>2004</v>
      </c>
      <c r="K192" s="86">
        <v>22</v>
      </c>
      <c r="L192" s="107" t="str">
        <f t="shared" si="22"/>
        <v>OK</v>
      </c>
      <c r="M192" s="51" t="s">
        <v>211</v>
      </c>
      <c r="N192" s="106"/>
      <c r="O192"/>
    </row>
    <row r="193" spans="1:15">
      <c r="A193" s="51" t="s">
        <v>775</v>
      </c>
      <c r="B193" s="51" t="s">
        <v>776</v>
      </c>
      <c r="C193" s="51" t="s">
        <v>777</v>
      </c>
      <c r="D193" s="51" t="s">
        <v>773</v>
      </c>
      <c r="E193" s="51"/>
      <c r="F193" s="48" t="str">
        <f t="shared" si="18"/>
        <v>し０２</v>
      </c>
      <c r="G193" s="51" t="str">
        <f>B193&amp;C193</f>
        <v>山内瑞生</v>
      </c>
      <c r="H193" s="48" t="s">
        <v>774</v>
      </c>
      <c r="I193" s="48" t="s">
        <v>22</v>
      </c>
      <c r="J193" s="103">
        <v>2002</v>
      </c>
      <c r="K193" s="86">
        <v>24</v>
      </c>
      <c r="L193" s="107" t="str">
        <f t="shared" si="22"/>
        <v>OK</v>
      </c>
      <c r="M193" s="51" t="s">
        <v>211</v>
      </c>
      <c r="N193" s="106"/>
      <c r="O193"/>
    </row>
    <row r="194" spans="1:15">
      <c r="A194" s="57" t="s">
        <v>778</v>
      </c>
      <c r="B194" s="51" t="s">
        <v>779</v>
      </c>
      <c r="C194" s="51" t="s">
        <v>780</v>
      </c>
      <c r="D194" s="51" t="s">
        <v>773</v>
      </c>
      <c r="E194" s="51"/>
      <c r="F194" s="48" t="str">
        <f t="shared" si="18"/>
        <v>し０３</v>
      </c>
      <c r="G194" s="51" t="str">
        <f>B194&amp;C194</f>
        <v>岩瀧虹貴</v>
      </c>
      <c r="H194" s="48" t="s">
        <v>774</v>
      </c>
      <c r="I194" s="48" t="s">
        <v>22</v>
      </c>
      <c r="J194" s="103">
        <v>2005</v>
      </c>
      <c r="K194" s="86">
        <v>21</v>
      </c>
      <c r="L194" s="107" t="str">
        <f t="shared" si="22"/>
        <v>OK</v>
      </c>
      <c r="M194" s="51" t="s">
        <v>211</v>
      </c>
      <c r="N194" s="106"/>
      <c r="O194"/>
    </row>
    <row r="195" spans="1:15">
      <c r="A195" s="51" t="s">
        <v>781</v>
      </c>
      <c r="B195" s="57" t="s">
        <v>782</v>
      </c>
      <c r="C195" s="57" t="s">
        <v>783</v>
      </c>
      <c r="D195" s="51" t="s">
        <v>773</v>
      </c>
      <c r="E195" s="57"/>
      <c r="F195" s="48" t="str">
        <f t="shared" si="18"/>
        <v>し０４</v>
      </c>
      <c r="G195" s="57" t="s">
        <v>784</v>
      </c>
      <c r="H195" s="48" t="s">
        <v>774</v>
      </c>
      <c r="I195" s="57" t="s">
        <v>242</v>
      </c>
      <c r="J195" s="57">
        <v>2002</v>
      </c>
      <c r="K195" s="57">
        <v>24</v>
      </c>
      <c r="L195" s="107" t="str">
        <f t="shared" si="22"/>
        <v>OK</v>
      </c>
      <c r="M195" s="57" t="s">
        <v>211</v>
      </c>
      <c r="N195" s="106"/>
      <c r="O195"/>
    </row>
    <row r="196" spans="1:15">
      <c r="A196" s="51" t="s">
        <v>785</v>
      </c>
      <c r="B196" s="57" t="s">
        <v>786</v>
      </c>
      <c r="C196" s="57" t="s">
        <v>787</v>
      </c>
      <c r="D196" s="51" t="s">
        <v>773</v>
      </c>
      <c r="E196" s="57"/>
      <c r="F196" s="48" t="str">
        <f t="shared" si="18"/>
        <v>し０５</v>
      </c>
      <c r="G196" s="57" t="s">
        <v>788</v>
      </c>
      <c r="H196" s="48" t="s">
        <v>774</v>
      </c>
      <c r="I196" s="57" t="s">
        <v>242</v>
      </c>
      <c r="J196" s="57">
        <v>2004</v>
      </c>
      <c r="K196" s="57">
        <v>22</v>
      </c>
      <c r="L196" s="107" t="str">
        <f t="shared" si="22"/>
        <v>OK</v>
      </c>
      <c r="M196" s="57" t="s">
        <v>211</v>
      </c>
      <c r="N196" s="106"/>
      <c r="O196"/>
    </row>
    <row r="197" spans="1:15">
      <c r="A197" s="57" t="s">
        <v>789</v>
      </c>
      <c r="B197" s="57" t="s">
        <v>790</v>
      </c>
      <c r="C197" s="57" t="s">
        <v>791</v>
      </c>
      <c r="D197" s="51" t="s">
        <v>773</v>
      </c>
      <c r="E197" s="57"/>
      <c r="F197" s="48" t="str">
        <f t="shared" si="18"/>
        <v>し０６</v>
      </c>
      <c r="G197" s="57" t="s">
        <v>792</v>
      </c>
      <c r="H197" s="48" t="s">
        <v>774</v>
      </c>
      <c r="I197" s="57" t="s">
        <v>242</v>
      </c>
      <c r="J197" s="57">
        <v>2004</v>
      </c>
      <c r="K197" s="57">
        <v>22</v>
      </c>
      <c r="L197" s="107" t="str">
        <f t="shared" si="22"/>
        <v>OK</v>
      </c>
      <c r="M197" s="57" t="s">
        <v>274</v>
      </c>
      <c r="N197" s="106"/>
      <c r="O197"/>
    </row>
    <row r="198" spans="1:15">
      <c r="A198" s="51" t="s">
        <v>793</v>
      </c>
      <c r="B198" s="109" t="s">
        <v>794</v>
      </c>
      <c r="C198" s="109" t="s">
        <v>795</v>
      </c>
      <c r="D198" s="51" t="s">
        <v>773</v>
      </c>
      <c r="E198" s="109"/>
      <c r="F198" s="48" t="str">
        <f t="shared" ref="F198:F261" si="24">A198</f>
        <v>し０７</v>
      </c>
      <c r="G198" s="108" t="s">
        <v>796</v>
      </c>
      <c r="H198" s="48" t="s">
        <v>774</v>
      </c>
      <c r="I198" s="108" t="s">
        <v>222</v>
      </c>
      <c r="J198" s="108">
        <v>2006</v>
      </c>
      <c r="K198" s="108">
        <v>20</v>
      </c>
      <c r="L198" s="107" t="str">
        <f t="shared" si="22"/>
        <v>OK</v>
      </c>
      <c r="M198" s="108" t="s">
        <v>652</v>
      </c>
      <c r="N198" s="106"/>
    </row>
    <row r="199" spans="1:15">
      <c r="A199" s="41"/>
      <c r="B199" s="87">
        <v>8</v>
      </c>
      <c r="C199" s="41"/>
      <c r="D199" s="87" t="s">
        <v>797</v>
      </c>
      <c r="E199" s="42"/>
      <c r="F199" s="61"/>
      <c r="G199" s="41"/>
      <c r="H199" s="41"/>
      <c r="I199" s="41"/>
      <c r="J199" s="43"/>
      <c r="K199" s="50" t="str">
        <f t="shared" ref="K199:K262" si="25">IF(J199="","",(2026-J199))</f>
        <v/>
      </c>
      <c r="L199" s="65"/>
      <c r="M199" s="41"/>
      <c r="N199" s="106"/>
    </row>
    <row r="200" spans="1:15">
      <c r="A200" s="45" t="s">
        <v>254</v>
      </c>
      <c r="B200" s="46" t="s">
        <v>255</v>
      </c>
      <c r="C200" s="46" t="s">
        <v>798</v>
      </c>
      <c r="D200" s="46" t="s">
        <v>256</v>
      </c>
      <c r="E200" s="47"/>
      <c r="F200" s="48" t="str">
        <f t="shared" si="24"/>
        <v>ふ０１</v>
      </c>
      <c r="G200" s="48" t="str">
        <f>B200&amp;C200</f>
        <v>水本敦史</v>
      </c>
      <c r="H200" s="48" t="str">
        <f>D200</f>
        <v>フレンズ</v>
      </c>
      <c r="I200" s="48" t="s">
        <v>242</v>
      </c>
      <c r="J200" s="49">
        <v>1967</v>
      </c>
      <c r="K200" s="50">
        <f t="shared" si="25"/>
        <v>59</v>
      </c>
      <c r="L200" s="48" t="str">
        <f t="shared" ref="L200:L222" si="26">IF(G200="","",IF(COUNTIF($G$4:$G$103,G200)&gt;1,"2重登録","OK"))</f>
        <v>OK</v>
      </c>
      <c r="M200" s="48" t="s">
        <v>211</v>
      </c>
      <c r="N200" s="106"/>
    </row>
    <row r="201" spans="1:15">
      <c r="A201" s="48" t="s">
        <v>257</v>
      </c>
      <c r="B201" s="48" t="s">
        <v>259</v>
      </c>
      <c r="C201" s="48" t="s">
        <v>799</v>
      </c>
      <c r="D201" s="46" t="s">
        <v>800</v>
      </c>
      <c r="E201" s="47"/>
      <c r="F201" s="48" t="str">
        <f t="shared" si="24"/>
        <v>ふ０２</v>
      </c>
      <c r="G201" s="48" t="s">
        <v>801</v>
      </c>
      <c r="H201" s="48" t="s">
        <v>800</v>
      </c>
      <c r="I201" s="48" t="s">
        <v>242</v>
      </c>
      <c r="J201" s="51">
        <v>1982</v>
      </c>
      <c r="K201" s="50">
        <f t="shared" si="25"/>
        <v>44</v>
      </c>
      <c r="L201" s="48" t="str">
        <f t="shared" si="26"/>
        <v>OK</v>
      </c>
      <c r="M201" s="48" t="s">
        <v>225</v>
      </c>
      <c r="N201"/>
    </row>
    <row r="202" spans="1:15">
      <c r="A202" s="48" t="s">
        <v>802</v>
      </c>
      <c r="B202" s="46" t="s">
        <v>803</v>
      </c>
      <c r="C202" s="46" t="s">
        <v>804</v>
      </c>
      <c r="D202" s="46" t="s">
        <v>800</v>
      </c>
      <c r="E202" s="47"/>
      <c r="F202" s="48" t="str">
        <f t="shared" si="24"/>
        <v>ふ０３</v>
      </c>
      <c r="G202" s="48" t="s">
        <v>805</v>
      </c>
      <c r="H202" s="48" t="s">
        <v>800</v>
      </c>
      <c r="I202" s="48" t="s">
        <v>242</v>
      </c>
      <c r="J202" s="49">
        <v>1976</v>
      </c>
      <c r="K202" s="50">
        <f t="shared" si="25"/>
        <v>50</v>
      </c>
      <c r="L202" s="48" t="str">
        <f t="shared" si="26"/>
        <v>OK</v>
      </c>
      <c r="M202" s="48" t="s">
        <v>211</v>
      </c>
      <c r="N202" s="24"/>
    </row>
    <row r="203" spans="1:15">
      <c r="A203" s="48" t="s">
        <v>806</v>
      </c>
      <c r="B203" s="48" t="s">
        <v>231</v>
      </c>
      <c r="C203" s="48" t="s">
        <v>260</v>
      </c>
      <c r="D203" s="46" t="s">
        <v>800</v>
      </c>
      <c r="E203" s="47"/>
      <c r="F203" s="48" t="str">
        <f t="shared" si="24"/>
        <v>ふ０４</v>
      </c>
      <c r="G203" s="48" t="s">
        <v>807</v>
      </c>
      <c r="H203" s="48" t="s">
        <v>800</v>
      </c>
      <c r="I203" s="48" t="s">
        <v>242</v>
      </c>
      <c r="J203" s="51">
        <v>1970</v>
      </c>
      <c r="K203" s="50">
        <f t="shared" si="25"/>
        <v>56</v>
      </c>
      <c r="L203" s="48" t="str">
        <f t="shared" si="26"/>
        <v>OK</v>
      </c>
      <c r="M203" s="48" t="s">
        <v>211</v>
      </c>
      <c r="N203" s="24"/>
    </row>
    <row r="204" spans="1:15">
      <c r="A204" s="48" t="s">
        <v>808</v>
      </c>
      <c r="B204" s="46" t="s">
        <v>265</v>
      </c>
      <c r="C204" s="46" t="s">
        <v>809</v>
      </c>
      <c r="D204" s="112" t="s">
        <v>800</v>
      </c>
      <c r="E204" s="52"/>
      <c r="F204" s="48" t="str">
        <f t="shared" si="24"/>
        <v>ふ０５</v>
      </c>
      <c r="G204" s="48" t="s">
        <v>810</v>
      </c>
      <c r="H204" s="48" t="s">
        <v>800</v>
      </c>
      <c r="I204" s="48" t="s">
        <v>242</v>
      </c>
      <c r="J204" s="49">
        <v>1974</v>
      </c>
      <c r="K204" s="50">
        <f t="shared" si="25"/>
        <v>52</v>
      </c>
      <c r="L204" s="48" t="str">
        <f t="shared" si="26"/>
        <v>OK</v>
      </c>
      <c r="M204" s="48" t="s">
        <v>211</v>
      </c>
      <c r="N204" s="113"/>
    </row>
    <row r="205" spans="1:15">
      <c r="A205" s="48" t="s">
        <v>811</v>
      </c>
      <c r="B205" s="53" t="s">
        <v>812</v>
      </c>
      <c r="C205" s="53" t="s">
        <v>813</v>
      </c>
      <c r="D205" s="46" t="s">
        <v>800</v>
      </c>
      <c r="E205" s="47"/>
      <c r="F205" s="48" t="str">
        <f t="shared" si="24"/>
        <v>ふ０６</v>
      </c>
      <c r="G205" s="48" t="s">
        <v>814</v>
      </c>
      <c r="H205" s="48" t="s">
        <v>800</v>
      </c>
      <c r="I205" s="48" t="s">
        <v>242</v>
      </c>
      <c r="J205" s="49">
        <v>1977</v>
      </c>
      <c r="K205" s="50">
        <f t="shared" si="25"/>
        <v>49</v>
      </c>
      <c r="L205" s="48" t="str">
        <f t="shared" si="26"/>
        <v>OK</v>
      </c>
      <c r="M205" s="98" t="s">
        <v>250</v>
      </c>
      <c r="N205"/>
    </row>
    <row r="206" spans="1:15">
      <c r="A206" s="48" t="s">
        <v>815</v>
      </c>
      <c r="B206" s="46" t="s">
        <v>261</v>
      </c>
      <c r="C206" s="46" t="s">
        <v>816</v>
      </c>
      <c r="D206" s="46" t="s">
        <v>800</v>
      </c>
      <c r="E206" s="47"/>
      <c r="F206" s="48" t="str">
        <f t="shared" si="24"/>
        <v>ふ０７</v>
      </c>
      <c r="G206" s="48" t="s">
        <v>817</v>
      </c>
      <c r="H206" s="48" t="s">
        <v>800</v>
      </c>
      <c r="I206" s="48" t="s">
        <v>242</v>
      </c>
      <c r="J206" s="49">
        <v>1960</v>
      </c>
      <c r="K206" s="50">
        <f t="shared" si="25"/>
        <v>66</v>
      </c>
      <c r="L206" s="48" t="str">
        <f t="shared" si="26"/>
        <v>OK</v>
      </c>
      <c r="M206" s="48" t="s">
        <v>211</v>
      </c>
      <c r="N206"/>
    </row>
    <row r="207" spans="1:15">
      <c r="A207" s="48" t="s">
        <v>818</v>
      </c>
      <c r="B207" s="48" t="s">
        <v>262</v>
      </c>
      <c r="C207" s="48" t="s">
        <v>263</v>
      </c>
      <c r="D207" s="46" t="s">
        <v>800</v>
      </c>
      <c r="E207" s="47"/>
      <c r="F207" s="48" t="str">
        <f t="shared" si="24"/>
        <v>ふ０８</v>
      </c>
      <c r="G207" s="48" t="s">
        <v>819</v>
      </c>
      <c r="H207" s="48" t="s">
        <v>800</v>
      </c>
      <c r="I207" s="48" t="s">
        <v>242</v>
      </c>
      <c r="J207" s="51">
        <v>1972</v>
      </c>
      <c r="K207" s="50">
        <f t="shared" si="25"/>
        <v>54</v>
      </c>
      <c r="L207" s="48" t="str">
        <f t="shared" si="26"/>
        <v>OK</v>
      </c>
      <c r="M207" s="48" t="s">
        <v>211</v>
      </c>
      <c r="N207"/>
    </row>
    <row r="208" spans="1:15">
      <c r="A208" s="48" t="s">
        <v>820</v>
      </c>
      <c r="B208" s="46" t="s">
        <v>264</v>
      </c>
      <c r="C208" s="46" t="s">
        <v>821</v>
      </c>
      <c r="D208" s="46" t="s">
        <v>800</v>
      </c>
      <c r="E208" s="47"/>
      <c r="F208" s="48" t="str">
        <f t="shared" si="24"/>
        <v>ふ０９</v>
      </c>
      <c r="G208" s="48" t="s">
        <v>822</v>
      </c>
      <c r="H208" s="48" t="s">
        <v>800</v>
      </c>
      <c r="I208" s="48" t="s">
        <v>242</v>
      </c>
      <c r="J208" s="49">
        <v>1968</v>
      </c>
      <c r="K208" s="50">
        <f t="shared" si="25"/>
        <v>58</v>
      </c>
      <c r="L208" s="48" t="str">
        <f t="shared" si="26"/>
        <v>OK</v>
      </c>
      <c r="M208" s="48" t="s">
        <v>247</v>
      </c>
      <c r="N208"/>
    </row>
    <row r="209" spans="1:13">
      <c r="A209" s="48" t="s">
        <v>823</v>
      </c>
      <c r="B209" s="53" t="s">
        <v>824</v>
      </c>
      <c r="C209" s="53" t="s">
        <v>825</v>
      </c>
      <c r="D209" s="46" t="s">
        <v>800</v>
      </c>
      <c r="E209" s="47"/>
      <c r="F209" s="48" t="str">
        <f t="shared" si="24"/>
        <v>ふ１０</v>
      </c>
      <c r="G209" s="48" t="s">
        <v>826</v>
      </c>
      <c r="H209" s="48" t="s">
        <v>800</v>
      </c>
      <c r="I209" s="48" t="s">
        <v>242</v>
      </c>
      <c r="J209" s="49">
        <v>1958</v>
      </c>
      <c r="K209" s="50">
        <f t="shared" si="25"/>
        <v>68</v>
      </c>
      <c r="L209" s="48" t="str">
        <f t="shared" si="26"/>
        <v>OK</v>
      </c>
      <c r="M209" s="48" t="s">
        <v>214</v>
      </c>
    </row>
    <row r="210" spans="1:13">
      <c r="A210" s="48" t="s">
        <v>827</v>
      </c>
      <c r="B210" s="46" t="s">
        <v>258</v>
      </c>
      <c r="C210" s="46" t="s">
        <v>218</v>
      </c>
      <c r="D210" s="46" t="s">
        <v>800</v>
      </c>
      <c r="E210" s="56" t="s">
        <v>447</v>
      </c>
      <c r="F210" s="48" t="str">
        <f t="shared" si="24"/>
        <v>ふ１１</v>
      </c>
      <c r="G210" s="48" t="s">
        <v>828</v>
      </c>
      <c r="H210" s="48" t="s">
        <v>800</v>
      </c>
      <c r="I210" s="48" t="s">
        <v>242</v>
      </c>
      <c r="J210" s="49">
        <v>1952</v>
      </c>
      <c r="K210" s="50">
        <f t="shared" si="25"/>
        <v>74</v>
      </c>
      <c r="L210" s="48" t="str">
        <f t="shared" si="26"/>
        <v>OK</v>
      </c>
      <c r="M210" s="48" t="s">
        <v>247</v>
      </c>
    </row>
    <row r="211" spans="1:13">
      <c r="A211" s="48" t="s">
        <v>829</v>
      </c>
      <c r="B211" s="46" t="s">
        <v>830</v>
      </c>
      <c r="C211" s="46" t="s">
        <v>831</v>
      </c>
      <c r="D211" s="46" t="s">
        <v>800</v>
      </c>
      <c r="E211" s="52" t="s">
        <v>447</v>
      </c>
      <c r="F211" s="48" t="str">
        <f t="shared" si="24"/>
        <v>ふ１２</v>
      </c>
      <c r="G211" s="48" t="s">
        <v>832</v>
      </c>
      <c r="H211" s="48" t="s">
        <v>800</v>
      </c>
      <c r="I211" s="48" t="s">
        <v>242</v>
      </c>
      <c r="J211" s="49">
        <v>1949</v>
      </c>
      <c r="K211" s="50">
        <f t="shared" si="25"/>
        <v>77</v>
      </c>
      <c r="L211" s="48" t="str">
        <f t="shared" si="26"/>
        <v>OK</v>
      </c>
      <c r="M211" s="48" t="s">
        <v>225</v>
      </c>
    </row>
    <row r="212" spans="1:13">
      <c r="A212" s="48" t="s">
        <v>833</v>
      </c>
      <c r="B212" s="98" t="s">
        <v>834</v>
      </c>
      <c r="C212" s="98" t="s">
        <v>835</v>
      </c>
      <c r="D212" s="46" t="s">
        <v>800</v>
      </c>
      <c r="F212" s="48" t="str">
        <f t="shared" si="24"/>
        <v>ふ１３</v>
      </c>
      <c r="G212" s="98" t="s">
        <v>836</v>
      </c>
      <c r="H212" s="48" t="s">
        <v>800</v>
      </c>
      <c r="I212" s="98" t="s">
        <v>222</v>
      </c>
      <c r="J212" s="49">
        <v>1993</v>
      </c>
      <c r="K212" s="50">
        <f t="shared" si="25"/>
        <v>33</v>
      </c>
      <c r="L212" s="48" t="str">
        <f t="shared" si="26"/>
        <v>OK</v>
      </c>
      <c r="M212" s="48" t="s">
        <v>228</v>
      </c>
    </row>
    <row r="213" spans="1:13">
      <c r="A213" s="48" t="s">
        <v>837</v>
      </c>
      <c r="B213" s="98" t="s">
        <v>264</v>
      </c>
      <c r="C213" s="98" t="s">
        <v>268</v>
      </c>
      <c r="D213" s="46" t="s">
        <v>800</v>
      </c>
      <c r="F213" s="48" t="str">
        <f t="shared" si="24"/>
        <v>ふ１４</v>
      </c>
      <c r="G213" s="98" t="s">
        <v>838</v>
      </c>
      <c r="H213" s="48" t="s">
        <v>800</v>
      </c>
      <c r="I213" s="98" t="s">
        <v>222</v>
      </c>
      <c r="J213" s="49">
        <v>1976</v>
      </c>
      <c r="K213" s="50">
        <f t="shared" si="25"/>
        <v>50</v>
      </c>
      <c r="L213" s="48" t="str">
        <f t="shared" si="26"/>
        <v>OK</v>
      </c>
      <c r="M213" s="45" t="s">
        <v>247</v>
      </c>
    </row>
    <row r="214" spans="1:13">
      <c r="A214" s="48" t="s">
        <v>839</v>
      </c>
      <c r="B214" s="98" t="s">
        <v>830</v>
      </c>
      <c r="C214" s="98" t="s">
        <v>840</v>
      </c>
      <c r="D214" s="46" t="s">
        <v>800</v>
      </c>
      <c r="F214" s="48" t="str">
        <f t="shared" si="24"/>
        <v>ふ１５</v>
      </c>
      <c r="G214" s="98" t="s">
        <v>841</v>
      </c>
      <c r="H214" s="48" t="s">
        <v>800</v>
      </c>
      <c r="I214" s="98" t="s">
        <v>222</v>
      </c>
      <c r="J214" s="49">
        <v>1971</v>
      </c>
      <c r="K214" s="50">
        <f t="shared" si="25"/>
        <v>55</v>
      </c>
      <c r="L214" s="48" t="str">
        <f t="shared" si="26"/>
        <v>OK</v>
      </c>
      <c r="M214" s="48" t="s">
        <v>225</v>
      </c>
    </row>
    <row r="215" spans="1:13">
      <c r="A215" s="48" t="s">
        <v>842</v>
      </c>
      <c r="B215" s="98" t="s">
        <v>266</v>
      </c>
      <c r="C215" s="98" t="s">
        <v>267</v>
      </c>
      <c r="D215" s="46" t="s">
        <v>800</v>
      </c>
      <c r="F215" s="48" t="str">
        <f t="shared" si="24"/>
        <v>ふ１６</v>
      </c>
      <c r="G215" s="98" t="s">
        <v>843</v>
      </c>
      <c r="H215" s="48" t="s">
        <v>800</v>
      </c>
      <c r="I215" s="98" t="s">
        <v>222</v>
      </c>
      <c r="J215" s="49">
        <v>1967</v>
      </c>
      <c r="K215" s="50">
        <f t="shared" si="25"/>
        <v>59</v>
      </c>
      <c r="L215" s="48" t="str">
        <f t="shared" si="26"/>
        <v>OK</v>
      </c>
      <c r="M215" s="48" t="s">
        <v>226</v>
      </c>
    </row>
    <row r="216" spans="1:13">
      <c r="A216" s="48" t="s">
        <v>844</v>
      </c>
      <c r="B216" s="98" t="s">
        <v>845</v>
      </c>
      <c r="C216" s="98" t="s">
        <v>846</v>
      </c>
      <c r="D216" s="46" t="s">
        <v>800</v>
      </c>
      <c r="F216" s="48" t="str">
        <f t="shared" si="24"/>
        <v>ふ１７</v>
      </c>
      <c r="G216" s="98" t="s">
        <v>847</v>
      </c>
      <c r="H216" s="48" t="s">
        <v>800</v>
      </c>
      <c r="I216" s="98" t="s">
        <v>222</v>
      </c>
      <c r="J216" s="49">
        <v>1978</v>
      </c>
      <c r="K216" s="50">
        <f t="shared" si="25"/>
        <v>48</v>
      </c>
      <c r="L216" s="48" t="str">
        <f t="shared" si="26"/>
        <v>OK</v>
      </c>
      <c r="M216" s="48" t="s">
        <v>271</v>
      </c>
    </row>
    <row r="217" spans="1:13">
      <c r="A217" s="48" t="s">
        <v>848</v>
      </c>
      <c r="B217" s="98" t="s">
        <v>849</v>
      </c>
      <c r="C217" s="98" t="s">
        <v>850</v>
      </c>
      <c r="D217" s="46" t="s">
        <v>800</v>
      </c>
      <c r="F217" s="48" t="str">
        <f t="shared" si="24"/>
        <v>ふ１８</v>
      </c>
      <c r="G217" s="98" t="s">
        <v>851</v>
      </c>
      <c r="H217" s="48" t="s">
        <v>800</v>
      </c>
      <c r="I217" s="98" t="s">
        <v>222</v>
      </c>
      <c r="J217" s="49">
        <v>1974</v>
      </c>
      <c r="K217" s="50">
        <f t="shared" si="25"/>
        <v>52</v>
      </c>
      <c r="L217" s="48" t="str">
        <f t="shared" si="26"/>
        <v>OK</v>
      </c>
      <c r="M217" s="48" t="s">
        <v>284</v>
      </c>
    </row>
    <row r="218" spans="1:13">
      <c r="A218" s="48" t="s">
        <v>852</v>
      </c>
      <c r="B218" s="98" t="s">
        <v>272</v>
      </c>
      <c r="C218" s="98" t="s">
        <v>273</v>
      </c>
      <c r="D218" s="46" t="s">
        <v>800</v>
      </c>
      <c r="F218" s="48" t="str">
        <f t="shared" si="24"/>
        <v>ふ１９</v>
      </c>
      <c r="G218" s="98" t="s">
        <v>853</v>
      </c>
      <c r="H218" s="48" t="s">
        <v>800</v>
      </c>
      <c r="I218" s="98" t="s">
        <v>222</v>
      </c>
      <c r="J218" s="49">
        <v>1965</v>
      </c>
      <c r="K218" s="50">
        <f t="shared" si="25"/>
        <v>61</v>
      </c>
      <c r="L218" s="48" t="str">
        <f t="shared" si="26"/>
        <v>OK</v>
      </c>
      <c r="M218" s="48" t="s">
        <v>342</v>
      </c>
    </row>
    <row r="219" spans="1:13">
      <c r="A219" s="48" t="s">
        <v>854</v>
      </c>
      <c r="B219" s="98" t="s">
        <v>270</v>
      </c>
      <c r="C219" s="98" t="s">
        <v>227</v>
      </c>
      <c r="D219" s="46" t="s">
        <v>800</v>
      </c>
      <c r="F219" s="48" t="str">
        <f t="shared" si="24"/>
        <v>ふ２０</v>
      </c>
      <c r="G219" s="98" t="s">
        <v>855</v>
      </c>
      <c r="H219" s="48" t="s">
        <v>800</v>
      </c>
      <c r="I219" s="98" t="s">
        <v>222</v>
      </c>
      <c r="J219" s="49">
        <v>1959</v>
      </c>
      <c r="K219" s="50">
        <f t="shared" si="25"/>
        <v>67</v>
      </c>
      <c r="L219" s="48" t="str">
        <f t="shared" si="26"/>
        <v>OK</v>
      </c>
      <c r="M219" s="48" t="s">
        <v>368</v>
      </c>
    </row>
    <row r="220" spans="1:13">
      <c r="A220" s="45" t="s">
        <v>856</v>
      </c>
      <c r="B220" s="59" t="s">
        <v>298</v>
      </c>
      <c r="C220" s="59" t="s">
        <v>857</v>
      </c>
      <c r="D220" s="45" t="s">
        <v>800</v>
      </c>
      <c r="E220" s="52"/>
      <c r="F220" s="48" t="str">
        <f t="shared" si="24"/>
        <v>ふ２１</v>
      </c>
      <c r="G220" s="59" t="s">
        <v>858</v>
      </c>
      <c r="H220" s="45" t="s">
        <v>800</v>
      </c>
      <c r="I220" s="59" t="s">
        <v>222</v>
      </c>
      <c r="J220" s="57">
        <v>1958</v>
      </c>
      <c r="K220" s="50">
        <f t="shared" si="25"/>
        <v>68</v>
      </c>
      <c r="L220" s="48" t="str">
        <f t="shared" si="26"/>
        <v>OK</v>
      </c>
      <c r="M220" s="45" t="s">
        <v>240</v>
      </c>
    </row>
    <row r="221" spans="1:13">
      <c r="A221" s="45" t="s">
        <v>859</v>
      </c>
      <c r="B221" s="59" t="s">
        <v>860</v>
      </c>
      <c r="C221" s="59" t="s">
        <v>861</v>
      </c>
      <c r="D221" s="45" t="s">
        <v>800</v>
      </c>
      <c r="E221" s="45"/>
      <c r="F221" s="48" t="str">
        <f t="shared" si="24"/>
        <v>ふ２２</v>
      </c>
      <c r="G221" s="59" t="s">
        <v>862</v>
      </c>
      <c r="H221" s="45" t="s">
        <v>800</v>
      </c>
      <c r="I221" s="59" t="s">
        <v>222</v>
      </c>
      <c r="J221" s="57">
        <v>1968</v>
      </c>
      <c r="K221" s="50">
        <f t="shared" si="25"/>
        <v>58</v>
      </c>
      <c r="L221" s="48" t="str">
        <f t="shared" si="26"/>
        <v>OK</v>
      </c>
      <c r="M221" s="45" t="s">
        <v>211</v>
      </c>
    </row>
    <row r="222" spans="1:13">
      <c r="A222" s="45" t="s">
        <v>863</v>
      </c>
      <c r="B222" s="59" t="s">
        <v>864</v>
      </c>
      <c r="C222" s="59" t="s">
        <v>865</v>
      </c>
      <c r="D222" s="45" t="s">
        <v>800</v>
      </c>
      <c r="E222" s="47" t="s">
        <v>447</v>
      </c>
      <c r="F222" s="48" t="str">
        <f t="shared" si="24"/>
        <v>ふ２３</v>
      </c>
      <c r="G222" s="59" t="s">
        <v>866</v>
      </c>
      <c r="H222" s="45" t="s">
        <v>800</v>
      </c>
      <c r="I222" s="59" t="s">
        <v>222</v>
      </c>
      <c r="J222" s="57">
        <v>1951</v>
      </c>
      <c r="K222" s="60">
        <v>75</v>
      </c>
      <c r="L222" s="48" t="str">
        <f t="shared" si="26"/>
        <v>OK</v>
      </c>
      <c r="M222" s="59" t="s">
        <v>250</v>
      </c>
    </row>
    <row r="223" spans="1:13">
      <c r="A223" s="115"/>
      <c r="B223" s="87">
        <v>9</v>
      </c>
      <c r="C223" s="114"/>
      <c r="D223" s="115" t="s">
        <v>867</v>
      </c>
      <c r="E223" s="42"/>
      <c r="F223" s="61"/>
      <c r="G223" s="115"/>
      <c r="H223" s="115"/>
      <c r="I223" s="114"/>
      <c r="J223" s="116"/>
      <c r="K223" s="50" t="str">
        <f t="shared" si="25"/>
        <v/>
      </c>
      <c r="L223" s="117"/>
      <c r="M223" s="115"/>
    </row>
    <row r="224" spans="1:13">
      <c r="A224" s="118" t="s">
        <v>332</v>
      </c>
      <c r="B224" s="119" t="s">
        <v>868</v>
      </c>
      <c r="C224" s="119" t="s">
        <v>869</v>
      </c>
      <c r="D224" s="53" t="s">
        <v>135</v>
      </c>
      <c r="E224" s="120"/>
      <c r="F224" s="48" t="str">
        <f t="shared" si="24"/>
        <v>う０１</v>
      </c>
      <c r="G224" s="48" t="str">
        <f t="shared" ref="G224:G275" si="27">B224&amp;C224</f>
        <v>岩花功</v>
      </c>
      <c r="H224" s="53" t="s">
        <v>333</v>
      </c>
      <c r="I224" s="53" t="s">
        <v>22</v>
      </c>
      <c r="J224" s="121">
        <v>1962</v>
      </c>
      <c r="K224" s="50">
        <f t="shared" si="25"/>
        <v>64</v>
      </c>
      <c r="L224" s="107" t="str">
        <f t="shared" ref="L224:L252" si="28">IF(G224="","",IF(COUNTIF($G$8:$G$391,G224)&gt;1,"2重登録","OK"))</f>
        <v>OK</v>
      </c>
      <c r="M224" s="122" t="s">
        <v>240</v>
      </c>
    </row>
    <row r="225" spans="1:15">
      <c r="A225" s="118" t="s">
        <v>334</v>
      </c>
      <c r="B225" s="119" t="s">
        <v>335</v>
      </c>
      <c r="C225" s="119" t="s">
        <v>330</v>
      </c>
      <c r="D225" s="53" t="s">
        <v>135</v>
      </c>
      <c r="E225" s="120"/>
      <c r="F225" s="48" t="str">
        <f t="shared" si="24"/>
        <v>う０２</v>
      </c>
      <c r="G225" s="48" t="str">
        <f t="shared" si="27"/>
        <v>牛道雄介</v>
      </c>
      <c r="H225" s="53" t="s">
        <v>333</v>
      </c>
      <c r="I225" s="46" t="s">
        <v>22</v>
      </c>
      <c r="J225" s="123">
        <v>1978</v>
      </c>
      <c r="K225" s="50">
        <f t="shared" si="25"/>
        <v>48</v>
      </c>
      <c r="L225" s="107" t="str">
        <f t="shared" si="28"/>
        <v>OK</v>
      </c>
      <c r="M225" s="124" t="s">
        <v>224</v>
      </c>
    </row>
    <row r="226" spans="1:15">
      <c r="A226" s="118" t="s">
        <v>136</v>
      </c>
      <c r="B226" s="119" t="s">
        <v>870</v>
      </c>
      <c r="C226" s="119" t="s">
        <v>871</v>
      </c>
      <c r="D226" s="53" t="s">
        <v>135</v>
      </c>
      <c r="E226" s="120"/>
      <c r="F226" s="48" t="str">
        <f t="shared" si="24"/>
        <v>う０３</v>
      </c>
      <c r="G226" s="48" t="str">
        <f t="shared" si="27"/>
        <v>久保田勉</v>
      </c>
      <c r="H226" s="53" t="s">
        <v>333</v>
      </c>
      <c r="I226" s="46" t="s">
        <v>22</v>
      </c>
      <c r="J226" s="123">
        <v>1967</v>
      </c>
      <c r="K226" s="50">
        <f t="shared" si="25"/>
        <v>59</v>
      </c>
      <c r="L226" s="107" t="str">
        <f t="shared" si="28"/>
        <v>OK</v>
      </c>
      <c r="M226" s="124" t="s">
        <v>872</v>
      </c>
    </row>
    <row r="227" spans="1:15">
      <c r="A227" s="118" t="s">
        <v>137</v>
      </c>
      <c r="B227" s="125" t="s">
        <v>336</v>
      </c>
      <c r="C227" s="125" t="s">
        <v>337</v>
      </c>
      <c r="D227" s="53" t="s">
        <v>135</v>
      </c>
      <c r="E227" s="120"/>
      <c r="F227" s="48" t="str">
        <f t="shared" si="24"/>
        <v>う０４</v>
      </c>
      <c r="G227" s="48" t="str">
        <f t="shared" si="27"/>
        <v>小倉俊郎</v>
      </c>
      <c r="H227" s="53" t="s">
        <v>333</v>
      </c>
      <c r="I227" s="48" t="s">
        <v>22</v>
      </c>
      <c r="J227" s="51">
        <v>1959</v>
      </c>
      <c r="K227" s="50">
        <f t="shared" si="25"/>
        <v>67</v>
      </c>
      <c r="L227" s="107" t="str">
        <f t="shared" si="28"/>
        <v>OK</v>
      </c>
      <c r="M227" s="48" t="s">
        <v>228</v>
      </c>
    </row>
    <row r="228" spans="1:15">
      <c r="A228" s="118" t="s">
        <v>138</v>
      </c>
      <c r="B228" s="126" t="s">
        <v>873</v>
      </c>
      <c r="C228" s="126" t="s">
        <v>874</v>
      </c>
      <c r="D228" s="53" t="s">
        <v>135</v>
      </c>
      <c r="E228" s="120"/>
      <c r="F228" s="48" t="str">
        <f t="shared" si="24"/>
        <v>う０５</v>
      </c>
      <c r="G228" s="48" t="str">
        <f t="shared" si="27"/>
        <v>垣内義則</v>
      </c>
      <c r="H228" s="53" t="s">
        <v>333</v>
      </c>
      <c r="I228" s="46" t="s">
        <v>22</v>
      </c>
      <c r="J228" s="123">
        <v>1972</v>
      </c>
      <c r="K228" s="50">
        <f t="shared" si="25"/>
        <v>54</v>
      </c>
      <c r="L228" s="107" t="str">
        <f t="shared" si="28"/>
        <v>OK</v>
      </c>
      <c r="M228" s="127" t="s">
        <v>30</v>
      </c>
    </row>
    <row r="229" spans="1:15">
      <c r="A229" s="118" t="s">
        <v>139</v>
      </c>
      <c r="B229" s="128" t="s">
        <v>338</v>
      </c>
      <c r="C229" s="128" t="s">
        <v>339</v>
      </c>
      <c r="D229" s="53" t="s">
        <v>135</v>
      </c>
      <c r="E229" s="120"/>
      <c r="F229" s="48" t="str">
        <f t="shared" si="24"/>
        <v>う０６</v>
      </c>
      <c r="G229" s="48" t="str">
        <f t="shared" si="27"/>
        <v>片岡一寿</v>
      </c>
      <c r="H229" s="53" t="s">
        <v>333</v>
      </c>
      <c r="I229" s="46" t="s">
        <v>22</v>
      </c>
      <c r="J229" s="123">
        <v>1971</v>
      </c>
      <c r="K229" s="50">
        <f t="shared" si="25"/>
        <v>55</v>
      </c>
      <c r="L229" s="107" t="str">
        <f t="shared" si="28"/>
        <v>OK</v>
      </c>
      <c r="M229" s="124" t="s">
        <v>228</v>
      </c>
    </row>
    <row r="230" spans="1:15">
      <c r="A230" s="118" t="s">
        <v>140</v>
      </c>
      <c r="B230" s="119" t="s">
        <v>875</v>
      </c>
      <c r="C230" s="119" t="s">
        <v>876</v>
      </c>
      <c r="D230" s="53" t="s">
        <v>135</v>
      </c>
      <c r="E230" s="120"/>
      <c r="F230" s="48" t="str">
        <f t="shared" si="24"/>
        <v>う０７</v>
      </c>
      <c r="G230" s="48" t="str">
        <f t="shared" si="27"/>
        <v>亀井皓太</v>
      </c>
      <c r="H230" s="53" t="s">
        <v>333</v>
      </c>
      <c r="I230" s="53" t="s">
        <v>22</v>
      </c>
      <c r="J230" s="129">
        <v>2003</v>
      </c>
      <c r="K230" s="50">
        <f t="shared" si="25"/>
        <v>23</v>
      </c>
      <c r="L230" s="130" t="str">
        <f t="shared" si="28"/>
        <v>OK</v>
      </c>
      <c r="M230" s="127" t="s">
        <v>30</v>
      </c>
    </row>
    <row r="231" spans="1:15">
      <c r="A231" s="118" t="s">
        <v>141</v>
      </c>
      <c r="B231" s="126" t="s">
        <v>341</v>
      </c>
      <c r="C231" s="126" t="s">
        <v>877</v>
      </c>
      <c r="D231" s="53" t="s">
        <v>135</v>
      </c>
      <c r="E231" s="120"/>
      <c r="F231" s="48" t="str">
        <f t="shared" si="24"/>
        <v>う０８</v>
      </c>
      <c r="G231" s="48" t="str">
        <f t="shared" si="27"/>
        <v>亀井雅嗣</v>
      </c>
      <c r="H231" s="53" t="s">
        <v>333</v>
      </c>
      <c r="I231" s="53" t="s">
        <v>22</v>
      </c>
      <c r="J231" s="129">
        <v>1970</v>
      </c>
      <c r="K231" s="50">
        <f t="shared" si="25"/>
        <v>56</v>
      </c>
      <c r="L231" s="48" t="str">
        <f t="shared" si="28"/>
        <v>OK</v>
      </c>
      <c r="M231" s="127" t="s">
        <v>30</v>
      </c>
    </row>
    <row r="232" spans="1:15">
      <c r="A232" s="118" t="s">
        <v>142</v>
      </c>
      <c r="B232" s="125" t="s">
        <v>345</v>
      </c>
      <c r="C232" s="125" t="s">
        <v>346</v>
      </c>
      <c r="D232" s="53" t="s">
        <v>135</v>
      </c>
      <c r="E232" s="120"/>
      <c r="F232" s="48" t="str">
        <f t="shared" si="24"/>
        <v>う０９</v>
      </c>
      <c r="G232" s="48" t="str">
        <f t="shared" si="27"/>
        <v>土肥将博</v>
      </c>
      <c r="H232" s="53" t="s">
        <v>333</v>
      </c>
      <c r="I232" s="46" t="s">
        <v>22</v>
      </c>
      <c r="J232" s="131">
        <v>1964</v>
      </c>
      <c r="K232" s="50">
        <f t="shared" si="25"/>
        <v>62</v>
      </c>
      <c r="L232" s="48" t="str">
        <f t="shared" si="28"/>
        <v>OK</v>
      </c>
      <c r="M232" s="132" t="s">
        <v>247</v>
      </c>
    </row>
    <row r="233" spans="1:15">
      <c r="A233" s="118" t="s">
        <v>143</v>
      </c>
      <c r="B233" s="126" t="s">
        <v>298</v>
      </c>
      <c r="C233" s="126" t="s">
        <v>878</v>
      </c>
      <c r="D233" s="53" t="s">
        <v>135</v>
      </c>
      <c r="E233" s="120"/>
      <c r="F233" s="48" t="str">
        <f t="shared" si="24"/>
        <v>う１０</v>
      </c>
      <c r="G233" s="48" t="str">
        <f t="shared" si="27"/>
        <v>森寿人</v>
      </c>
      <c r="H233" s="53" t="s">
        <v>333</v>
      </c>
      <c r="I233" s="46" t="s">
        <v>22</v>
      </c>
      <c r="J233" s="49">
        <v>1978</v>
      </c>
      <c r="K233" s="50">
        <f t="shared" si="25"/>
        <v>48</v>
      </c>
      <c r="L233" s="48" t="str">
        <f t="shared" si="28"/>
        <v>OK</v>
      </c>
      <c r="M233" s="48" t="s">
        <v>211</v>
      </c>
    </row>
    <row r="234" spans="1:15">
      <c r="A234" s="118" t="s">
        <v>144</v>
      </c>
      <c r="B234" s="133" t="s">
        <v>879</v>
      </c>
      <c r="C234" s="133" t="s">
        <v>880</v>
      </c>
      <c r="D234" s="53" t="s">
        <v>135</v>
      </c>
      <c r="E234" s="120"/>
      <c r="F234" s="48" t="str">
        <f t="shared" si="24"/>
        <v>う１１</v>
      </c>
      <c r="G234" s="48" t="str">
        <f t="shared" si="27"/>
        <v>森健一</v>
      </c>
      <c r="H234" s="53" t="s">
        <v>333</v>
      </c>
      <c r="I234" s="46" t="s">
        <v>22</v>
      </c>
      <c r="J234" s="123">
        <v>1971</v>
      </c>
      <c r="K234" s="50">
        <f t="shared" si="25"/>
        <v>55</v>
      </c>
      <c r="L234" s="107" t="str">
        <f t="shared" si="28"/>
        <v>OK</v>
      </c>
      <c r="M234" s="124" t="s">
        <v>228</v>
      </c>
    </row>
    <row r="235" spans="1:15">
      <c r="A235" s="118" t="s">
        <v>145</v>
      </c>
      <c r="B235" s="133" t="s">
        <v>879</v>
      </c>
      <c r="C235" s="133" t="s">
        <v>881</v>
      </c>
      <c r="D235" s="53" t="s">
        <v>135</v>
      </c>
      <c r="E235" s="120"/>
      <c r="F235" s="48" t="str">
        <f t="shared" si="24"/>
        <v>う１２</v>
      </c>
      <c r="G235" s="48" t="str">
        <f t="shared" si="27"/>
        <v>森皓輝</v>
      </c>
      <c r="H235" s="53" t="s">
        <v>333</v>
      </c>
      <c r="I235" s="48" t="s">
        <v>242</v>
      </c>
      <c r="J235" s="123">
        <v>1998</v>
      </c>
      <c r="K235" s="50">
        <f t="shared" si="25"/>
        <v>28</v>
      </c>
      <c r="L235" s="48" t="str">
        <f t="shared" si="28"/>
        <v>OK</v>
      </c>
      <c r="M235" s="124" t="s">
        <v>240</v>
      </c>
    </row>
    <row r="236" spans="1:15">
      <c r="A236" s="118" t="s">
        <v>146</v>
      </c>
      <c r="B236" s="128" t="s">
        <v>296</v>
      </c>
      <c r="C236" s="128" t="s">
        <v>348</v>
      </c>
      <c r="D236" s="53" t="s">
        <v>135</v>
      </c>
      <c r="E236" s="120"/>
      <c r="F236" s="48" t="str">
        <f t="shared" si="24"/>
        <v>う１３</v>
      </c>
      <c r="G236" s="48" t="str">
        <f t="shared" si="27"/>
        <v>山本昌紀</v>
      </c>
      <c r="H236" s="53" t="s">
        <v>333</v>
      </c>
      <c r="I236" s="46" t="s">
        <v>22</v>
      </c>
      <c r="J236" s="108">
        <v>1970</v>
      </c>
      <c r="K236" s="50">
        <f t="shared" si="25"/>
        <v>56</v>
      </c>
      <c r="L236" s="48" t="str">
        <f t="shared" si="28"/>
        <v>OK</v>
      </c>
      <c r="M236" s="134" t="s">
        <v>882</v>
      </c>
    </row>
    <row r="237" spans="1:15">
      <c r="A237" s="118" t="s">
        <v>147</v>
      </c>
      <c r="B237" s="128" t="s">
        <v>296</v>
      </c>
      <c r="C237" s="128" t="s">
        <v>349</v>
      </c>
      <c r="D237" s="53" t="s">
        <v>135</v>
      </c>
      <c r="E237" s="120"/>
      <c r="F237" s="48" t="str">
        <f t="shared" si="24"/>
        <v>う１４</v>
      </c>
      <c r="G237" s="48" t="str">
        <f t="shared" si="27"/>
        <v>山本浩之</v>
      </c>
      <c r="H237" s="53" t="s">
        <v>333</v>
      </c>
      <c r="I237" s="46" t="s">
        <v>22</v>
      </c>
      <c r="J237" s="123">
        <v>1967</v>
      </c>
      <c r="K237" s="50">
        <f t="shared" si="25"/>
        <v>59</v>
      </c>
      <c r="L237" s="48" t="str">
        <f t="shared" si="28"/>
        <v>OK</v>
      </c>
      <c r="M237" s="122" t="s">
        <v>882</v>
      </c>
    </row>
    <row r="238" spans="1:15">
      <c r="A238" s="118" t="s">
        <v>148</v>
      </c>
      <c r="B238" s="135" t="s">
        <v>312</v>
      </c>
      <c r="C238" s="135" t="s">
        <v>158</v>
      </c>
      <c r="D238" s="53" t="s">
        <v>135</v>
      </c>
      <c r="E238" s="120"/>
      <c r="F238" s="48" t="str">
        <f t="shared" si="24"/>
        <v>う１５</v>
      </c>
      <c r="G238" s="48" t="str">
        <f t="shared" si="27"/>
        <v>吉村淳</v>
      </c>
      <c r="H238" s="53" t="s">
        <v>333</v>
      </c>
      <c r="I238" s="46" t="s">
        <v>22</v>
      </c>
      <c r="J238" s="123">
        <v>1976</v>
      </c>
      <c r="K238" s="50">
        <f t="shared" si="25"/>
        <v>50</v>
      </c>
      <c r="L238" s="48" t="str">
        <f t="shared" si="28"/>
        <v>OK</v>
      </c>
      <c r="M238" s="122" t="s">
        <v>883</v>
      </c>
      <c r="N238"/>
    </row>
    <row r="239" spans="1:15">
      <c r="A239" s="118" t="s">
        <v>149</v>
      </c>
      <c r="B239" s="125" t="s">
        <v>350</v>
      </c>
      <c r="C239" s="125" t="s">
        <v>351</v>
      </c>
      <c r="D239" s="53" t="s">
        <v>135</v>
      </c>
      <c r="E239" s="120"/>
      <c r="F239" s="48" t="str">
        <f t="shared" si="24"/>
        <v>う１６</v>
      </c>
      <c r="G239" s="48" t="str">
        <f t="shared" si="27"/>
        <v>脇野佳邦</v>
      </c>
      <c r="H239" s="53" t="s">
        <v>333</v>
      </c>
      <c r="I239" s="46" t="s">
        <v>22</v>
      </c>
      <c r="J239" s="123">
        <v>1973</v>
      </c>
      <c r="K239" s="50">
        <f t="shared" si="25"/>
        <v>53</v>
      </c>
      <c r="L239" s="48" t="str">
        <f t="shared" si="28"/>
        <v>OK</v>
      </c>
      <c r="M239" s="122" t="s">
        <v>247</v>
      </c>
      <c r="N239"/>
    </row>
    <row r="240" spans="1:15">
      <c r="A240" s="118" t="s">
        <v>150</v>
      </c>
      <c r="B240" s="125" t="s">
        <v>884</v>
      </c>
      <c r="C240" s="125" t="s">
        <v>885</v>
      </c>
      <c r="D240" s="53" t="s">
        <v>135</v>
      </c>
      <c r="E240" s="120"/>
      <c r="F240" s="48" t="str">
        <f t="shared" si="24"/>
        <v>う１７</v>
      </c>
      <c r="G240" s="48" t="str">
        <f t="shared" si="27"/>
        <v>中嶋徹</v>
      </c>
      <c r="H240" s="53" t="s">
        <v>333</v>
      </c>
      <c r="I240" s="46" t="s">
        <v>22</v>
      </c>
      <c r="J240" s="123">
        <v>1986</v>
      </c>
      <c r="K240" s="50">
        <f t="shared" si="25"/>
        <v>40</v>
      </c>
      <c r="L240" s="48" t="str">
        <f t="shared" si="28"/>
        <v>OK</v>
      </c>
      <c r="M240" s="122" t="s">
        <v>886</v>
      </c>
      <c r="N240"/>
      <c r="O240"/>
    </row>
    <row r="241" spans="1:15">
      <c r="A241" s="118" t="s">
        <v>151</v>
      </c>
      <c r="B241" s="133" t="s">
        <v>887</v>
      </c>
      <c r="C241" s="133" t="s">
        <v>888</v>
      </c>
      <c r="D241" s="53" t="s">
        <v>135</v>
      </c>
      <c r="E241" s="120"/>
      <c r="F241" s="48" t="str">
        <f t="shared" si="24"/>
        <v>う１８</v>
      </c>
      <c r="G241" s="48" t="str">
        <f t="shared" si="27"/>
        <v>中田富憲</v>
      </c>
      <c r="H241" s="53" t="s">
        <v>333</v>
      </c>
      <c r="I241" s="48" t="s">
        <v>242</v>
      </c>
      <c r="J241" s="123">
        <v>1961</v>
      </c>
      <c r="K241" s="50">
        <f t="shared" si="25"/>
        <v>65</v>
      </c>
      <c r="L241" s="48" t="str">
        <f t="shared" si="28"/>
        <v>OK</v>
      </c>
      <c r="M241" s="122" t="s">
        <v>889</v>
      </c>
      <c r="O241"/>
    </row>
    <row r="242" spans="1:15">
      <c r="A242" s="118" t="s">
        <v>152</v>
      </c>
      <c r="B242" s="136" t="s">
        <v>133</v>
      </c>
      <c r="C242" s="136" t="s">
        <v>134</v>
      </c>
      <c r="D242" s="53" t="s">
        <v>135</v>
      </c>
      <c r="E242" s="120"/>
      <c r="F242" s="48" t="str">
        <f t="shared" si="24"/>
        <v>う１９</v>
      </c>
      <c r="G242" s="48" t="str">
        <f t="shared" si="27"/>
        <v>野村良平</v>
      </c>
      <c r="H242" s="53" t="s">
        <v>333</v>
      </c>
      <c r="I242" s="46" t="s">
        <v>22</v>
      </c>
      <c r="J242" s="123">
        <v>1989</v>
      </c>
      <c r="K242" s="50">
        <f t="shared" si="25"/>
        <v>37</v>
      </c>
      <c r="L242" s="48" t="str">
        <f t="shared" si="28"/>
        <v>OK</v>
      </c>
      <c r="M242" s="122" t="s">
        <v>890</v>
      </c>
      <c r="O242"/>
    </row>
    <row r="243" spans="1:15">
      <c r="A243" s="118" t="s">
        <v>153</v>
      </c>
      <c r="B243" s="125" t="s">
        <v>891</v>
      </c>
      <c r="C243" s="125" t="s">
        <v>892</v>
      </c>
      <c r="D243" s="53" t="s">
        <v>135</v>
      </c>
      <c r="E243" s="120"/>
      <c r="F243" s="48" t="str">
        <f t="shared" si="24"/>
        <v>う２０</v>
      </c>
      <c r="G243" s="48" t="str">
        <f t="shared" si="27"/>
        <v>利光龍司</v>
      </c>
      <c r="H243" s="53" t="s">
        <v>333</v>
      </c>
      <c r="I243" s="46" t="s">
        <v>22</v>
      </c>
      <c r="J243" s="123">
        <v>1972</v>
      </c>
      <c r="K243" s="50">
        <f t="shared" si="25"/>
        <v>54</v>
      </c>
      <c r="L243" s="48" t="str">
        <f t="shared" si="28"/>
        <v>OK</v>
      </c>
      <c r="M243" s="122" t="s">
        <v>883</v>
      </c>
      <c r="O243"/>
    </row>
    <row r="244" spans="1:15">
      <c r="A244" s="118" t="s">
        <v>154</v>
      </c>
      <c r="B244" s="125" t="s">
        <v>893</v>
      </c>
      <c r="C244" s="125" t="s">
        <v>894</v>
      </c>
      <c r="D244" s="53" t="s">
        <v>135</v>
      </c>
      <c r="E244" s="120"/>
      <c r="F244" s="48" t="str">
        <f t="shared" si="24"/>
        <v>う２１</v>
      </c>
      <c r="G244" s="48" t="str">
        <f t="shared" si="27"/>
        <v>八木篤司</v>
      </c>
      <c r="H244" s="53" t="s">
        <v>333</v>
      </c>
      <c r="I244" s="46" t="s">
        <v>22</v>
      </c>
      <c r="J244" s="123">
        <v>1973</v>
      </c>
      <c r="K244" s="50">
        <f t="shared" si="25"/>
        <v>53</v>
      </c>
      <c r="L244" s="48" t="str">
        <f t="shared" si="28"/>
        <v>OK</v>
      </c>
      <c r="M244" s="122" t="s">
        <v>895</v>
      </c>
      <c r="O244"/>
    </row>
    <row r="245" spans="1:15">
      <c r="A245" s="118" t="s">
        <v>155</v>
      </c>
      <c r="B245" s="125" t="s">
        <v>896</v>
      </c>
      <c r="C245" s="125" t="s">
        <v>897</v>
      </c>
      <c r="D245" s="53" t="s">
        <v>135</v>
      </c>
      <c r="E245" s="120"/>
      <c r="F245" s="48" t="str">
        <f t="shared" si="24"/>
        <v>う２２</v>
      </c>
      <c r="G245" s="48" t="str">
        <f t="shared" si="27"/>
        <v>坂田義記</v>
      </c>
      <c r="H245" s="53" t="s">
        <v>333</v>
      </c>
      <c r="I245" s="48" t="s">
        <v>242</v>
      </c>
      <c r="J245" s="123">
        <v>1988</v>
      </c>
      <c r="K245" s="50">
        <f t="shared" si="25"/>
        <v>38</v>
      </c>
      <c r="L245" s="48" t="str">
        <f t="shared" si="28"/>
        <v>OK</v>
      </c>
      <c r="M245" s="122" t="s">
        <v>898</v>
      </c>
      <c r="O245"/>
    </row>
    <row r="246" spans="1:15">
      <c r="A246" s="118" t="s">
        <v>156</v>
      </c>
      <c r="B246" s="125" t="s">
        <v>343</v>
      </c>
      <c r="C246" s="125" t="s">
        <v>344</v>
      </c>
      <c r="D246" s="53" t="s">
        <v>135</v>
      </c>
      <c r="E246" s="120"/>
      <c r="F246" s="48" t="str">
        <f t="shared" si="24"/>
        <v>う２３</v>
      </c>
      <c r="G246" s="48" t="str">
        <f t="shared" si="27"/>
        <v>竹田圭佑</v>
      </c>
      <c r="H246" s="53" t="s">
        <v>333</v>
      </c>
      <c r="I246" s="48" t="s">
        <v>242</v>
      </c>
      <c r="J246" s="123">
        <v>1982</v>
      </c>
      <c r="K246" s="50">
        <f t="shared" si="25"/>
        <v>44</v>
      </c>
      <c r="L246" s="48" t="str">
        <f t="shared" si="28"/>
        <v>OK</v>
      </c>
      <c r="M246" s="122" t="s">
        <v>302</v>
      </c>
      <c r="O246"/>
    </row>
    <row r="247" spans="1:15">
      <c r="A247" s="118" t="s">
        <v>157</v>
      </c>
      <c r="B247" s="125" t="s">
        <v>899</v>
      </c>
      <c r="C247" s="125" t="s">
        <v>900</v>
      </c>
      <c r="D247" s="53" t="s">
        <v>135</v>
      </c>
      <c r="E247" s="120"/>
      <c r="F247" s="48" t="str">
        <f t="shared" si="24"/>
        <v>う２４</v>
      </c>
      <c r="G247" s="48" t="str">
        <f t="shared" si="27"/>
        <v>小泉圭一郎</v>
      </c>
      <c r="H247" s="53" t="s">
        <v>333</v>
      </c>
      <c r="I247" s="48" t="s">
        <v>242</v>
      </c>
      <c r="J247" s="123">
        <v>1989</v>
      </c>
      <c r="K247" s="50">
        <f t="shared" si="25"/>
        <v>37</v>
      </c>
      <c r="L247" s="48" t="str">
        <f t="shared" si="28"/>
        <v>OK</v>
      </c>
      <c r="M247" s="124" t="s">
        <v>901</v>
      </c>
      <c r="O247"/>
    </row>
    <row r="248" spans="1:15">
      <c r="A248" s="118" t="s">
        <v>159</v>
      </c>
      <c r="B248" s="125" t="s">
        <v>902</v>
      </c>
      <c r="C248" s="125" t="s">
        <v>903</v>
      </c>
      <c r="D248" s="53" t="s">
        <v>135</v>
      </c>
      <c r="E248" s="120"/>
      <c r="F248" s="48" t="str">
        <f t="shared" si="24"/>
        <v>う２５</v>
      </c>
      <c r="G248" s="48" t="str">
        <f t="shared" si="27"/>
        <v>渡邊直洋</v>
      </c>
      <c r="H248" s="53" t="s">
        <v>333</v>
      </c>
      <c r="I248" s="46" t="s">
        <v>22</v>
      </c>
      <c r="J248" s="123">
        <v>1988</v>
      </c>
      <c r="K248" s="50">
        <f t="shared" si="25"/>
        <v>38</v>
      </c>
      <c r="L248" s="48" t="str">
        <f t="shared" si="28"/>
        <v>OK</v>
      </c>
      <c r="M248" s="124" t="s">
        <v>904</v>
      </c>
    </row>
    <row r="249" spans="1:15">
      <c r="A249" s="118" t="s">
        <v>160</v>
      </c>
      <c r="B249" s="125" t="s">
        <v>905</v>
      </c>
      <c r="C249" s="125" t="s">
        <v>906</v>
      </c>
      <c r="D249" s="53" t="s">
        <v>135</v>
      </c>
      <c r="E249" s="120"/>
      <c r="F249" s="48" t="str">
        <f t="shared" si="24"/>
        <v>う２６</v>
      </c>
      <c r="G249" s="48" t="str">
        <f t="shared" si="27"/>
        <v>猪師崇人</v>
      </c>
      <c r="H249" s="53" t="s">
        <v>333</v>
      </c>
      <c r="I249" s="46" t="s">
        <v>22</v>
      </c>
      <c r="J249" s="123">
        <v>1985</v>
      </c>
      <c r="K249" s="50">
        <f t="shared" si="25"/>
        <v>41</v>
      </c>
      <c r="L249" s="48" t="str">
        <f t="shared" si="28"/>
        <v>OK</v>
      </c>
      <c r="M249" s="124" t="s">
        <v>904</v>
      </c>
    </row>
    <row r="250" spans="1:15">
      <c r="A250" s="118" t="s">
        <v>161</v>
      </c>
      <c r="B250" s="125" t="s">
        <v>369</v>
      </c>
      <c r="C250" s="125" t="s">
        <v>907</v>
      </c>
      <c r="D250" s="53" t="s">
        <v>135</v>
      </c>
      <c r="E250" s="120"/>
      <c r="F250" s="48" t="str">
        <f t="shared" si="24"/>
        <v>う２７</v>
      </c>
      <c r="G250" s="48" t="str">
        <f t="shared" si="27"/>
        <v>中島章大</v>
      </c>
      <c r="H250" s="53" t="s">
        <v>333</v>
      </c>
      <c r="I250" s="48" t="s">
        <v>242</v>
      </c>
      <c r="J250" s="123">
        <v>1989</v>
      </c>
      <c r="K250" s="50">
        <f t="shared" si="25"/>
        <v>37</v>
      </c>
      <c r="L250" s="48" t="str">
        <f t="shared" si="28"/>
        <v>OK</v>
      </c>
      <c r="M250" s="124" t="s">
        <v>904</v>
      </c>
    </row>
    <row r="251" spans="1:15">
      <c r="A251" s="118" t="s">
        <v>162</v>
      </c>
      <c r="B251" s="125" t="s">
        <v>908</v>
      </c>
      <c r="C251" s="125" t="s">
        <v>909</v>
      </c>
      <c r="D251" s="53" t="s">
        <v>135</v>
      </c>
      <c r="E251" s="120"/>
      <c r="F251" s="48" t="str">
        <f t="shared" si="24"/>
        <v>う２８</v>
      </c>
      <c r="G251" s="48" t="str">
        <f t="shared" si="27"/>
        <v>徳光亮真</v>
      </c>
      <c r="H251" s="53" t="s">
        <v>333</v>
      </c>
      <c r="I251" s="46" t="s">
        <v>22</v>
      </c>
      <c r="J251" s="123">
        <v>1990</v>
      </c>
      <c r="K251" s="50">
        <f t="shared" si="25"/>
        <v>36</v>
      </c>
      <c r="L251" s="48" t="str">
        <f t="shared" si="28"/>
        <v>OK</v>
      </c>
      <c r="M251" s="122" t="s">
        <v>901</v>
      </c>
    </row>
    <row r="252" spans="1:15">
      <c r="A252" s="118" t="s">
        <v>163</v>
      </c>
      <c r="B252" s="125" t="s">
        <v>910</v>
      </c>
      <c r="C252" s="125" t="s">
        <v>911</v>
      </c>
      <c r="D252" s="53" t="s">
        <v>135</v>
      </c>
      <c r="E252" s="120"/>
      <c r="F252" s="48" t="str">
        <f t="shared" si="24"/>
        <v>う２９</v>
      </c>
      <c r="G252" s="48" t="str">
        <f t="shared" si="27"/>
        <v>元生光亮</v>
      </c>
      <c r="H252" s="53" t="s">
        <v>333</v>
      </c>
      <c r="I252" s="46" t="s">
        <v>22</v>
      </c>
      <c r="J252" s="123">
        <v>1990</v>
      </c>
      <c r="K252" s="50">
        <f t="shared" si="25"/>
        <v>36</v>
      </c>
      <c r="L252" s="48" t="str">
        <f t="shared" si="28"/>
        <v>OK</v>
      </c>
      <c r="M252" s="122" t="s">
        <v>904</v>
      </c>
    </row>
    <row r="253" spans="1:15">
      <c r="A253" s="118" t="s">
        <v>164</v>
      </c>
      <c r="B253" s="71" t="s">
        <v>912</v>
      </c>
      <c r="C253" s="126" t="s">
        <v>913</v>
      </c>
      <c r="D253" s="53" t="s">
        <v>135</v>
      </c>
      <c r="E253" s="47"/>
      <c r="F253" s="48" t="str">
        <f t="shared" si="24"/>
        <v>う３０</v>
      </c>
      <c r="G253" s="48" t="str">
        <f>B253&amp;C253</f>
        <v>田中伸一</v>
      </c>
      <c r="H253" s="53" t="s">
        <v>333</v>
      </c>
      <c r="I253" s="134" t="s">
        <v>914</v>
      </c>
      <c r="J253" s="108">
        <v>1964</v>
      </c>
      <c r="K253" s="50">
        <f t="shared" si="25"/>
        <v>62</v>
      </c>
      <c r="L253" s="107" t="str">
        <f>IF(G253="","",IF(COUNTIF($H$4:$H$620,G253)&gt;1,"2重登録","OK"))</f>
        <v>OK</v>
      </c>
      <c r="M253" s="48" t="s">
        <v>226</v>
      </c>
    </row>
    <row r="254" spans="1:15">
      <c r="A254" s="118" t="s">
        <v>166</v>
      </c>
      <c r="B254" s="137" t="s">
        <v>915</v>
      </c>
      <c r="C254" s="137" t="s">
        <v>916</v>
      </c>
      <c r="D254" s="53" t="s">
        <v>135</v>
      </c>
      <c r="E254" s="127"/>
      <c r="F254" s="48" t="str">
        <f t="shared" si="24"/>
        <v>う３１</v>
      </c>
      <c r="G254" s="51" t="str">
        <f>B254&amp;C254</f>
        <v>原田真稔</v>
      </c>
      <c r="H254" s="53" t="s">
        <v>333</v>
      </c>
      <c r="I254" s="88" t="s">
        <v>22</v>
      </c>
      <c r="J254" s="138">
        <v>1974</v>
      </c>
      <c r="K254" s="50">
        <f t="shared" si="25"/>
        <v>52</v>
      </c>
      <c r="L254" s="89" t="str">
        <f>IF(G254="","",IF(COUNTIF($G$47:$G$440,G254)&gt;1,"2重登録","OK"))</f>
        <v>OK</v>
      </c>
      <c r="M254" s="139" t="s">
        <v>228</v>
      </c>
    </row>
    <row r="255" spans="1:15">
      <c r="A255" s="118" t="s">
        <v>167</v>
      </c>
      <c r="B255" s="140" t="s">
        <v>917</v>
      </c>
      <c r="C255" s="140" t="s">
        <v>918</v>
      </c>
      <c r="D255" s="53" t="s">
        <v>135</v>
      </c>
      <c r="E255" s="127"/>
      <c r="F255" s="48" t="str">
        <f t="shared" si="24"/>
        <v>う３２</v>
      </c>
      <c r="G255" s="51" t="str">
        <f>B255&amp;C255</f>
        <v>谷本健人</v>
      </c>
      <c r="H255" s="53" t="s">
        <v>333</v>
      </c>
      <c r="I255" s="88" t="s">
        <v>22</v>
      </c>
      <c r="J255" s="138">
        <v>1967</v>
      </c>
      <c r="K255" s="50">
        <f t="shared" si="25"/>
        <v>59</v>
      </c>
      <c r="L255" s="89" t="str">
        <f>IF(G255="","",IF(COUNTIF($G$47:$G$440,G255)&gt;1,"2重登録","OK"))</f>
        <v>OK</v>
      </c>
      <c r="M255" s="139" t="s">
        <v>214</v>
      </c>
      <c r="N255"/>
    </row>
    <row r="256" spans="1:15">
      <c r="A256" s="118" t="s">
        <v>168</v>
      </c>
      <c r="B256" s="140" t="s">
        <v>331</v>
      </c>
      <c r="C256" s="140" t="s">
        <v>919</v>
      </c>
      <c r="D256" s="53" t="s">
        <v>135</v>
      </c>
      <c r="E256" s="127"/>
      <c r="F256" s="48" t="str">
        <f t="shared" si="24"/>
        <v>う３３</v>
      </c>
      <c r="G256" s="51" t="str">
        <f t="shared" ref="G256:G258" si="29">B256&amp;C256</f>
        <v>中嶋優人</v>
      </c>
      <c r="H256" s="53" t="s">
        <v>333</v>
      </c>
      <c r="I256" s="88" t="s">
        <v>22</v>
      </c>
      <c r="J256" s="138">
        <v>1997</v>
      </c>
      <c r="K256" s="50">
        <f t="shared" si="25"/>
        <v>29</v>
      </c>
      <c r="L256" s="89" t="str">
        <f>IF(G256="","",IF(COUNTIF($G$47:$G$440,G256)&gt;1,"2重登録","OK"))</f>
        <v>OK</v>
      </c>
      <c r="M256" s="139" t="s">
        <v>243</v>
      </c>
      <c r="N256"/>
      <c r="O256" s="33"/>
    </row>
    <row r="257" spans="1:15">
      <c r="A257" s="118" t="s">
        <v>169</v>
      </c>
      <c r="B257" s="140" t="s">
        <v>920</v>
      </c>
      <c r="C257" s="140" t="s">
        <v>921</v>
      </c>
      <c r="D257" s="53" t="s">
        <v>135</v>
      </c>
      <c r="E257" s="127"/>
      <c r="F257" s="48" t="str">
        <f t="shared" si="24"/>
        <v>う３４</v>
      </c>
      <c r="G257" s="51" t="str">
        <f t="shared" si="29"/>
        <v>赤岡景伍</v>
      </c>
      <c r="H257" s="53" t="s">
        <v>333</v>
      </c>
      <c r="I257" s="88" t="s">
        <v>22</v>
      </c>
      <c r="J257" s="138">
        <v>1999</v>
      </c>
      <c r="K257" s="50">
        <f t="shared" si="25"/>
        <v>27</v>
      </c>
      <c r="L257" s="89" t="str">
        <f>IF(G257="","",IF(COUNTIF($G$47:$G$440,G257)&gt;1,"2重登録","OK"))</f>
        <v>OK</v>
      </c>
      <c r="M257" s="139" t="s">
        <v>243</v>
      </c>
      <c r="N257"/>
      <c r="O257" s="33"/>
    </row>
    <row r="258" spans="1:15">
      <c r="A258" s="118" t="s">
        <v>170</v>
      </c>
      <c r="B258" s="140" t="s">
        <v>922</v>
      </c>
      <c r="C258" s="140" t="s">
        <v>923</v>
      </c>
      <c r="D258" s="53" t="s">
        <v>135</v>
      </c>
      <c r="E258" s="127"/>
      <c r="F258" s="48" t="str">
        <f t="shared" si="24"/>
        <v>う３５</v>
      </c>
      <c r="G258" s="51" t="str">
        <f t="shared" si="29"/>
        <v>安井栄司</v>
      </c>
      <c r="H258" s="53" t="s">
        <v>333</v>
      </c>
      <c r="I258" s="88" t="s">
        <v>22</v>
      </c>
      <c r="J258" s="138">
        <v>1964</v>
      </c>
      <c r="K258" s="50">
        <f t="shared" si="25"/>
        <v>62</v>
      </c>
      <c r="L258" s="89" t="str">
        <f>IF(G258="","",IF(COUNTIF($G$47:$G$440,G258)&gt;1,"2重登録","OK"))</f>
        <v>OK</v>
      </c>
      <c r="M258" s="139" t="s">
        <v>284</v>
      </c>
      <c r="N258"/>
      <c r="O258" s="33"/>
    </row>
    <row r="259" spans="1:15">
      <c r="A259" s="118" t="s">
        <v>171</v>
      </c>
      <c r="B259" s="141" t="s">
        <v>924</v>
      </c>
      <c r="C259" s="141" t="s">
        <v>925</v>
      </c>
      <c r="D259" s="53" t="s">
        <v>135</v>
      </c>
      <c r="E259" s="120"/>
      <c r="F259" s="48" t="str">
        <f t="shared" si="24"/>
        <v>う３６</v>
      </c>
      <c r="G259" s="48" t="str">
        <f t="shared" si="27"/>
        <v>今井順子</v>
      </c>
      <c r="H259" s="53" t="s">
        <v>333</v>
      </c>
      <c r="I259" s="98" t="s">
        <v>926</v>
      </c>
      <c r="J259" s="123">
        <v>1957</v>
      </c>
      <c r="K259" s="50">
        <f t="shared" si="25"/>
        <v>69</v>
      </c>
      <c r="L259" s="48" t="str">
        <f t="shared" ref="L259:L272" si="30">IF(G259="","",IF(COUNTIF($G$8:$G$391,G259)&gt;1,"2重登録","OK"))</f>
        <v>OK</v>
      </c>
      <c r="M259" s="142" t="s">
        <v>927</v>
      </c>
      <c r="N259"/>
      <c r="O259" s="33"/>
    </row>
    <row r="260" spans="1:15">
      <c r="A260" s="118" t="s">
        <v>172</v>
      </c>
      <c r="B260" s="141" t="s">
        <v>363</v>
      </c>
      <c r="C260" s="141" t="s">
        <v>928</v>
      </c>
      <c r="D260" s="53" t="s">
        <v>135</v>
      </c>
      <c r="E260" s="120"/>
      <c r="F260" s="48" t="str">
        <f t="shared" si="24"/>
        <v>う３７</v>
      </c>
      <c r="G260" s="48" t="str">
        <f t="shared" si="27"/>
        <v>伊吹邦子</v>
      </c>
      <c r="H260" s="53" t="s">
        <v>333</v>
      </c>
      <c r="I260" s="98" t="s">
        <v>222</v>
      </c>
      <c r="J260" s="121">
        <v>1969</v>
      </c>
      <c r="K260" s="50">
        <f t="shared" si="25"/>
        <v>57</v>
      </c>
      <c r="L260" s="48" t="str">
        <f t="shared" si="30"/>
        <v>OK</v>
      </c>
      <c r="M260" s="127" t="s">
        <v>895</v>
      </c>
      <c r="N260"/>
      <c r="O260" s="33"/>
    </row>
    <row r="261" spans="1:15">
      <c r="A261" s="118" t="s">
        <v>173</v>
      </c>
      <c r="B261" s="143" t="s">
        <v>352</v>
      </c>
      <c r="C261" s="143" t="s">
        <v>353</v>
      </c>
      <c r="D261" s="53" t="s">
        <v>135</v>
      </c>
      <c r="E261" s="120"/>
      <c r="F261" s="48" t="str">
        <f t="shared" si="24"/>
        <v>う３８</v>
      </c>
      <c r="G261" s="48" t="str">
        <f t="shared" si="27"/>
        <v>植垣貴美子</v>
      </c>
      <c r="H261" s="53" t="s">
        <v>333</v>
      </c>
      <c r="I261" s="144" t="s">
        <v>222</v>
      </c>
      <c r="J261" s="129">
        <v>1965</v>
      </c>
      <c r="K261" s="50">
        <f t="shared" si="25"/>
        <v>61</v>
      </c>
      <c r="L261" s="48" t="str">
        <f t="shared" si="30"/>
        <v>OK</v>
      </c>
      <c r="M261" s="145" t="s">
        <v>225</v>
      </c>
      <c r="N261"/>
      <c r="O261" s="33"/>
    </row>
    <row r="262" spans="1:15">
      <c r="A262" s="118" t="s">
        <v>174</v>
      </c>
      <c r="B262" s="146" t="s">
        <v>354</v>
      </c>
      <c r="C262" s="146" t="s">
        <v>355</v>
      </c>
      <c r="D262" s="53" t="s">
        <v>135</v>
      </c>
      <c r="E262" s="120"/>
      <c r="F262" s="48" t="str">
        <f t="shared" ref="F262:F328" si="31">A262</f>
        <v>う３９</v>
      </c>
      <c r="G262" s="48" t="str">
        <f t="shared" si="27"/>
        <v>牛道心</v>
      </c>
      <c r="H262" s="53" t="s">
        <v>333</v>
      </c>
      <c r="I262" s="98" t="s">
        <v>222</v>
      </c>
      <c r="J262" s="108">
        <v>1978</v>
      </c>
      <c r="K262" s="50">
        <f t="shared" si="25"/>
        <v>48</v>
      </c>
      <c r="L262" s="48" t="str">
        <f t="shared" si="30"/>
        <v>OK</v>
      </c>
      <c r="M262" s="134" t="s">
        <v>356</v>
      </c>
      <c r="N262"/>
      <c r="O262" s="33"/>
    </row>
    <row r="263" spans="1:15">
      <c r="A263" s="118" t="s">
        <v>175</v>
      </c>
      <c r="B263" s="146" t="s">
        <v>357</v>
      </c>
      <c r="C263" s="146" t="s">
        <v>929</v>
      </c>
      <c r="D263" s="53" t="s">
        <v>135</v>
      </c>
      <c r="E263" s="120"/>
      <c r="F263" s="48" t="str">
        <f t="shared" si="31"/>
        <v>う４０</v>
      </c>
      <c r="G263" s="48" t="str">
        <f t="shared" si="27"/>
        <v>梅田陽子</v>
      </c>
      <c r="H263" s="53" t="s">
        <v>333</v>
      </c>
      <c r="I263" s="98" t="s">
        <v>222</v>
      </c>
      <c r="J263" s="108">
        <v>1969</v>
      </c>
      <c r="K263" s="50">
        <f t="shared" ref="K263:K345" si="32">IF(J263="","",(2026-J263))</f>
        <v>57</v>
      </c>
      <c r="L263" s="48" t="str">
        <f t="shared" si="30"/>
        <v>OK</v>
      </c>
      <c r="M263" s="127" t="s">
        <v>930</v>
      </c>
      <c r="N263"/>
      <c r="O263" s="33"/>
    </row>
    <row r="264" spans="1:15">
      <c r="A264" s="118" t="s">
        <v>176</v>
      </c>
      <c r="B264" s="146" t="s">
        <v>873</v>
      </c>
      <c r="C264" s="146" t="s">
        <v>329</v>
      </c>
      <c r="D264" s="53" t="s">
        <v>135</v>
      </c>
      <c r="E264" s="120"/>
      <c r="F264" s="48" t="str">
        <f t="shared" si="31"/>
        <v>う４１</v>
      </c>
      <c r="G264" s="48" t="str">
        <f t="shared" si="27"/>
        <v>垣内美香</v>
      </c>
      <c r="H264" s="53" t="s">
        <v>333</v>
      </c>
      <c r="I264" s="98" t="s">
        <v>222</v>
      </c>
      <c r="J264" s="121">
        <v>1968</v>
      </c>
      <c r="K264" s="50">
        <f t="shared" si="32"/>
        <v>58</v>
      </c>
      <c r="L264" s="48" t="str">
        <f t="shared" si="30"/>
        <v>OK</v>
      </c>
      <c r="M264" s="145" t="s">
        <v>247</v>
      </c>
      <c r="N264"/>
      <c r="O264" s="33"/>
    </row>
    <row r="265" spans="1:15">
      <c r="A265" s="118" t="s">
        <v>177</v>
      </c>
      <c r="B265" s="147" t="s">
        <v>359</v>
      </c>
      <c r="C265" s="147" t="s">
        <v>931</v>
      </c>
      <c r="D265" s="53" t="s">
        <v>135</v>
      </c>
      <c r="E265" s="120"/>
      <c r="F265" s="48" t="str">
        <f t="shared" si="31"/>
        <v>う４２</v>
      </c>
      <c r="G265" s="48" t="str">
        <f t="shared" si="27"/>
        <v>辻佳子</v>
      </c>
      <c r="H265" s="53" t="s">
        <v>333</v>
      </c>
      <c r="I265" s="98" t="s">
        <v>222</v>
      </c>
      <c r="J265" s="148">
        <v>1973</v>
      </c>
      <c r="K265" s="50">
        <f t="shared" si="32"/>
        <v>53</v>
      </c>
      <c r="L265" s="48" t="str">
        <f t="shared" si="30"/>
        <v>OK</v>
      </c>
      <c r="M265" s="122" t="s">
        <v>895</v>
      </c>
      <c r="N265"/>
      <c r="O265" s="33"/>
    </row>
    <row r="266" spans="1:15">
      <c r="A266" s="118" t="s">
        <v>178</v>
      </c>
      <c r="B266" s="146" t="s">
        <v>360</v>
      </c>
      <c r="C266" s="146" t="s">
        <v>932</v>
      </c>
      <c r="D266" s="53" t="s">
        <v>135</v>
      </c>
      <c r="E266" s="120"/>
      <c r="F266" s="48" t="str">
        <f t="shared" si="31"/>
        <v>う４３</v>
      </c>
      <c r="G266" s="48" t="str">
        <f t="shared" si="27"/>
        <v>苗村直子</v>
      </c>
      <c r="H266" s="53" t="s">
        <v>333</v>
      </c>
      <c r="I266" s="98" t="s">
        <v>222</v>
      </c>
      <c r="J266" s="148">
        <v>1974</v>
      </c>
      <c r="K266" s="50">
        <f t="shared" si="32"/>
        <v>52</v>
      </c>
      <c r="L266" s="48" t="str">
        <f t="shared" si="30"/>
        <v>OK</v>
      </c>
      <c r="M266" s="122" t="s">
        <v>933</v>
      </c>
      <c r="N266"/>
      <c r="O266" s="33"/>
    </row>
    <row r="267" spans="1:15">
      <c r="A267" s="118" t="s">
        <v>179</v>
      </c>
      <c r="B267" s="146" t="s">
        <v>361</v>
      </c>
      <c r="C267" s="146" t="s">
        <v>362</v>
      </c>
      <c r="D267" s="53" t="s">
        <v>135</v>
      </c>
      <c r="E267" s="120"/>
      <c r="F267" s="48" t="str">
        <f t="shared" si="31"/>
        <v>う４４</v>
      </c>
      <c r="G267" s="48" t="str">
        <f t="shared" si="27"/>
        <v>藤田博美</v>
      </c>
      <c r="H267" s="53" t="s">
        <v>333</v>
      </c>
      <c r="I267" s="98" t="s">
        <v>222</v>
      </c>
      <c r="J267" s="131">
        <v>1970</v>
      </c>
      <c r="K267" s="50">
        <f t="shared" si="32"/>
        <v>56</v>
      </c>
      <c r="L267" s="48" t="str">
        <f t="shared" si="30"/>
        <v>OK</v>
      </c>
      <c r="M267" s="122" t="s">
        <v>23</v>
      </c>
      <c r="N267"/>
      <c r="O267" s="33"/>
    </row>
    <row r="268" spans="1:15">
      <c r="A268" s="118" t="s">
        <v>180</v>
      </c>
      <c r="B268" s="149" t="s">
        <v>165</v>
      </c>
      <c r="C268" s="149" t="s">
        <v>934</v>
      </c>
      <c r="D268" s="53" t="s">
        <v>135</v>
      </c>
      <c r="E268" s="120"/>
      <c r="F268" s="48" t="str">
        <f t="shared" si="31"/>
        <v>う４５</v>
      </c>
      <c r="G268" s="48" t="str">
        <f t="shared" si="27"/>
        <v>竹下光代</v>
      </c>
      <c r="H268" s="53" t="s">
        <v>333</v>
      </c>
      <c r="I268" s="98" t="s">
        <v>222</v>
      </c>
      <c r="J268" s="123">
        <v>1974</v>
      </c>
      <c r="K268" s="50">
        <f t="shared" si="32"/>
        <v>52</v>
      </c>
      <c r="L268" s="48" t="str">
        <f t="shared" si="30"/>
        <v>OK</v>
      </c>
      <c r="M268" s="142" t="s">
        <v>250</v>
      </c>
      <c r="N268"/>
      <c r="O268" s="33"/>
    </row>
    <row r="269" spans="1:15">
      <c r="A269" s="118" t="s">
        <v>181</v>
      </c>
      <c r="B269" s="141" t="s">
        <v>132</v>
      </c>
      <c r="C269" s="141" t="s">
        <v>935</v>
      </c>
      <c r="D269" s="53" t="s">
        <v>135</v>
      </c>
      <c r="E269" s="120"/>
      <c r="F269" s="48" t="str">
        <f t="shared" si="31"/>
        <v>う４６</v>
      </c>
      <c r="G269" s="48" t="str">
        <f t="shared" si="27"/>
        <v>姫井亜利沙</v>
      </c>
      <c r="H269" s="53" t="s">
        <v>333</v>
      </c>
      <c r="I269" s="98" t="s">
        <v>222</v>
      </c>
      <c r="J269" s="123">
        <v>1982</v>
      </c>
      <c r="K269" s="50">
        <f t="shared" si="32"/>
        <v>44</v>
      </c>
      <c r="L269" s="48" t="str">
        <f t="shared" si="30"/>
        <v>OK</v>
      </c>
      <c r="M269" s="122" t="s">
        <v>895</v>
      </c>
      <c r="N269"/>
      <c r="O269" s="33"/>
    </row>
    <row r="270" spans="1:15">
      <c r="A270" s="118" t="s">
        <v>936</v>
      </c>
      <c r="B270" s="146" t="s">
        <v>937</v>
      </c>
      <c r="C270" s="146" t="s">
        <v>938</v>
      </c>
      <c r="D270" s="53" t="s">
        <v>135</v>
      </c>
      <c r="E270" s="120"/>
      <c r="F270" s="48" t="str">
        <f t="shared" si="31"/>
        <v>う４７</v>
      </c>
      <c r="G270" s="48" t="str">
        <f t="shared" si="27"/>
        <v>村田彩子</v>
      </c>
      <c r="H270" s="53" t="s">
        <v>333</v>
      </c>
      <c r="I270" s="98" t="s">
        <v>222</v>
      </c>
      <c r="J270" s="123">
        <v>1968</v>
      </c>
      <c r="K270" s="50">
        <f t="shared" si="32"/>
        <v>58</v>
      </c>
      <c r="L270" s="48" t="str">
        <f t="shared" si="30"/>
        <v>OK</v>
      </c>
      <c r="M270" s="122" t="s">
        <v>247</v>
      </c>
      <c r="N270"/>
      <c r="O270" s="33"/>
    </row>
    <row r="271" spans="1:15">
      <c r="A271" s="118" t="s">
        <v>939</v>
      </c>
      <c r="B271" s="146" t="s">
        <v>940</v>
      </c>
      <c r="C271" s="146" t="s">
        <v>941</v>
      </c>
      <c r="D271" s="53" t="s">
        <v>135</v>
      </c>
      <c r="E271" s="120"/>
      <c r="F271" s="48" t="str">
        <f t="shared" si="31"/>
        <v>う４８</v>
      </c>
      <c r="G271" s="48" t="str">
        <f t="shared" si="27"/>
        <v>村川庸子</v>
      </c>
      <c r="H271" s="53" t="s">
        <v>333</v>
      </c>
      <c r="I271" s="98" t="s">
        <v>222</v>
      </c>
      <c r="J271" s="123">
        <v>1969</v>
      </c>
      <c r="K271" s="50">
        <f t="shared" si="32"/>
        <v>57</v>
      </c>
      <c r="L271" s="48" t="str">
        <f t="shared" si="30"/>
        <v>OK</v>
      </c>
      <c r="M271" s="122" t="s">
        <v>942</v>
      </c>
      <c r="N271"/>
      <c r="O271" s="33"/>
    </row>
    <row r="272" spans="1:15">
      <c r="A272" s="118" t="s">
        <v>943</v>
      </c>
      <c r="B272" s="146" t="s">
        <v>944</v>
      </c>
      <c r="C272" s="146" t="s">
        <v>945</v>
      </c>
      <c r="D272" s="53" t="s">
        <v>135</v>
      </c>
      <c r="E272" s="150"/>
      <c r="F272" s="48" t="str">
        <f t="shared" si="31"/>
        <v>う４９</v>
      </c>
      <c r="G272" s="48" t="str">
        <f t="shared" si="27"/>
        <v>古株淳子</v>
      </c>
      <c r="H272" s="53" t="s">
        <v>333</v>
      </c>
      <c r="I272" s="98" t="s">
        <v>222</v>
      </c>
      <c r="J272" s="151">
        <v>1968</v>
      </c>
      <c r="K272" s="50">
        <f t="shared" si="32"/>
        <v>58</v>
      </c>
      <c r="L272" s="48" t="str">
        <f t="shared" si="30"/>
        <v>OK</v>
      </c>
      <c r="M272" s="152" t="s">
        <v>946</v>
      </c>
      <c r="N272"/>
      <c r="O272" s="33"/>
    </row>
    <row r="273" spans="1:15">
      <c r="A273" s="118" t="s">
        <v>947</v>
      </c>
      <c r="B273" s="153" t="s">
        <v>915</v>
      </c>
      <c r="C273" s="153" t="s">
        <v>948</v>
      </c>
      <c r="D273" s="53" t="s">
        <v>135</v>
      </c>
      <c r="E273" s="127"/>
      <c r="F273" s="48" t="str">
        <f t="shared" si="31"/>
        <v>う５０</v>
      </c>
      <c r="G273" s="51" t="str">
        <f t="shared" si="27"/>
        <v>原田洋子</v>
      </c>
      <c r="H273" s="53" t="s">
        <v>333</v>
      </c>
      <c r="I273" s="97" t="s">
        <v>222</v>
      </c>
      <c r="J273" s="138">
        <v>1976</v>
      </c>
      <c r="K273" s="50">
        <f t="shared" si="32"/>
        <v>50</v>
      </c>
      <c r="L273" s="89" t="str">
        <f t="shared" ref="L273:L279" si="33">IF(G273="","",IF(COUNTIF($G$47:$G$440,G273)&gt;1,"2重登録","OK"))</f>
        <v>OK</v>
      </c>
      <c r="M273" s="139" t="s">
        <v>228</v>
      </c>
      <c r="N273"/>
      <c r="O273" s="33"/>
    </row>
    <row r="274" spans="1:15">
      <c r="A274" s="118" t="s">
        <v>949</v>
      </c>
      <c r="B274" s="153" t="s">
        <v>950</v>
      </c>
      <c r="C274" s="153" t="s">
        <v>358</v>
      </c>
      <c r="D274" s="53" t="s">
        <v>135</v>
      </c>
      <c r="E274" s="127"/>
      <c r="F274" s="48" t="str">
        <f t="shared" si="31"/>
        <v>う５１</v>
      </c>
      <c r="G274" s="51" t="str">
        <f t="shared" si="27"/>
        <v>小川陽子</v>
      </c>
      <c r="H274" s="53" t="s">
        <v>333</v>
      </c>
      <c r="I274" s="97" t="s">
        <v>222</v>
      </c>
      <c r="J274" s="138">
        <v>1971</v>
      </c>
      <c r="K274" s="50">
        <f t="shared" si="32"/>
        <v>55</v>
      </c>
      <c r="L274" s="89" t="str">
        <f t="shared" si="33"/>
        <v>OK</v>
      </c>
      <c r="M274" s="139" t="s">
        <v>228</v>
      </c>
      <c r="N274"/>
      <c r="O274" s="33"/>
    </row>
    <row r="275" spans="1:15">
      <c r="A275" s="118" t="s">
        <v>951</v>
      </c>
      <c r="B275" s="153" t="s">
        <v>310</v>
      </c>
      <c r="C275" s="153" t="s">
        <v>313</v>
      </c>
      <c r="D275" s="53" t="s">
        <v>135</v>
      </c>
      <c r="E275" s="127"/>
      <c r="F275" s="48" t="str">
        <f t="shared" si="31"/>
        <v>う５２</v>
      </c>
      <c r="G275" s="51" t="str">
        <f t="shared" si="27"/>
        <v>山口千恵</v>
      </c>
      <c r="H275" s="53" t="s">
        <v>333</v>
      </c>
      <c r="I275" s="97" t="s">
        <v>222</v>
      </c>
      <c r="J275" s="138">
        <v>1978</v>
      </c>
      <c r="K275" s="50">
        <f t="shared" si="32"/>
        <v>48</v>
      </c>
      <c r="L275" s="89" t="str">
        <f t="shared" si="33"/>
        <v>OK</v>
      </c>
      <c r="M275" s="139" t="s">
        <v>219</v>
      </c>
      <c r="N275"/>
      <c r="O275" s="33"/>
    </row>
    <row r="276" spans="1:15">
      <c r="A276" s="118" t="s">
        <v>952</v>
      </c>
      <c r="B276" s="153" t="s">
        <v>298</v>
      </c>
      <c r="C276" s="153" t="s">
        <v>953</v>
      </c>
      <c r="D276" s="53" t="s">
        <v>135</v>
      </c>
      <c r="E276" s="108" t="s">
        <v>739</v>
      </c>
      <c r="F276" s="48" t="str">
        <f t="shared" si="31"/>
        <v>う５３</v>
      </c>
      <c r="G276" s="51" t="str">
        <f>B276&amp;C276</f>
        <v>森心奈</v>
      </c>
      <c r="H276" s="53" t="s">
        <v>333</v>
      </c>
      <c r="I276" s="97" t="s">
        <v>222</v>
      </c>
      <c r="J276" s="138">
        <v>2013</v>
      </c>
      <c r="K276" s="50">
        <f>IF(J276="","",(2026-J276))</f>
        <v>13</v>
      </c>
      <c r="L276" s="89" t="str">
        <f t="shared" si="33"/>
        <v>OK</v>
      </c>
      <c r="M276" s="139" t="s">
        <v>284</v>
      </c>
      <c r="N276"/>
      <c r="O276" s="33"/>
    </row>
    <row r="277" spans="1:15">
      <c r="A277" s="118" t="s">
        <v>954</v>
      </c>
      <c r="B277" s="59" t="s">
        <v>955</v>
      </c>
      <c r="C277" s="59" t="s">
        <v>956</v>
      </c>
      <c r="D277" s="53" t="s">
        <v>135</v>
      </c>
      <c r="E277" s="52"/>
      <c r="F277" s="48" t="str">
        <f t="shared" si="31"/>
        <v>う５４</v>
      </c>
      <c r="G277" s="45" t="str">
        <f>B277&amp;C277</f>
        <v>河野由子</v>
      </c>
      <c r="H277" s="53" t="s">
        <v>333</v>
      </c>
      <c r="I277" s="97" t="s">
        <v>222</v>
      </c>
      <c r="J277" s="57">
        <v>1961</v>
      </c>
      <c r="K277" s="60">
        <f>IF(J277="","",(2026-J277))</f>
        <v>65</v>
      </c>
      <c r="L277" s="45" t="str">
        <f t="shared" si="33"/>
        <v>OK</v>
      </c>
      <c r="M277" s="45" t="s">
        <v>228</v>
      </c>
      <c r="N277"/>
      <c r="O277" s="33"/>
    </row>
    <row r="278" spans="1:15">
      <c r="A278" s="118" t="s">
        <v>1119</v>
      </c>
      <c r="B278" s="45" t="s">
        <v>369</v>
      </c>
      <c r="C278" s="45" t="s">
        <v>1120</v>
      </c>
      <c r="D278" s="53" t="s">
        <v>135</v>
      </c>
      <c r="E278" s="52"/>
      <c r="F278" s="48" t="str">
        <f t="shared" si="31"/>
        <v>う５５</v>
      </c>
      <c r="G278" s="45" t="str">
        <f>B278&amp;C278</f>
        <v>中島大輔</v>
      </c>
      <c r="H278" s="53" t="s">
        <v>333</v>
      </c>
      <c r="I278" s="167" t="s">
        <v>914</v>
      </c>
      <c r="J278" s="57">
        <v>1984</v>
      </c>
      <c r="K278" s="60">
        <f>IF(J278="","",(2026-J278))</f>
        <v>42</v>
      </c>
      <c r="L278" s="45" t="str">
        <f t="shared" si="33"/>
        <v>OK</v>
      </c>
      <c r="M278" s="45" t="s">
        <v>1121</v>
      </c>
      <c r="N278"/>
      <c r="O278" s="33"/>
    </row>
    <row r="279" spans="1:15">
      <c r="A279" s="118" t="s">
        <v>1131</v>
      </c>
      <c r="B279" s="45" t="s">
        <v>1132</v>
      </c>
      <c r="C279" s="45" t="s">
        <v>1133</v>
      </c>
      <c r="D279" s="53" t="s">
        <v>135</v>
      </c>
      <c r="E279" s="52"/>
      <c r="F279" s="48" t="str">
        <f t="shared" si="31"/>
        <v>う５６</v>
      </c>
      <c r="G279" s="45" t="str">
        <f>B279&amp;C279</f>
        <v>袖岡毅志</v>
      </c>
      <c r="H279" s="53" t="s">
        <v>333</v>
      </c>
      <c r="I279" s="167" t="s">
        <v>914</v>
      </c>
      <c r="J279" s="57">
        <v>1972</v>
      </c>
      <c r="K279" s="60">
        <f>IF(J279="","",(2026-J279))</f>
        <v>54</v>
      </c>
      <c r="L279" s="45" t="str">
        <f t="shared" si="33"/>
        <v>OK</v>
      </c>
      <c r="M279" s="45" t="s">
        <v>1121</v>
      </c>
      <c r="N279"/>
      <c r="O279" s="33"/>
    </row>
    <row r="280" spans="1:15">
      <c r="A280" s="168"/>
      <c r="B280" s="87">
        <v>10</v>
      </c>
      <c r="C280" s="114"/>
      <c r="D280" s="154" t="s">
        <v>957</v>
      </c>
      <c r="E280" s="42"/>
      <c r="F280" s="61"/>
      <c r="G280" s="61"/>
      <c r="H280" s="154"/>
      <c r="I280" s="61"/>
      <c r="J280" s="155"/>
      <c r="K280" s="50" t="str">
        <f t="shared" si="32"/>
        <v/>
      </c>
      <c r="L280" s="61"/>
      <c r="M280" s="156"/>
      <c r="N280"/>
      <c r="O280" s="33"/>
    </row>
    <row r="281" spans="1:15">
      <c r="A281" s="45" t="s">
        <v>958</v>
      </c>
      <c r="B281" s="98" t="s">
        <v>959</v>
      </c>
      <c r="C281" s="98" t="s">
        <v>960</v>
      </c>
      <c r="D281" s="46" t="s">
        <v>961</v>
      </c>
      <c r="E281" s="47"/>
      <c r="F281" s="48" t="str">
        <f t="shared" si="31"/>
        <v>た０１</v>
      </c>
      <c r="G281" s="48" t="str">
        <f>B281&amp;C281</f>
        <v>川瀬清子</v>
      </c>
      <c r="H281" s="48" t="str">
        <f>D281</f>
        <v>建部TC</v>
      </c>
      <c r="I281" s="98" t="s">
        <v>222</v>
      </c>
      <c r="J281" s="49">
        <v>1969</v>
      </c>
      <c r="K281" s="50">
        <f>IF(J281="","",(2026-J281))</f>
        <v>57</v>
      </c>
      <c r="L281" s="48" t="str">
        <f t="shared" ref="L281:L290" si="34">IF(G281="","",IF(COUNTIF($G$4:$G$103,G281)&gt;1,"2重登録","OK"))</f>
        <v>OK</v>
      </c>
      <c r="M281" s="99" t="s">
        <v>250</v>
      </c>
      <c r="N281"/>
      <c r="O281" s="33"/>
    </row>
    <row r="282" spans="1:15">
      <c r="A282" s="48" t="s">
        <v>962</v>
      </c>
      <c r="B282" s="48" t="s">
        <v>237</v>
      </c>
      <c r="C282" s="48" t="s">
        <v>963</v>
      </c>
      <c r="D282" s="46" t="s">
        <v>961</v>
      </c>
      <c r="E282" s="47"/>
      <c r="F282" s="48" t="str">
        <f t="shared" si="31"/>
        <v>た０２</v>
      </c>
      <c r="G282" s="48" t="str">
        <f t="shared" ref="G282:G290" si="35">B282&amp;C282</f>
        <v>中村雅宣</v>
      </c>
      <c r="H282" s="48" t="str">
        <f t="shared" ref="H282:H290" si="36">D282</f>
        <v>建部TC</v>
      </c>
      <c r="I282" s="48" t="s">
        <v>242</v>
      </c>
      <c r="J282" s="51">
        <v>1978</v>
      </c>
      <c r="K282" s="50">
        <f t="shared" ref="K282:K290" si="37">IF(J282="","",(2026-J282))</f>
        <v>48</v>
      </c>
      <c r="L282" s="48" t="str">
        <f t="shared" si="34"/>
        <v>OK</v>
      </c>
      <c r="M282" s="99" t="s">
        <v>250</v>
      </c>
      <c r="N282"/>
      <c r="O282" s="33"/>
    </row>
    <row r="283" spans="1:15">
      <c r="A283" s="48" t="s">
        <v>964</v>
      </c>
      <c r="B283" s="46" t="s">
        <v>965</v>
      </c>
      <c r="C283" s="46" t="s">
        <v>966</v>
      </c>
      <c r="D283" s="46" t="s">
        <v>961</v>
      </c>
      <c r="E283" s="47"/>
      <c r="F283" s="48" t="str">
        <f t="shared" si="31"/>
        <v>た０３</v>
      </c>
      <c r="G283" s="48" t="str">
        <f t="shared" si="35"/>
        <v>村地直也</v>
      </c>
      <c r="H283" s="48" t="str">
        <f t="shared" si="36"/>
        <v>建部TC</v>
      </c>
      <c r="I283" s="48" t="s">
        <v>242</v>
      </c>
      <c r="J283" s="49">
        <v>1989</v>
      </c>
      <c r="K283" s="50">
        <f t="shared" si="37"/>
        <v>37</v>
      </c>
      <c r="L283" s="48" t="str">
        <f t="shared" si="34"/>
        <v>OK</v>
      </c>
      <c r="M283" s="99" t="s">
        <v>250</v>
      </c>
      <c r="N283"/>
      <c r="O283"/>
    </row>
    <row r="284" spans="1:15">
      <c r="A284" s="45" t="s">
        <v>1122</v>
      </c>
      <c r="B284" s="98" t="s">
        <v>967</v>
      </c>
      <c r="C284" s="98" t="s">
        <v>221</v>
      </c>
      <c r="D284" s="46" t="s">
        <v>961</v>
      </c>
      <c r="E284" s="47"/>
      <c r="F284" s="48" t="str">
        <f t="shared" si="31"/>
        <v>た０４</v>
      </c>
      <c r="G284" s="48" t="str">
        <f t="shared" si="35"/>
        <v>小梶優子</v>
      </c>
      <c r="H284" s="48" t="str">
        <f t="shared" si="36"/>
        <v>建部TC</v>
      </c>
      <c r="I284" s="98" t="s">
        <v>222</v>
      </c>
      <c r="J284" s="51">
        <v>1974</v>
      </c>
      <c r="K284" s="50">
        <f t="shared" si="37"/>
        <v>52</v>
      </c>
      <c r="L284" s="48" t="str">
        <f t="shared" si="34"/>
        <v>OK</v>
      </c>
      <c r="M284" s="99" t="s">
        <v>250</v>
      </c>
      <c r="N284"/>
      <c r="O284" s="33"/>
    </row>
    <row r="285" spans="1:15">
      <c r="A285" s="48" t="s">
        <v>1123</v>
      </c>
      <c r="B285" s="98" t="s">
        <v>968</v>
      </c>
      <c r="C285" s="98" t="s">
        <v>969</v>
      </c>
      <c r="D285" s="46" t="s">
        <v>961</v>
      </c>
      <c r="E285" s="52"/>
      <c r="F285" s="48" t="str">
        <f t="shared" si="31"/>
        <v>た０５</v>
      </c>
      <c r="G285" s="48" t="str">
        <f t="shared" si="35"/>
        <v>井原早苗</v>
      </c>
      <c r="H285" s="48" t="str">
        <f t="shared" si="36"/>
        <v>建部TC</v>
      </c>
      <c r="I285" s="98" t="s">
        <v>222</v>
      </c>
      <c r="J285" s="49">
        <v>1967</v>
      </c>
      <c r="K285" s="50">
        <f t="shared" si="37"/>
        <v>59</v>
      </c>
      <c r="L285" s="48" t="str">
        <f t="shared" si="34"/>
        <v>OK</v>
      </c>
      <c r="M285" s="48" t="s">
        <v>247</v>
      </c>
      <c r="N285"/>
      <c r="O285" s="33"/>
    </row>
    <row r="286" spans="1:15">
      <c r="A286" s="48" t="s">
        <v>1124</v>
      </c>
      <c r="B286" s="53" t="s">
        <v>970</v>
      </c>
      <c r="C286" s="53" t="s">
        <v>971</v>
      </c>
      <c r="D286" s="46" t="s">
        <v>961</v>
      </c>
      <c r="E286" s="47"/>
      <c r="F286" s="48" t="str">
        <f t="shared" si="31"/>
        <v>た０６</v>
      </c>
      <c r="G286" s="48" t="str">
        <f t="shared" si="35"/>
        <v>坂上治謙</v>
      </c>
      <c r="H286" s="48" t="str">
        <f t="shared" si="36"/>
        <v>建部TC</v>
      </c>
      <c r="I286" s="48" t="s">
        <v>242</v>
      </c>
      <c r="J286" s="49">
        <v>1973</v>
      </c>
      <c r="K286" s="50">
        <f t="shared" si="37"/>
        <v>53</v>
      </c>
      <c r="L286" s="48" t="str">
        <f t="shared" si="34"/>
        <v>OK</v>
      </c>
      <c r="M286" s="48" t="s">
        <v>247</v>
      </c>
      <c r="N286"/>
    </row>
    <row r="287" spans="1:15">
      <c r="A287" s="45" t="s">
        <v>1125</v>
      </c>
      <c r="B287" s="98" t="s">
        <v>972</v>
      </c>
      <c r="C287" s="98" t="s">
        <v>973</v>
      </c>
      <c r="D287" s="46" t="s">
        <v>961</v>
      </c>
      <c r="E287" s="47"/>
      <c r="F287" s="48" t="str">
        <f t="shared" si="31"/>
        <v>た０７</v>
      </c>
      <c r="G287" s="48" t="str">
        <f t="shared" si="35"/>
        <v>川尻実千代</v>
      </c>
      <c r="H287" s="48" t="str">
        <f t="shared" si="36"/>
        <v>建部TC</v>
      </c>
      <c r="I287" s="98" t="s">
        <v>222</v>
      </c>
      <c r="J287" s="49">
        <v>1976</v>
      </c>
      <c r="K287" s="50">
        <f t="shared" si="37"/>
        <v>50</v>
      </c>
      <c r="L287" s="48" t="str">
        <f t="shared" si="34"/>
        <v>OK</v>
      </c>
      <c r="M287" s="99" t="s">
        <v>250</v>
      </c>
    </row>
    <row r="288" spans="1:15">
      <c r="A288" s="48" t="s">
        <v>1126</v>
      </c>
      <c r="B288" s="48" t="s">
        <v>974</v>
      </c>
      <c r="C288" s="48" t="s">
        <v>975</v>
      </c>
      <c r="D288" s="46" t="s">
        <v>961</v>
      </c>
      <c r="E288" s="47"/>
      <c r="F288" s="48" t="str">
        <f t="shared" si="31"/>
        <v>た０８</v>
      </c>
      <c r="G288" s="48" t="str">
        <f t="shared" si="35"/>
        <v>増山浩明</v>
      </c>
      <c r="H288" s="48" t="str">
        <f t="shared" si="36"/>
        <v>建部TC</v>
      </c>
      <c r="I288" s="48" t="s">
        <v>242</v>
      </c>
      <c r="J288" s="51">
        <v>1965</v>
      </c>
      <c r="K288" s="50">
        <f t="shared" si="37"/>
        <v>61</v>
      </c>
      <c r="L288" s="48" t="str">
        <f t="shared" si="34"/>
        <v>OK</v>
      </c>
      <c r="M288" s="99" t="s">
        <v>250</v>
      </c>
    </row>
    <row r="289" spans="1:15">
      <c r="A289" s="48" t="s">
        <v>1127</v>
      </c>
      <c r="B289" s="48" t="s">
        <v>976</v>
      </c>
      <c r="C289" s="48" t="s">
        <v>977</v>
      </c>
      <c r="D289" s="46" t="s">
        <v>961</v>
      </c>
      <c r="E289" s="47"/>
      <c r="F289" s="48" t="str">
        <f t="shared" si="31"/>
        <v>た０９</v>
      </c>
      <c r="G289" s="48" t="str">
        <f t="shared" si="35"/>
        <v>刈谷佳宏</v>
      </c>
      <c r="H289" s="48" t="str">
        <f t="shared" si="36"/>
        <v>建部TC</v>
      </c>
      <c r="I289" s="48" t="s">
        <v>242</v>
      </c>
      <c r="J289" s="49">
        <v>1959</v>
      </c>
      <c r="K289" s="50">
        <f t="shared" si="37"/>
        <v>67</v>
      </c>
      <c r="L289" s="48" t="str">
        <f t="shared" si="34"/>
        <v>OK</v>
      </c>
      <c r="M289" s="99" t="s">
        <v>250</v>
      </c>
      <c r="N289"/>
    </row>
    <row r="290" spans="1:15">
      <c r="A290" s="45" t="s">
        <v>1128</v>
      </c>
      <c r="B290" s="48" t="s">
        <v>1129</v>
      </c>
      <c r="C290" s="48" t="s">
        <v>1130</v>
      </c>
      <c r="D290" s="46" t="s">
        <v>961</v>
      </c>
      <c r="E290" s="47"/>
      <c r="F290" s="48" t="str">
        <f t="shared" si="31"/>
        <v>た１０</v>
      </c>
      <c r="G290" s="48" t="str">
        <f t="shared" si="35"/>
        <v>上川かの子</v>
      </c>
      <c r="H290" s="48" t="str">
        <f t="shared" si="36"/>
        <v>建部TC</v>
      </c>
      <c r="I290" s="98" t="s">
        <v>222</v>
      </c>
      <c r="J290" s="49">
        <v>1976</v>
      </c>
      <c r="K290" s="50">
        <f t="shared" si="37"/>
        <v>50</v>
      </c>
      <c r="L290" s="48" t="str">
        <f t="shared" si="34"/>
        <v>OK</v>
      </c>
      <c r="M290" s="48" t="s">
        <v>895</v>
      </c>
      <c r="N290"/>
    </row>
    <row r="291" spans="1:15">
      <c r="A291" s="168"/>
      <c r="B291" s="87">
        <v>11</v>
      </c>
      <c r="C291" s="114"/>
      <c r="D291" s="154" t="s">
        <v>978</v>
      </c>
      <c r="E291" s="42"/>
      <c r="F291" s="61"/>
      <c r="G291" s="61"/>
      <c r="H291" s="154"/>
      <c r="I291" s="61"/>
      <c r="J291" s="155"/>
      <c r="K291" s="50"/>
      <c r="L291" s="61"/>
      <c r="M291" s="156"/>
      <c r="N291"/>
    </row>
    <row r="292" spans="1:15">
      <c r="A292" s="48" t="s">
        <v>979</v>
      </c>
      <c r="B292" s="46" t="s">
        <v>980</v>
      </c>
      <c r="C292" s="46" t="s">
        <v>981</v>
      </c>
      <c r="D292" s="46" t="s">
        <v>982</v>
      </c>
      <c r="E292" s="56" t="s">
        <v>447</v>
      </c>
      <c r="F292" s="48" t="str">
        <f t="shared" si="31"/>
        <v>ぷ０１</v>
      </c>
      <c r="G292" s="48" t="str">
        <f t="shared" ref="G292:G306" si="38">B292&amp;C292</f>
        <v>吉田知司</v>
      </c>
      <c r="H292" s="48" t="s">
        <v>983</v>
      </c>
      <c r="I292" s="48" t="s">
        <v>242</v>
      </c>
      <c r="J292" s="49">
        <v>1948</v>
      </c>
      <c r="K292" s="50">
        <f>IF(J292="","",(2026-J292))</f>
        <v>78</v>
      </c>
      <c r="L292" s="107" t="str">
        <f t="shared" ref="L292:L341" si="39">IF(G292="","",IF(COUNTIF($G$8:$G$391,G292)&gt;1,"2重登録","OK"))</f>
        <v>OK</v>
      </c>
      <c r="M292" s="99" t="s">
        <v>250</v>
      </c>
      <c r="N292"/>
    </row>
    <row r="293" spans="1:15">
      <c r="A293" s="48" t="s">
        <v>984</v>
      </c>
      <c r="B293" s="46" t="s">
        <v>985</v>
      </c>
      <c r="C293" s="46" t="s">
        <v>986</v>
      </c>
      <c r="D293" s="46" t="s">
        <v>982</v>
      </c>
      <c r="E293" s="47"/>
      <c r="F293" s="48" t="str">
        <f t="shared" si="31"/>
        <v>ぷ０２</v>
      </c>
      <c r="G293" s="48" t="str">
        <f t="shared" si="38"/>
        <v>一丸征功</v>
      </c>
      <c r="H293" s="48" t="s">
        <v>983</v>
      </c>
      <c r="I293" s="48" t="s">
        <v>242</v>
      </c>
      <c r="J293" s="49">
        <v>1960</v>
      </c>
      <c r="K293" s="50">
        <f t="shared" ref="K293:K309" si="40">IF(J293="","",(2026-J293))</f>
        <v>66</v>
      </c>
      <c r="L293" s="107" t="str">
        <f t="shared" si="39"/>
        <v>OK</v>
      </c>
      <c r="M293" s="48" t="s">
        <v>247</v>
      </c>
      <c r="N293"/>
    </row>
    <row r="294" spans="1:15">
      <c r="A294" s="48" t="s">
        <v>123</v>
      </c>
      <c r="B294" s="53" t="s">
        <v>987</v>
      </c>
      <c r="C294" s="53" t="s">
        <v>988</v>
      </c>
      <c r="D294" s="46" t="s">
        <v>982</v>
      </c>
      <c r="E294" s="56" t="s">
        <v>447</v>
      </c>
      <c r="F294" s="48" t="str">
        <f t="shared" si="31"/>
        <v>ぷ０３</v>
      </c>
      <c r="G294" s="48" t="str">
        <f t="shared" si="38"/>
        <v>青井亘</v>
      </c>
      <c r="H294" s="48" t="s">
        <v>983</v>
      </c>
      <c r="I294" s="48" t="s">
        <v>914</v>
      </c>
      <c r="J294" s="49">
        <v>1954</v>
      </c>
      <c r="K294" s="50">
        <f t="shared" si="40"/>
        <v>72</v>
      </c>
      <c r="L294" s="107" t="str">
        <f t="shared" si="39"/>
        <v>OK</v>
      </c>
      <c r="M294" s="48" t="s">
        <v>247</v>
      </c>
      <c r="N294"/>
    </row>
    <row r="295" spans="1:15">
      <c r="A295" s="48" t="s">
        <v>124</v>
      </c>
      <c r="B295" s="98" t="s">
        <v>989</v>
      </c>
      <c r="C295" s="98" t="s">
        <v>990</v>
      </c>
      <c r="D295" s="46" t="s">
        <v>982</v>
      </c>
      <c r="E295" s="56" t="s">
        <v>447</v>
      </c>
      <c r="F295" s="48" t="str">
        <f t="shared" si="31"/>
        <v>ぷ０４</v>
      </c>
      <c r="G295" s="98" t="str">
        <f t="shared" si="38"/>
        <v>澤井恵子</v>
      </c>
      <c r="H295" s="48" t="s">
        <v>983</v>
      </c>
      <c r="I295" s="98" t="s">
        <v>926</v>
      </c>
      <c r="J295" s="49">
        <v>1948</v>
      </c>
      <c r="K295" s="50">
        <f t="shared" si="40"/>
        <v>78</v>
      </c>
      <c r="L295" s="107" t="str">
        <f t="shared" si="39"/>
        <v>OK</v>
      </c>
      <c r="M295" s="98" t="s">
        <v>250</v>
      </c>
      <c r="N295"/>
    </row>
    <row r="296" spans="1:15">
      <c r="A296" s="48" t="s">
        <v>125</v>
      </c>
      <c r="B296" s="48" t="s">
        <v>991</v>
      </c>
      <c r="C296" s="48" t="s">
        <v>992</v>
      </c>
      <c r="D296" s="46" t="s">
        <v>982</v>
      </c>
      <c r="E296" s="56" t="s">
        <v>447</v>
      </c>
      <c r="F296" s="48" t="str">
        <f t="shared" si="31"/>
        <v>ぷ０５</v>
      </c>
      <c r="G296" s="48" t="str">
        <f t="shared" si="38"/>
        <v>関弘次</v>
      </c>
      <c r="H296" s="48" t="s">
        <v>983</v>
      </c>
      <c r="I296" s="48" t="s">
        <v>242</v>
      </c>
      <c r="J296" s="51">
        <v>1956</v>
      </c>
      <c r="K296" s="50">
        <f t="shared" si="40"/>
        <v>70</v>
      </c>
      <c r="L296" s="107" t="str">
        <f t="shared" si="39"/>
        <v>OK</v>
      </c>
      <c r="M296" s="48" t="s">
        <v>993</v>
      </c>
      <c r="N296"/>
    </row>
    <row r="297" spans="1:15">
      <c r="A297" s="48" t="s">
        <v>126</v>
      </c>
      <c r="B297" s="46" t="s">
        <v>994</v>
      </c>
      <c r="C297" s="46" t="s">
        <v>995</v>
      </c>
      <c r="D297" s="46" t="s">
        <v>982</v>
      </c>
      <c r="E297" s="56" t="s">
        <v>447</v>
      </c>
      <c r="F297" s="48" t="str">
        <f t="shared" si="31"/>
        <v>ぷ０６</v>
      </c>
      <c r="G297" s="48" t="str">
        <f t="shared" si="38"/>
        <v>但中昭三</v>
      </c>
      <c r="H297" s="48" t="s">
        <v>983</v>
      </c>
      <c r="I297" s="48" t="s">
        <v>914</v>
      </c>
      <c r="J297" s="49">
        <v>1955</v>
      </c>
      <c r="K297" s="50">
        <f t="shared" si="40"/>
        <v>71</v>
      </c>
      <c r="L297" s="107" t="str">
        <f t="shared" si="39"/>
        <v>OK</v>
      </c>
      <c r="M297" s="48" t="s">
        <v>993</v>
      </c>
      <c r="N297"/>
    </row>
    <row r="298" spans="1:15">
      <c r="A298" s="48" t="s">
        <v>127</v>
      </c>
      <c r="B298" s="144" t="s">
        <v>996</v>
      </c>
      <c r="C298" s="144" t="s">
        <v>925</v>
      </c>
      <c r="D298" s="46" t="s">
        <v>982</v>
      </c>
      <c r="E298" s="47"/>
      <c r="F298" s="48" t="str">
        <f t="shared" si="31"/>
        <v>ぷ０７</v>
      </c>
      <c r="G298" s="98" t="str">
        <f t="shared" si="38"/>
        <v>松田順子</v>
      </c>
      <c r="H298" s="48" t="s">
        <v>983</v>
      </c>
      <c r="I298" s="98" t="s">
        <v>926</v>
      </c>
      <c r="J298" s="49">
        <v>1965</v>
      </c>
      <c r="K298" s="50">
        <f t="shared" si="40"/>
        <v>61</v>
      </c>
      <c r="L298" s="107" t="str">
        <f t="shared" si="39"/>
        <v>OK</v>
      </c>
      <c r="M298" s="99" t="s">
        <v>250</v>
      </c>
      <c r="N298"/>
    </row>
    <row r="299" spans="1:15">
      <c r="A299" s="48" t="s">
        <v>128</v>
      </c>
      <c r="B299" s="98" t="s">
        <v>997</v>
      </c>
      <c r="C299" s="98" t="s">
        <v>998</v>
      </c>
      <c r="D299" s="46" t="s">
        <v>983</v>
      </c>
      <c r="E299" s="56" t="s">
        <v>447</v>
      </c>
      <c r="F299" s="48" t="str">
        <f t="shared" si="31"/>
        <v>ぷ０８</v>
      </c>
      <c r="G299" s="98" t="str">
        <f t="shared" si="38"/>
        <v>森谷洋子</v>
      </c>
      <c r="H299" s="48" t="s">
        <v>983</v>
      </c>
      <c r="I299" s="98" t="s">
        <v>926</v>
      </c>
      <c r="J299" s="49">
        <v>1951</v>
      </c>
      <c r="K299" s="50">
        <f t="shared" si="40"/>
        <v>75</v>
      </c>
      <c r="L299" s="107" t="str">
        <f t="shared" si="39"/>
        <v>OK</v>
      </c>
      <c r="M299" s="48" t="s">
        <v>993</v>
      </c>
      <c r="N299"/>
      <c r="O299"/>
    </row>
    <row r="300" spans="1:15">
      <c r="A300" s="48" t="s">
        <v>129</v>
      </c>
      <c r="B300" s="46" t="s">
        <v>999</v>
      </c>
      <c r="C300" s="46" t="s">
        <v>1000</v>
      </c>
      <c r="D300" s="46" t="s">
        <v>982</v>
      </c>
      <c r="F300" s="48" t="str">
        <f t="shared" si="31"/>
        <v>ぷ０９</v>
      </c>
      <c r="G300" s="48" t="str">
        <f t="shared" si="38"/>
        <v>山形公平</v>
      </c>
      <c r="H300" s="48" t="s">
        <v>983</v>
      </c>
      <c r="I300" s="48" t="s">
        <v>914</v>
      </c>
      <c r="J300" s="49">
        <v>1957</v>
      </c>
      <c r="K300" s="50">
        <f t="shared" si="40"/>
        <v>69</v>
      </c>
      <c r="L300" s="107" t="str">
        <f t="shared" si="39"/>
        <v>OK</v>
      </c>
      <c r="M300" s="99" t="s">
        <v>250</v>
      </c>
      <c r="N300"/>
      <c r="O300"/>
    </row>
    <row r="301" spans="1:15">
      <c r="A301" s="48" t="s">
        <v>130</v>
      </c>
      <c r="B301" s="46" t="s">
        <v>989</v>
      </c>
      <c r="C301" s="46" t="s">
        <v>1001</v>
      </c>
      <c r="D301" s="46" t="s">
        <v>982</v>
      </c>
      <c r="E301" s="56" t="s">
        <v>447</v>
      </c>
      <c r="F301" s="48" t="str">
        <f t="shared" si="31"/>
        <v>ぷ１０</v>
      </c>
      <c r="G301" s="48" t="str">
        <f t="shared" si="38"/>
        <v>澤井誠</v>
      </c>
      <c r="H301" s="48" t="s">
        <v>983</v>
      </c>
      <c r="I301" s="48" t="s">
        <v>914</v>
      </c>
      <c r="J301" s="49">
        <v>1948</v>
      </c>
      <c r="K301" s="50">
        <f t="shared" si="40"/>
        <v>78</v>
      </c>
      <c r="L301" s="107" t="str">
        <f t="shared" si="39"/>
        <v>OK</v>
      </c>
      <c r="M301" s="98" t="s">
        <v>927</v>
      </c>
      <c r="N301"/>
      <c r="O301"/>
    </row>
    <row r="302" spans="1:15">
      <c r="A302" s="48" t="s">
        <v>131</v>
      </c>
      <c r="B302" s="46" t="s">
        <v>1002</v>
      </c>
      <c r="C302" s="46" t="s">
        <v>1003</v>
      </c>
      <c r="D302" s="46" t="s">
        <v>982</v>
      </c>
      <c r="E302" s="56" t="s">
        <v>447</v>
      </c>
      <c r="F302" s="48" t="str">
        <f t="shared" si="31"/>
        <v>ぷ１１</v>
      </c>
      <c r="G302" s="48" t="str">
        <f t="shared" si="38"/>
        <v>谷口一男</v>
      </c>
      <c r="H302" s="48" t="s">
        <v>983</v>
      </c>
      <c r="I302" s="48" t="s">
        <v>914</v>
      </c>
      <c r="J302" s="49">
        <v>1947</v>
      </c>
      <c r="K302" s="50">
        <f t="shared" si="40"/>
        <v>79</v>
      </c>
      <c r="L302" s="107" t="str">
        <f t="shared" si="39"/>
        <v>OK</v>
      </c>
      <c r="M302" s="59" t="s">
        <v>250</v>
      </c>
      <c r="N302"/>
      <c r="O302"/>
    </row>
    <row r="303" spans="1:15">
      <c r="A303" s="48" t="s">
        <v>1004</v>
      </c>
      <c r="B303" s="48" t="s">
        <v>1005</v>
      </c>
      <c r="C303" s="48" t="s">
        <v>1006</v>
      </c>
      <c r="D303" s="46" t="s">
        <v>982</v>
      </c>
      <c r="E303" s="56" t="s">
        <v>447</v>
      </c>
      <c r="F303" s="48" t="str">
        <f t="shared" si="31"/>
        <v>ぷ１２</v>
      </c>
      <c r="G303" s="48" t="str">
        <f t="shared" si="38"/>
        <v>鶴田進</v>
      </c>
      <c r="H303" s="48" t="s">
        <v>983</v>
      </c>
      <c r="I303" s="48" t="s">
        <v>914</v>
      </c>
      <c r="J303" s="49">
        <v>1950</v>
      </c>
      <c r="K303" s="50">
        <f t="shared" si="40"/>
        <v>76</v>
      </c>
      <c r="L303" s="107" t="str">
        <f t="shared" si="39"/>
        <v>OK</v>
      </c>
      <c r="M303" s="48" t="s">
        <v>247</v>
      </c>
      <c r="N303"/>
      <c r="O303"/>
    </row>
    <row r="304" spans="1:15">
      <c r="A304" s="48" t="s">
        <v>1007</v>
      </c>
      <c r="B304" s="46" t="s">
        <v>1008</v>
      </c>
      <c r="C304" s="46" t="s">
        <v>1009</v>
      </c>
      <c r="D304" s="46" t="s">
        <v>982</v>
      </c>
      <c r="E304" s="56" t="s">
        <v>447</v>
      </c>
      <c r="F304" s="48" t="str">
        <f t="shared" si="31"/>
        <v>ぷ１３</v>
      </c>
      <c r="G304" s="48" t="str">
        <f t="shared" si="38"/>
        <v>早川浩</v>
      </c>
      <c r="H304" s="48" t="s">
        <v>983</v>
      </c>
      <c r="I304" s="48" t="s">
        <v>914</v>
      </c>
      <c r="J304" s="49">
        <v>1951</v>
      </c>
      <c r="K304" s="50">
        <f t="shared" si="40"/>
        <v>75</v>
      </c>
      <c r="L304" s="107" t="str">
        <f t="shared" si="39"/>
        <v>OK</v>
      </c>
      <c r="M304" s="48" t="s">
        <v>247</v>
      </c>
      <c r="N304"/>
      <c r="O304"/>
    </row>
    <row r="305" spans="1:15">
      <c r="A305" s="48" t="s">
        <v>1010</v>
      </c>
      <c r="B305" s="46" t="s">
        <v>361</v>
      </c>
      <c r="C305" s="46" t="s">
        <v>1011</v>
      </c>
      <c r="D305" s="46" t="s">
        <v>982</v>
      </c>
      <c r="F305" s="48" t="str">
        <f t="shared" si="31"/>
        <v>ぷ１４</v>
      </c>
      <c r="G305" s="48" t="str">
        <f t="shared" si="38"/>
        <v>藤田諭</v>
      </c>
      <c r="H305" s="48" t="s">
        <v>983</v>
      </c>
      <c r="I305" s="48" t="s">
        <v>914</v>
      </c>
      <c r="J305" s="49">
        <v>1957</v>
      </c>
      <c r="K305" s="50">
        <f t="shared" si="40"/>
        <v>69</v>
      </c>
      <c r="L305" s="107" t="str">
        <f t="shared" si="39"/>
        <v>OK</v>
      </c>
      <c r="M305" s="48" t="s">
        <v>247</v>
      </c>
      <c r="N305"/>
      <c r="O305"/>
    </row>
    <row r="306" spans="1:15">
      <c r="A306" s="48" t="s">
        <v>1012</v>
      </c>
      <c r="B306" s="48" t="s">
        <v>1013</v>
      </c>
      <c r="C306" s="48" t="s">
        <v>1014</v>
      </c>
      <c r="D306" s="46" t="s">
        <v>982</v>
      </c>
      <c r="E306" s="56" t="s">
        <v>447</v>
      </c>
      <c r="F306" s="48" t="str">
        <f t="shared" si="31"/>
        <v>ぷ１５</v>
      </c>
      <c r="G306" s="48" t="str">
        <f t="shared" si="38"/>
        <v>堀川敬児</v>
      </c>
      <c r="H306" s="48" t="s">
        <v>983</v>
      </c>
      <c r="I306" s="48" t="s">
        <v>914</v>
      </c>
      <c r="J306" s="49">
        <v>1952</v>
      </c>
      <c r="K306" s="50">
        <f t="shared" si="40"/>
        <v>74</v>
      </c>
      <c r="L306" s="107" t="str">
        <f t="shared" si="39"/>
        <v>OK</v>
      </c>
      <c r="M306" s="48" t="s">
        <v>247</v>
      </c>
      <c r="N306"/>
      <c r="O306" s="34"/>
    </row>
    <row r="307" spans="1:15">
      <c r="A307" s="48" t="s">
        <v>1015</v>
      </c>
      <c r="B307" s="45" t="s">
        <v>1016</v>
      </c>
      <c r="C307" s="45" t="s">
        <v>1017</v>
      </c>
      <c r="D307" s="46" t="s">
        <v>982</v>
      </c>
      <c r="F307" s="48" t="str">
        <f t="shared" si="31"/>
        <v>ぷ１６</v>
      </c>
      <c r="G307" s="48" t="str">
        <f>B307&amp;C307</f>
        <v>水義治</v>
      </c>
      <c r="H307" s="48" t="s">
        <v>983</v>
      </c>
      <c r="I307" s="45" t="s">
        <v>914</v>
      </c>
      <c r="J307" s="57">
        <v>1960</v>
      </c>
      <c r="K307" s="50">
        <f t="shared" si="40"/>
        <v>66</v>
      </c>
      <c r="L307" s="107" t="str">
        <f t="shared" si="39"/>
        <v>OK</v>
      </c>
      <c r="M307" s="48" t="s">
        <v>247</v>
      </c>
      <c r="N307"/>
      <c r="O307" s="34"/>
    </row>
    <row r="308" spans="1:15">
      <c r="A308" s="48" t="s">
        <v>1018</v>
      </c>
      <c r="B308" s="45" t="s">
        <v>1019</v>
      </c>
      <c r="C308" s="45" t="s">
        <v>1020</v>
      </c>
      <c r="D308" s="46" t="s">
        <v>982</v>
      </c>
      <c r="E308" s="56" t="s">
        <v>447</v>
      </c>
      <c r="F308" s="48" t="str">
        <f t="shared" si="31"/>
        <v>ぷ１７</v>
      </c>
      <c r="G308" s="48" t="str">
        <f>B308&amp;C308</f>
        <v>安田和彦</v>
      </c>
      <c r="H308" s="48" t="s">
        <v>983</v>
      </c>
      <c r="I308" s="45" t="s">
        <v>914</v>
      </c>
      <c r="J308" s="57">
        <v>1945</v>
      </c>
      <c r="K308" s="50">
        <f t="shared" si="40"/>
        <v>81</v>
      </c>
      <c r="L308" s="107" t="str">
        <f t="shared" si="39"/>
        <v>OK</v>
      </c>
      <c r="M308" s="48" t="s">
        <v>247</v>
      </c>
      <c r="N308"/>
      <c r="O308"/>
    </row>
    <row r="309" spans="1:15">
      <c r="A309" s="48" t="s">
        <v>1021</v>
      </c>
      <c r="B309" s="45" t="s">
        <v>1022</v>
      </c>
      <c r="C309" s="45" t="s">
        <v>1023</v>
      </c>
      <c r="D309" s="46" t="s">
        <v>982</v>
      </c>
      <c r="F309" s="48" t="str">
        <f t="shared" si="31"/>
        <v>ぷ１８</v>
      </c>
      <c r="G309" s="45" t="str">
        <f>B309&amp;C309</f>
        <v>牧村裕子</v>
      </c>
      <c r="H309" s="48" t="s">
        <v>983</v>
      </c>
      <c r="I309" s="59" t="s">
        <v>926</v>
      </c>
      <c r="J309" s="57">
        <v>1958</v>
      </c>
      <c r="K309" s="50">
        <f t="shared" si="40"/>
        <v>68</v>
      </c>
      <c r="L309" s="107" t="str">
        <f t="shared" si="39"/>
        <v>OK</v>
      </c>
      <c r="M309" s="45" t="s">
        <v>883</v>
      </c>
    </row>
    <row r="310" spans="1:15">
      <c r="A310" s="168"/>
      <c r="B310" s="87">
        <v>12</v>
      </c>
      <c r="C310" s="114"/>
      <c r="D310" s="154" t="s">
        <v>1024</v>
      </c>
      <c r="E310" s="42"/>
      <c r="F310" s="61"/>
      <c r="G310" s="61"/>
      <c r="H310" s="154"/>
      <c r="I310" s="61"/>
      <c r="J310" s="155"/>
      <c r="K310" s="50"/>
      <c r="L310" s="107" t="str">
        <f t="shared" si="39"/>
        <v/>
      </c>
      <c r="M310" s="156"/>
    </row>
    <row r="311" spans="1:15">
      <c r="A311" s="48" t="s">
        <v>1025</v>
      </c>
      <c r="B311" s="46" t="s">
        <v>1026</v>
      </c>
      <c r="C311" s="46" t="s">
        <v>1027</v>
      </c>
      <c r="D311" s="46" t="s">
        <v>1028</v>
      </c>
      <c r="E311" s="56" t="s">
        <v>447</v>
      </c>
      <c r="F311" s="48" t="str">
        <f t="shared" si="31"/>
        <v>し０１</v>
      </c>
      <c r="G311" s="48" t="str">
        <f t="shared" ref="G311:G341" si="41">B311&amp;C311</f>
        <v>竹中徳司</v>
      </c>
      <c r="H311" s="48" t="s">
        <v>1029</v>
      </c>
      <c r="I311" s="48" t="s">
        <v>242</v>
      </c>
      <c r="J311" s="49">
        <v>1955</v>
      </c>
      <c r="K311" s="50">
        <f>IF(J311="","",(2026-J311))</f>
        <v>71</v>
      </c>
      <c r="L311" s="107" t="str">
        <f t="shared" si="39"/>
        <v>OK</v>
      </c>
      <c r="M311" s="147" t="s">
        <v>250</v>
      </c>
    </row>
    <row r="312" spans="1:15">
      <c r="A312" s="48" t="s">
        <v>1030</v>
      </c>
      <c r="B312" s="48" t="s">
        <v>295</v>
      </c>
      <c r="C312" s="48" t="s">
        <v>1031</v>
      </c>
      <c r="D312" s="46" t="s">
        <v>1028</v>
      </c>
      <c r="E312" s="47" t="s">
        <v>447</v>
      </c>
      <c r="F312" s="48" t="str">
        <f t="shared" si="31"/>
        <v>し０２</v>
      </c>
      <c r="G312" s="48" t="str">
        <f t="shared" si="41"/>
        <v>南人嗣</v>
      </c>
      <c r="H312" s="48" t="s">
        <v>1029</v>
      </c>
      <c r="I312" s="48" t="s">
        <v>242</v>
      </c>
      <c r="J312" s="51">
        <v>1955</v>
      </c>
      <c r="K312" s="50">
        <f t="shared" ref="K312:K317" si="42">IF(J312="","",(2026-J312))</f>
        <v>71</v>
      </c>
      <c r="L312" s="107" t="str">
        <f t="shared" si="39"/>
        <v>OK</v>
      </c>
      <c r="M312" s="147" t="s">
        <v>250</v>
      </c>
    </row>
    <row r="313" spans="1:15">
      <c r="A313" s="48" t="s">
        <v>1032</v>
      </c>
      <c r="B313" s="46" t="s">
        <v>912</v>
      </c>
      <c r="C313" s="46" t="s">
        <v>1033</v>
      </c>
      <c r="D313" s="46" t="s">
        <v>1028</v>
      </c>
      <c r="E313" s="47" t="s">
        <v>447</v>
      </c>
      <c r="F313" s="48" t="str">
        <f t="shared" si="31"/>
        <v>し０３</v>
      </c>
      <c r="G313" s="48" t="str">
        <f t="shared" si="41"/>
        <v>田中勝之</v>
      </c>
      <c r="H313" s="48" t="s">
        <v>1029</v>
      </c>
      <c r="I313" s="48" t="s">
        <v>242</v>
      </c>
      <c r="J313" s="49">
        <v>1944</v>
      </c>
      <c r="K313" s="50">
        <f t="shared" si="42"/>
        <v>82</v>
      </c>
      <c r="L313" s="107" t="str">
        <f t="shared" si="39"/>
        <v>OK</v>
      </c>
      <c r="M313" s="147" t="s">
        <v>250</v>
      </c>
    </row>
    <row r="314" spans="1:15">
      <c r="A314" s="48" t="s">
        <v>781</v>
      </c>
      <c r="B314" s="53" t="s">
        <v>1034</v>
      </c>
      <c r="C314" s="53" t="s">
        <v>1035</v>
      </c>
      <c r="D314" s="46" t="s">
        <v>1028</v>
      </c>
      <c r="E314" s="47" t="s">
        <v>447</v>
      </c>
      <c r="F314" s="48" t="str">
        <f t="shared" si="31"/>
        <v>し０４</v>
      </c>
      <c r="G314" s="48" t="str">
        <f t="shared" si="41"/>
        <v>加藤昇</v>
      </c>
      <c r="H314" s="48" t="s">
        <v>1029</v>
      </c>
      <c r="I314" s="48" t="s">
        <v>242</v>
      </c>
      <c r="J314" s="51">
        <v>1952</v>
      </c>
      <c r="K314" s="50">
        <f t="shared" si="42"/>
        <v>74</v>
      </c>
      <c r="L314" s="107" t="str">
        <f t="shared" si="39"/>
        <v>OK</v>
      </c>
      <c r="M314" s="147" t="s">
        <v>250</v>
      </c>
    </row>
    <row r="315" spans="1:15">
      <c r="A315" s="48" t="s">
        <v>785</v>
      </c>
      <c r="B315" s="48" t="s">
        <v>1036</v>
      </c>
      <c r="C315" s="48" t="s">
        <v>1037</v>
      </c>
      <c r="D315" s="46" t="s">
        <v>1028</v>
      </c>
      <c r="E315" s="47"/>
      <c r="F315" s="48" t="str">
        <f t="shared" si="31"/>
        <v>し０５</v>
      </c>
      <c r="G315" s="48" t="str">
        <f t="shared" si="41"/>
        <v>大木浩</v>
      </c>
      <c r="H315" s="48" t="s">
        <v>1029</v>
      </c>
      <c r="I315" s="48" t="s">
        <v>242</v>
      </c>
      <c r="J315" s="49">
        <v>1963</v>
      </c>
      <c r="K315" s="50">
        <f t="shared" si="42"/>
        <v>63</v>
      </c>
      <c r="L315" s="107" t="str">
        <f t="shared" si="39"/>
        <v>OK</v>
      </c>
      <c r="M315" s="147" t="s">
        <v>250</v>
      </c>
      <c r="O315"/>
    </row>
    <row r="316" spans="1:15">
      <c r="A316" s="48" t="s">
        <v>789</v>
      </c>
      <c r="B316" s="46" t="s">
        <v>338</v>
      </c>
      <c r="C316" s="46" t="s">
        <v>1038</v>
      </c>
      <c r="D316" s="46" t="s">
        <v>1028</v>
      </c>
      <c r="E316" s="47" t="s">
        <v>447</v>
      </c>
      <c r="F316" s="48" t="str">
        <f t="shared" si="31"/>
        <v>し０６</v>
      </c>
      <c r="G316" s="48" t="str">
        <f t="shared" si="41"/>
        <v>片岡春巳</v>
      </c>
      <c r="H316" s="48" t="s">
        <v>1029</v>
      </c>
      <c r="I316" s="48" t="s">
        <v>242</v>
      </c>
      <c r="J316" s="49">
        <v>1953</v>
      </c>
      <c r="K316" s="50">
        <f t="shared" si="42"/>
        <v>73</v>
      </c>
      <c r="L316" s="107" t="str">
        <f t="shared" si="39"/>
        <v>OK</v>
      </c>
      <c r="M316" s="147" t="s">
        <v>250</v>
      </c>
      <c r="O316"/>
    </row>
    <row r="317" spans="1:15">
      <c r="A317" s="48" t="s">
        <v>793</v>
      </c>
      <c r="B317" s="98" t="s">
        <v>1039</v>
      </c>
      <c r="C317" s="98" t="s">
        <v>1040</v>
      </c>
      <c r="D317" s="46" t="s">
        <v>1028</v>
      </c>
      <c r="E317" s="47"/>
      <c r="F317" s="48" t="str">
        <f t="shared" si="31"/>
        <v>し０７</v>
      </c>
      <c r="G317" s="48" t="str">
        <f t="shared" si="41"/>
        <v>林雅子</v>
      </c>
      <c r="H317" s="48" t="s">
        <v>1029</v>
      </c>
      <c r="I317" s="98" t="s">
        <v>222</v>
      </c>
      <c r="J317" s="51">
        <v>1963</v>
      </c>
      <c r="K317" s="50">
        <f t="shared" si="42"/>
        <v>63</v>
      </c>
      <c r="L317" s="107" t="str">
        <f t="shared" si="39"/>
        <v>OK</v>
      </c>
      <c r="M317" s="147" t="s">
        <v>250</v>
      </c>
      <c r="O317"/>
    </row>
    <row r="318" spans="1:15">
      <c r="A318" s="48" t="s">
        <v>1041</v>
      </c>
      <c r="B318" s="46" t="s">
        <v>731</v>
      </c>
      <c r="C318" s="46" t="s">
        <v>1042</v>
      </c>
      <c r="D318" s="46" t="s">
        <v>1028</v>
      </c>
      <c r="E318" s="47"/>
      <c r="F318" s="48" t="str">
        <f t="shared" si="31"/>
        <v>し０８</v>
      </c>
      <c r="G318" s="48" t="str">
        <f t="shared" si="41"/>
        <v>小林誠</v>
      </c>
      <c r="H318" s="46" t="s">
        <v>1043</v>
      </c>
      <c r="I318" s="48" t="s">
        <v>242</v>
      </c>
      <c r="J318" s="49">
        <v>1961</v>
      </c>
      <c r="K318" s="50">
        <f>IF(J318="","",(2026-J318))</f>
        <v>65</v>
      </c>
      <c r="L318" s="107" t="str">
        <f t="shared" si="39"/>
        <v>OK</v>
      </c>
      <c r="M318" s="48" t="s">
        <v>895</v>
      </c>
      <c r="O318"/>
    </row>
    <row r="319" spans="1:15">
      <c r="A319" s="48" t="s">
        <v>1044</v>
      </c>
      <c r="B319" s="48" t="s">
        <v>731</v>
      </c>
      <c r="C319" s="48" t="s">
        <v>1045</v>
      </c>
      <c r="D319" s="46" t="s">
        <v>1028</v>
      </c>
      <c r="E319" s="47" t="s">
        <v>447</v>
      </c>
      <c r="F319" s="48" t="str">
        <f t="shared" si="31"/>
        <v>し０９</v>
      </c>
      <c r="G319" s="48" t="str">
        <f t="shared" si="41"/>
        <v>小林晴之</v>
      </c>
      <c r="H319" s="46" t="s">
        <v>1043</v>
      </c>
      <c r="I319" s="48" t="s">
        <v>242</v>
      </c>
      <c r="J319" s="51">
        <v>1955</v>
      </c>
      <c r="K319" s="50">
        <f t="shared" ref="K319:K325" si="43">IF(J319="","",(2026-J319))</f>
        <v>71</v>
      </c>
      <c r="L319" s="107" t="str">
        <f t="shared" si="39"/>
        <v>OK</v>
      </c>
      <c r="M319" s="48" t="s">
        <v>211</v>
      </c>
      <c r="O319"/>
    </row>
    <row r="320" spans="1:15">
      <c r="A320" s="48" t="s">
        <v>1046</v>
      </c>
      <c r="B320" s="46" t="s">
        <v>834</v>
      </c>
      <c r="C320" s="46" t="s">
        <v>1047</v>
      </c>
      <c r="D320" s="46" t="s">
        <v>1028</v>
      </c>
      <c r="E320" s="47"/>
      <c r="F320" s="48" t="str">
        <f t="shared" si="31"/>
        <v>し１０</v>
      </c>
      <c r="G320" s="48" t="str">
        <f t="shared" si="41"/>
        <v>大野俊治</v>
      </c>
      <c r="H320" s="46" t="s">
        <v>1043</v>
      </c>
      <c r="I320" s="48" t="s">
        <v>242</v>
      </c>
      <c r="J320" s="49">
        <v>1959</v>
      </c>
      <c r="K320" s="50">
        <f t="shared" si="43"/>
        <v>67</v>
      </c>
      <c r="L320" s="107" t="str">
        <f t="shared" si="39"/>
        <v>OK</v>
      </c>
      <c r="M320" s="98" t="s">
        <v>250</v>
      </c>
      <c r="O320"/>
    </row>
    <row r="321" spans="1:15">
      <c r="A321" s="48" t="s">
        <v>1048</v>
      </c>
      <c r="B321" s="48" t="s">
        <v>1049</v>
      </c>
      <c r="C321" s="48" t="s">
        <v>1050</v>
      </c>
      <c r="D321" s="46" t="s">
        <v>1028</v>
      </c>
      <c r="E321" s="47"/>
      <c r="F321" s="48" t="str">
        <f t="shared" si="31"/>
        <v>し１１</v>
      </c>
      <c r="G321" s="48" t="str">
        <f t="shared" si="41"/>
        <v>北村弘司</v>
      </c>
      <c r="H321" s="46" t="s">
        <v>1043</v>
      </c>
      <c r="I321" s="48" t="s">
        <v>242</v>
      </c>
      <c r="J321" s="51">
        <v>1960</v>
      </c>
      <c r="K321" s="50">
        <f t="shared" si="43"/>
        <v>66</v>
      </c>
      <c r="L321" s="107" t="str">
        <f t="shared" si="39"/>
        <v>OK</v>
      </c>
      <c r="M321" s="48" t="s">
        <v>368</v>
      </c>
      <c r="O321"/>
    </row>
    <row r="322" spans="1:15">
      <c r="A322" s="48" t="s">
        <v>1051</v>
      </c>
      <c r="B322" s="46" t="s">
        <v>1052</v>
      </c>
      <c r="C322" s="46" t="s">
        <v>1053</v>
      </c>
      <c r="D322" s="46" t="s">
        <v>1028</v>
      </c>
      <c r="E322" s="47"/>
      <c r="F322" s="48" t="str">
        <f t="shared" si="31"/>
        <v>し１２</v>
      </c>
      <c r="G322" s="48" t="str">
        <f t="shared" si="41"/>
        <v>坪田敏裕</v>
      </c>
      <c r="H322" s="46" t="s">
        <v>1043</v>
      </c>
      <c r="I322" s="48" t="s">
        <v>242</v>
      </c>
      <c r="J322" s="49">
        <v>1964</v>
      </c>
      <c r="K322" s="50">
        <f t="shared" si="43"/>
        <v>62</v>
      </c>
      <c r="L322" s="107" t="str">
        <f t="shared" si="39"/>
        <v>OK</v>
      </c>
      <c r="M322" s="48" t="s">
        <v>340</v>
      </c>
      <c r="N322"/>
      <c r="O322"/>
    </row>
    <row r="323" spans="1:15">
      <c r="A323" s="48" t="s">
        <v>1054</v>
      </c>
      <c r="B323" s="144" t="s">
        <v>237</v>
      </c>
      <c r="C323" s="144" t="s">
        <v>1055</v>
      </c>
      <c r="D323" s="46" t="s">
        <v>1028</v>
      </c>
      <c r="E323" s="47"/>
      <c r="F323" s="48" t="str">
        <f t="shared" si="31"/>
        <v>し１３</v>
      </c>
      <c r="G323" s="48" t="str">
        <f t="shared" si="41"/>
        <v>中村泰枝</v>
      </c>
      <c r="H323" s="46" t="s">
        <v>1043</v>
      </c>
      <c r="I323" s="98" t="s">
        <v>222</v>
      </c>
      <c r="J323" s="49">
        <v>1957</v>
      </c>
      <c r="K323" s="50">
        <f t="shared" si="43"/>
        <v>69</v>
      </c>
      <c r="L323" s="107" t="str">
        <f t="shared" si="39"/>
        <v>OK</v>
      </c>
      <c r="M323" s="48" t="s">
        <v>368</v>
      </c>
      <c r="N323"/>
      <c r="O323"/>
    </row>
    <row r="324" spans="1:15">
      <c r="A324" s="48" t="s">
        <v>1056</v>
      </c>
      <c r="B324" s="46" t="s">
        <v>1057</v>
      </c>
      <c r="C324" s="46" t="s">
        <v>1058</v>
      </c>
      <c r="D324" s="46" t="s">
        <v>1028</v>
      </c>
      <c r="E324" s="47"/>
      <c r="F324" s="48" t="str">
        <f t="shared" si="31"/>
        <v>し１４</v>
      </c>
      <c r="G324" s="48" t="str">
        <f t="shared" si="41"/>
        <v>槙田学</v>
      </c>
      <c r="H324" s="46" t="s">
        <v>1043</v>
      </c>
      <c r="I324" s="48" t="s">
        <v>242</v>
      </c>
      <c r="J324" s="49">
        <v>1965</v>
      </c>
      <c r="K324" s="50">
        <f t="shared" si="43"/>
        <v>61</v>
      </c>
      <c r="L324" s="107" t="str">
        <f t="shared" si="39"/>
        <v>OK</v>
      </c>
      <c r="M324" s="48" t="s">
        <v>211</v>
      </c>
      <c r="O324"/>
    </row>
    <row r="325" spans="1:15">
      <c r="A325" s="48" t="s">
        <v>1059</v>
      </c>
      <c r="B325" s="48" t="s">
        <v>212</v>
      </c>
      <c r="C325" s="48" t="s">
        <v>816</v>
      </c>
      <c r="D325" s="46" t="s">
        <v>1028</v>
      </c>
      <c r="E325" s="47"/>
      <c r="F325" s="48" t="str">
        <f t="shared" si="31"/>
        <v>し１５</v>
      </c>
      <c r="G325" s="48" t="str">
        <f t="shared" si="41"/>
        <v>青木聡</v>
      </c>
      <c r="H325" s="46" t="s">
        <v>1043</v>
      </c>
      <c r="I325" s="48" t="s">
        <v>242</v>
      </c>
      <c r="J325" s="51">
        <v>1965</v>
      </c>
      <c r="K325" s="50">
        <f t="shared" si="43"/>
        <v>61</v>
      </c>
      <c r="L325" s="107" t="str">
        <f t="shared" si="39"/>
        <v>OK</v>
      </c>
      <c r="M325" s="48" t="s">
        <v>368</v>
      </c>
      <c r="O325"/>
    </row>
    <row r="326" spans="1:15">
      <c r="A326" s="48" t="s">
        <v>1060</v>
      </c>
      <c r="B326" s="46" t="s">
        <v>1061</v>
      </c>
      <c r="C326" s="46" t="s">
        <v>1062</v>
      </c>
      <c r="D326" s="46" t="s">
        <v>1028</v>
      </c>
      <c r="E326" s="47" t="s">
        <v>447</v>
      </c>
      <c r="F326" s="48" t="str">
        <f t="shared" si="31"/>
        <v>し１６</v>
      </c>
      <c r="G326" s="48" t="str">
        <f t="shared" si="41"/>
        <v>平岩治司</v>
      </c>
      <c r="H326" s="46" t="s">
        <v>1063</v>
      </c>
      <c r="I326" s="48" t="s">
        <v>242</v>
      </c>
      <c r="J326" s="140">
        <v>1955</v>
      </c>
      <c r="K326" s="157">
        <f>IF(J326="","",(2026-J326))</f>
        <v>71</v>
      </c>
      <c r="L326" s="107" t="str">
        <f t="shared" si="39"/>
        <v>OK</v>
      </c>
      <c r="M326" s="147" t="s">
        <v>250</v>
      </c>
      <c r="N326" s="36"/>
      <c r="O326"/>
    </row>
    <row r="327" spans="1:15">
      <c r="A327" s="48" t="s">
        <v>1064</v>
      </c>
      <c r="B327" s="98" t="s">
        <v>1065</v>
      </c>
      <c r="C327" s="98" t="s">
        <v>1066</v>
      </c>
      <c r="D327" s="46" t="s">
        <v>1028</v>
      </c>
      <c r="E327" s="47" t="s">
        <v>447</v>
      </c>
      <c r="F327" s="48" t="str">
        <f t="shared" si="31"/>
        <v>し１７</v>
      </c>
      <c r="G327" s="48" t="str">
        <f t="shared" si="41"/>
        <v>井田圭子</v>
      </c>
      <c r="H327" s="46" t="s">
        <v>1063</v>
      </c>
      <c r="I327" s="98" t="s">
        <v>222</v>
      </c>
      <c r="J327" s="158">
        <v>1951</v>
      </c>
      <c r="K327" s="157">
        <f t="shared" ref="K327:K338" si="44">IF(J327="","",(2026-J327))</f>
        <v>75</v>
      </c>
      <c r="L327" s="107" t="str">
        <f t="shared" si="39"/>
        <v>OK</v>
      </c>
      <c r="M327" s="147" t="s">
        <v>250</v>
      </c>
      <c r="N327" s="36"/>
      <c r="O327"/>
    </row>
    <row r="328" spans="1:15">
      <c r="A328" s="48" t="s">
        <v>1067</v>
      </c>
      <c r="B328" s="46" t="s">
        <v>1068</v>
      </c>
      <c r="C328" s="46" t="s">
        <v>1069</v>
      </c>
      <c r="D328" s="46" t="s">
        <v>1028</v>
      </c>
      <c r="E328" s="47" t="s">
        <v>447</v>
      </c>
      <c r="F328" s="48" t="str">
        <f t="shared" si="31"/>
        <v>し１８</v>
      </c>
      <c r="G328" s="48" t="str">
        <f t="shared" si="41"/>
        <v>今村宣明</v>
      </c>
      <c r="H328" s="46" t="s">
        <v>1063</v>
      </c>
      <c r="I328" s="48" t="s">
        <v>242</v>
      </c>
      <c r="J328" s="140">
        <v>1951</v>
      </c>
      <c r="K328" s="157">
        <f t="shared" si="44"/>
        <v>75</v>
      </c>
      <c r="L328" s="107" t="str">
        <f t="shared" si="39"/>
        <v>OK</v>
      </c>
      <c r="M328" s="147" t="s">
        <v>250</v>
      </c>
      <c r="N328" s="38"/>
      <c r="O328"/>
    </row>
    <row r="329" spans="1:15">
      <c r="A329" s="48" t="s">
        <v>1070</v>
      </c>
      <c r="B329" s="53" t="s">
        <v>1071</v>
      </c>
      <c r="C329" s="53" t="s">
        <v>1072</v>
      </c>
      <c r="D329" s="46" t="s">
        <v>1028</v>
      </c>
      <c r="E329" s="47" t="s">
        <v>447</v>
      </c>
      <c r="F329" s="48" t="str">
        <f t="shared" ref="F329:F345" si="45">A329</f>
        <v>し１９</v>
      </c>
      <c r="G329" s="48" t="str">
        <f t="shared" si="41"/>
        <v>新谷弘之</v>
      </c>
      <c r="H329" s="46" t="s">
        <v>1063</v>
      </c>
      <c r="I329" s="48" t="s">
        <v>242</v>
      </c>
      <c r="J329" s="158">
        <v>1951</v>
      </c>
      <c r="K329" s="157">
        <f t="shared" si="44"/>
        <v>75</v>
      </c>
      <c r="L329" s="107" t="str">
        <f t="shared" si="39"/>
        <v>OK</v>
      </c>
      <c r="M329" s="147" t="s">
        <v>250</v>
      </c>
      <c r="N329" s="159"/>
      <c r="O329"/>
    </row>
    <row r="330" spans="1:15">
      <c r="A330" s="48" t="s">
        <v>1073</v>
      </c>
      <c r="B330" s="46" t="s">
        <v>1074</v>
      </c>
      <c r="C330" s="46" t="s">
        <v>1075</v>
      </c>
      <c r="D330" s="46" t="s">
        <v>1028</v>
      </c>
      <c r="E330" s="47"/>
      <c r="F330" s="48" t="str">
        <f t="shared" si="45"/>
        <v>し２０</v>
      </c>
      <c r="G330" s="48" t="str">
        <f t="shared" si="41"/>
        <v>木瀬茂雄</v>
      </c>
      <c r="H330" s="46" t="s">
        <v>1063</v>
      </c>
      <c r="I330" s="48" t="s">
        <v>242</v>
      </c>
      <c r="J330" s="140">
        <v>1958</v>
      </c>
      <c r="K330" s="157">
        <f t="shared" si="44"/>
        <v>68</v>
      </c>
      <c r="L330" s="107" t="str">
        <f t="shared" si="39"/>
        <v>OK</v>
      </c>
      <c r="M330" s="147" t="s">
        <v>250</v>
      </c>
      <c r="N330" s="38"/>
      <c r="O330"/>
    </row>
    <row r="331" spans="1:15">
      <c r="A331" s="48" t="s">
        <v>1076</v>
      </c>
      <c r="B331" s="46" t="s">
        <v>1077</v>
      </c>
      <c r="C331" s="46" t="s">
        <v>1078</v>
      </c>
      <c r="D331" s="46" t="s">
        <v>1028</v>
      </c>
      <c r="E331" s="47"/>
      <c r="F331" s="48" t="str">
        <f t="shared" si="45"/>
        <v>し２１</v>
      </c>
      <c r="G331" s="48" t="str">
        <f t="shared" si="41"/>
        <v>ドーランデーブ</v>
      </c>
      <c r="H331" s="46" t="s">
        <v>1063</v>
      </c>
      <c r="I331" s="48" t="s">
        <v>242</v>
      </c>
      <c r="J331" s="140">
        <v>1963</v>
      </c>
      <c r="K331" s="157">
        <f t="shared" si="44"/>
        <v>63</v>
      </c>
      <c r="L331" s="107" t="str">
        <f t="shared" si="39"/>
        <v>OK</v>
      </c>
      <c r="M331" s="147" t="s">
        <v>250</v>
      </c>
      <c r="N331" s="159"/>
      <c r="O331"/>
    </row>
    <row r="332" spans="1:15">
      <c r="A332" s="48" t="s">
        <v>1079</v>
      </c>
      <c r="B332" s="46" t="s">
        <v>244</v>
      </c>
      <c r="C332" s="46" t="s">
        <v>1080</v>
      </c>
      <c r="D332" s="46" t="s">
        <v>1028</v>
      </c>
      <c r="E332" s="47" t="s">
        <v>447</v>
      </c>
      <c r="F332" s="48" t="str">
        <f t="shared" si="45"/>
        <v>し２２</v>
      </c>
      <c r="G332" s="48" t="str">
        <f t="shared" si="41"/>
        <v>鈴木英夫</v>
      </c>
      <c r="H332" s="46" t="s">
        <v>1063</v>
      </c>
      <c r="I332" s="48" t="s">
        <v>242</v>
      </c>
      <c r="J332" s="140">
        <v>1955</v>
      </c>
      <c r="K332" s="157">
        <f t="shared" si="44"/>
        <v>71</v>
      </c>
      <c r="L332" s="107" t="str">
        <f t="shared" si="39"/>
        <v>OK</v>
      </c>
      <c r="M332" s="147" t="s">
        <v>250</v>
      </c>
      <c r="N332" s="159"/>
      <c r="O332"/>
    </row>
    <row r="333" spans="1:15">
      <c r="A333" s="48" t="s">
        <v>1081</v>
      </c>
      <c r="B333" s="98" t="s">
        <v>794</v>
      </c>
      <c r="C333" s="98" t="s">
        <v>1082</v>
      </c>
      <c r="D333" s="46" t="s">
        <v>1028</v>
      </c>
      <c r="E333" s="47"/>
      <c r="F333" s="48" t="str">
        <f t="shared" si="45"/>
        <v>し２３</v>
      </c>
      <c r="G333" s="48" t="str">
        <f t="shared" si="41"/>
        <v>前田喜久子</v>
      </c>
      <c r="H333" s="46" t="s">
        <v>1063</v>
      </c>
      <c r="I333" s="98" t="s">
        <v>222</v>
      </c>
      <c r="J333" s="158">
        <v>1945</v>
      </c>
      <c r="K333" s="157">
        <f t="shared" si="44"/>
        <v>81</v>
      </c>
      <c r="L333" s="107" t="str">
        <f t="shared" si="39"/>
        <v>OK</v>
      </c>
      <c r="M333" s="147" t="s">
        <v>250</v>
      </c>
      <c r="N333" s="38"/>
      <c r="O333"/>
    </row>
    <row r="334" spans="1:15">
      <c r="A334" s="48" t="s">
        <v>1083</v>
      </c>
      <c r="B334" s="98" t="s">
        <v>731</v>
      </c>
      <c r="C334" s="98" t="s">
        <v>1084</v>
      </c>
      <c r="D334" s="46" t="s">
        <v>1028</v>
      </c>
      <c r="E334" s="47" t="s">
        <v>447</v>
      </c>
      <c r="F334" s="48" t="str">
        <f t="shared" si="45"/>
        <v>し２４</v>
      </c>
      <c r="G334" s="48" t="str">
        <f t="shared" si="41"/>
        <v>小林明子</v>
      </c>
      <c r="H334" s="46" t="s">
        <v>1063</v>
      </c>
      <c r="I334" s="98" t="s">
        <v>222</v>
      </c>
      <c r="J334" s="140">
        <v>1955</v>
      </c>
      <c r="K334" s="157">
        <f t="shared" si="44"/>
        <v>71</v>
      </c>
      <c r="L334" s="107" t="str">
        <f t="shared" si="39"/>
        <v>OK</v>
      </c>
      <c r="M334" s="147" t="s">
        <v>250</v>
      </c>
      <c r="N334" s="159"/>
      <c r="O334"/>
    </row>
    <row r="335" spans="1:15">
      <c r="A335" s="48" t="s">
        <v>1085</v>
      </c>
      <c r="B335" s="46" t="s">
        <v>253</v>
      </c>
      <c r="C335" s="46" t="s">
        <v>759</v>
      </c>
      <c r="D335" s="46" t="s">
        <v>1028</v>
      </c>
      <c r="E335" s="47" t="s">
        <v>447</v>
      </c>
      <c r="F335" s="48" t="str">
        <f t="shared" si="45"/>
        <v>し２５</v>
      </c>
      <c r="G335" s="48" t="str">
        <f t="shared" si="41"/>
        <v>福島直樹</v>
      </c>
      <c r="H335" s="46" t="s">
        <v>1063</v>
      </c>
      <c r="I335" s="48" t="s">
        <v>242</v>
      </c>
      <c r="J335" s="140">
        <v>1951</v>
      </c>
      <c r="K335" s="157">
        <f t="shared" si="44"/>
        <v>75</v>
      </c>
      <c r="L335" s="107" t="str">
        <f t="shared" si="39"/>
        <v>OK</v>
      </c>
      <c r="M335" s="147" t="s">
        <v>250</v>
      </c>
      <c r="N335" s="38"/>
      <c r="O335"/>
    </row>
    <row r="336" spans="1:15">
      <c r="A336" s="48" t="s">
        <v>1086</v>
      </c>
      <c r="B336" s="46" t="s">
        <v>1087</v>
      </c>
      <c r="C336" s="46" t="s">
        <v>1088</v>
      </c>
      <c r="D336" s="46" t="s">
        <v>1028</v>
      </c>
      <c r="E336" s="47" t="s">
        <v>447</v>
      </c>
      <c r="F336" s="48" t="str">
        <f t="shared" si="45"/>
        <v>し２６</v>
      </c>
      <c r="G336" s="48" t="str">
        <f t="shared" si="41"/>
        <v>藤野秀明</v>
      </c>
      <c r="H336" s="46" t="s">
        <v>1063</v>
      </c>
      <c r="I336" s="48" t="s">
        <v>242</v>
      </c>
      <c r="J336" s="140">
        <v>1947</v>
      </c>
      <c r="K336" s="157">
        <f t="shared" si="44"/>
        <v>79</v>
      </c>
      <c r="L336" s="107" t="str">
        <f t="shared" si="39"/>
        <v>OK</v>
      </c>
      <c r="M336" s="147" t="s">
        <v>250</v>
      </c>
      <c r="N336" s="38"/>
      <c r="O336"/>
    </row>
    <row r="337" spans="1:15">
      <c r="A337" s="48" t="s">
        <v>1089</v>
      </c>
      <c r="B337" s="46" t="s">
        <v>1090</v>
      </c>
      <c r="C337" s="46" t="s">
        <v>1091</v>
      </c>
      <c r="D337" s="46" t="s">
        <v>1028</v>
      </c>
      <c r="E337" s="47" t="s">
        <v>447</v>
      </c>
      <c r="F337" s="48" t="str">
        <f t="shared" si="45"/>
        <v>し２７</v>
      </c>
      <c r="G337" s="48" t="str">
        <f t="shared" si="41"/>
        <v>油利享</v>
      </c>
      <c r="H337" s="46" t="s">
        <v>1063</v>
      </c>
      <c r="I337" s="48" t="s">
        <v>242</v>
      </c>
      <c r="J337" s="140">
        <v>1955</v>
      </c>
      <c r="K337" s="157">
        <f t="shared" si="44"/>
        <v>71</v>
      </c>
      <c r="L337" s="107" t="str">
        <f t="shared" si="39"/>
        <v>OK</v>
      </c>
      <c r="M337" s="147" t="s">
        <v>250</v>
      </c>
      <c r="N337" s="38"/>
      <c r="O337"/>
    </row>
    <row r="338" spans="1:15">
      <c r="A338" s="48" t="s">
        <v>1092</v>
      </c>
      <c r="B338" s="48" t="s">
        <v>1093</v>
      </c>
      <c r="C338" s="48" t="s">
        <v>1094</v>
      </c>
      <c r="D338" s="46" t="s">
        <v>1028</v>
      </c>
      <c r="E338" s="47" t="s">
        <v>447</v>
      </c>
      <c r="F338" s="48" t="str">
        <f t="shared" si="45"/>
        <v>し２８</v>
      </c>
      <c r="G338" s="48" t="str">
        <f t="shared" si="41"/>
        <v>西村国太郎</v>
      </c>
      <c r="H338" s="46" t="s">
        <v>1063</v>
      </c>
      <c r="I338" s="48" t="s">
        <v>242</v>
      </c>
      <c r="J338" s="140">
        <v>1942</v>
      </c>
      <c r="K338" s="157">
        <f t="shared" si="44"/>
        <v>84</v>
      </c>
      <c r="L338" s="107" t="str">
        <f t="shared" si="39"/>
        <v>OK</v>
      </c>
      <c r="M338" s="147" t="s">
        <v>250</v>
      </c>
      <c r="N338" s="38"/>
      <c r="O338"/>
    </row>
    <row r="339" spans="1:15">
      <c r="A339" s="48" t="s">
        <v>1095</v>
      </c>
      <c r="B339" s="46" t="s">
        <v>1096</v>
      </c>
      <c r="C339" s="46" t="s">
        <v>1097</v>
      </c>
      <c r="D339" s="46" t="s">
        <v>1028</v>
      </c>
      <c r="F339" s="48" t="str">
        <f t="shared" si="45"/>
        <v>し２９</v>
      </c>
      <c r="G339" s="48" t="str">
        <f t="shared" si="41"/>
        <v>河合仙治</v>
      </c>
      <c r="H339" s="46" t="s">
        <v>1063</v>
      </c>
      <c r="I339" s="48" t="s">
        <v>242</v>
      </c>
      <c r="J339" s="49">
        <v>1942</v>
      </c>
      <c r="K339" s="170">
        <v>84</v>
      </c>
      <c r="L339" s="107" t="str">
        <f t="shared" si="39"/>
        <v>OK</v>
      </c>
      <c r="M339" s="48" t="s">
        <v>1098</v>
      </c>
      <c r="N339" s="38"/>
      <c r="O339"/>
    </row>
    <row r="340" spans="1:15">
      <c r="A340" s="48" t="s">
        <v>1099</v>
      </c>
      <c r="B340" s="98" t="s">
        <v>1100</v>
      </c>
      <c r="C340" s="98" t="s">
        <v>1101</v>
      </c>
      <c r="D340" s="46" t="s">
        <v>1028</v>
      </c>
      <c r="F340" s="48" t="str">
        <f t="shared" si="45"/>
        <v>し３０</v>
      </c>
      <c r="G340" s="48" t="str">
        <f t="shared" si="41"/>
        <v>岸田昌子</v>
      </c>
      <c r="H340" s="46" t="s">
        <v>1063</v>
      </c>
      <c r="I340" s="98" t="s">
        <v>222</v>
      </c>
      <c r="J340" s="49">
        <v>1942</v>
      </c>
      <c r="K340" s="170">
        <v>84</v>
      </c>
      <c r="L340" s="107" t="str">
        <f t="shared" si="39"/>
        <v>OK</v>
      </c>
      <c r="M340" s="48" t="s">
        <v>1098</v>
      </c>
      <c r="N340" s="38"/>
      <c r="O340"/>
    </row>
    <row r="341" spans="1:15">
      <c r="A341" s="48" t="s">
        <v>1102</v>
      </c>
      <c r="B341" s="98" t="s">
        <v>1103</v>
      </c>
      <c r="C341" s="98" t="s">
        <v>1066</v>
      </c>
      <c r="D341" s="46" t="s">
        <v>1028</v>
      </c>
      <c r="F341" s="48" t="str">
        <f t="shared" si="45"/>
        <v>し３１</v>
      </c>
      <c r="G341" s="48" t="str">
        <f t="shared" si="41"/>
        <v>宇野圭子</v>
      </c>
      <c r="H341" s="46" t="s">
        <v>1063</v>
      </c>
      <c r="I341" s="98" t="s">
        <v>222</v>
      </c>
      <c r="J341" s="49">
        <v>1945</v>
      </c>
      <c r="K341" s="170">
        <v>81</v>
      </c>
      <c r="L341" s="107" t="str">
        <f t="shared" si="39"/>
        <v>OK</v>
      </c>
      <c r="M341" s="98" t="s">
        <v>250</v>
      </c>
      <c r="N341" s="38"/>
      <c r="O341" s="24"/>
    </row>
    <row r="342" spans="1:15">
      <c r="A342" s="168"/>
      <c r="B342" s="87">
        <v>11</v>
      </c>
      <c r="C342" s="114"/>
      <c r="D342" s="154"/>
      <c r="E342" s="42"/>
      <c r="F342" s="61"/>
      <c r="G342" s="61"/>
      <c r="H342" s="154"/>
      <c r="I342" s="61"/>
      <c r="J342" s="155"/>
      <c r="K342" s="50" t="str">
        <f t="shared" si="32"/>
        <v/>
      </c>
      <c r="L342" s="61"/>
      <c r="M342" s="156"/>
      <c r="N342" s="38"/>
      <c r="O342" s="24"/>
    </row>
    <row r="343" spans="1:15">
      <c r="A343" s="51" t="s">
        <v>364</v>
      </c>
      <c r="B343" s="49" t="s">
        <v>347</v>
      </c>
      <c r="C343" s="49" t="s">
        <v>1104</v>
      </c>
      <c r="D343" s="46" t="s">
        <v>367</v>
      </c>
      <c r="E343" s="47"/>
      <c r="F343" s="48" t="str">
        <f t="shared" si="45"/>
        <v>こ０１</v>
      </c>
      <c r="G343" s="51" t="str">
        <f>B343&amp;C343</f>
        <v>山田直八</v>
      </c>
      <c r="H343" s="46" t="s">
        <v>366</v>
      </c>
      <c r="I343" s="46" t="s">
        <v>242</v>
      </c>
      <c r="J343" s="49">
        <v>1972</v>
      </c>
      <c r="K343" s="50">
        <f t="shared" si="32"/>
        <v>54</v>
      </c>
      <c r="L343" s="89" t="s">
        <v>1105</v>
      </c>
      <c r="M343" s="51" t="s">
        <v>368</v>
      </c>
      <c r="N343" s="38"/>
      <c r="O343" s="24"/>
    </row>
    <row r="344" spans="1:15">
      <c r="A344" s="51" t="s">
        <v>205</v>
      </c>
      <c r="B344" s="45" t="s">
        <v>1106</v>
      </c>
      <c r="C344" s="45" t="s">
        <v>1107</v>
      </c>
      <c r="D344" s="46" t="s">
        <v>367</v>
      </c>
      <c r="E344" s="52"/>
      <c r="F344" s="48" t="str">
        <f t="shared" si="45"/>
        <v>こ０３</v>
      </c>
      <c r="G344" s="51" t="str">
        <f t="shared" ref="G344:G345" si="46">B344&amp;C344</f>
        <v>細原禎夫</v>
      </c>
      <c r="H344" s="46" t="s">
        <v>366</v>
      </c>
      <c r="I344" s="45" t="s">
        <v>242</v>
      </c>
      <c r="J344" s="57">
        <v>1968</v>
      </c>
      <c r="K344" s="50">
        <f t="shared" si="32"/>
        <v>58</v>
      </c>
      <c r="L344" s="89" t="s">
        <v>1105</v>
      </c>
      <c r="M344" s="45" t="s">
        <v>225</v>
      </c>
      <c r="N344" s="163"/>
      <c r="O344"/>
    </row>
    <row r="345" spans="1:15">
      <c r="A345" s="51" t="s">
        <v>206</v>
      </c>
      <c r="B345" s="45" t="s">
        <v>365</v>
      </c>
      <c r="C345" s="45" t="s">
        <v>292</v>
      </c>
      <c r="D345" s="46" t="s">
        <v>367</v>
      </c>
      <c r="E345" s="52"/>
      <c r="F345" s="48" t="str">
        <f t="shared" si="45"/>
        <v>こ０４</v>
      </c>
      <c r="G345" s="51" t="str">
        <f t="shared" si="46"/>
        <v>國本太郎</v>
      </c>
      <c r="H345" s="46" t="s">
        <v>366</v>
      </c>
      <c r="I345" s="45" t="s">
        <v>242</v>
      </c>
      <c r="J345" s="57">
        <v>1974</v>
      </c>
      <c r="K345" s="50">
        <f t="shared" si="32"/>
        <v>52</v>
      </c>
      <c r="L345" s="89" t="s">
        <v>1105</v>
      </c>
      <c r="M345" s="59" t="s">
        <v>241</v>
      </c>
      <c r="N345" s="163"/>
      <c r="O345"/>
    </row>
    <row r="346" spans="1:15">
      <c r="N346" s="163"/>
      <c r="O346"/>
    </row>
    <row r="347" spans="1:15">
      <c r="N347" s="163"/>
      <c r="O347"/>
    </row>
    <row r="348" spans="1:15">
      <c r="I348" s="55"/>
      <c r="J348" s="58"/>
      <c r="N348" s="163"/>
      <c r="O348"/>
    </row>
    <row r="349" spans="1:15">
      <c r="I349" s="55"/>
      <c r="J349" s="58"/>
      <c r="N349" s="163"/>
      <c r="O349"/>
    </row>
    <row r="350" spans="1:15">
      <c r="H350" s="162"/>
      <c r="I350" s="55"/>
      <c r="J350" s="58"/>
      <c r="N350" s="163"/>
      <c r="O350"/>
    </row>
    <row r="351" spans="1:15">
      <c r="D351" s="55"/>
      <c r="N351" s="163"/>
      <c r="O351"/>
    </row>
    <row r="352" spans="1:15">
      <c r="D352" s="55"/>
      <c r="N352" s="163"/>
      <c r="O352"/>
    </row>
    <row r="353" spans="4:15">
      <c r="D353" s="55"/>
      <c r="N353" s="163"/>
      <c r="O353"/>
    </row>
    <row r="354" spans="4:15">
      <c r="D354" s="55"/>
      <c r="N354"/>
      <c r="O354"/>
    </row>
    <row r="355" spans="4:15">
      <c r="D355" s="55"/>
      <c r="N355"/>
      <c r="O355"/>
    </row>
    <row r="356" spans="4:15">
      <c r="D356" s="55"/>
      <c r="N356"/>
      <c r="O356"/>
    </row>
    <row r="357" spans="4:15">
      <c r="D357" s="55"/>
      <c r="N357"/>
      <c r="O357"/>
    </row>
    <row r="358" spans="4:15">
      <c r="D358" s="55"/>
      <c r="N358"/>
    </row>
    <row r="359" spans="4:15">
      <c r="D359" s="55"/>
      <c r="N359"/>
    </row>
    <row r="360" spans="4:15">
      <c r="D360" s="55"/>
      <c r="N360"/>
    </row>
    <row r="361" spans="4:15">
      <c r="D361" s="165"/>
      <c r="N361"/>
    </row>
    <row r="362" spans="4:15">
      <c r="D362" s="165"/>
      <c r="N362"/>
    </row>
    <row r="363" spans="4:15">
      <c r="E363" s="164"/>
      <c r="N363"/>
    </row>
    <row r="364" spans="4:15">
      <c r="N364"/>
    </row>
    <row r="365" spans="4:15">
      <c r="N365"/>
    </row>
    <row r="366" spans="4:15">
      <c r="N366"/>
    </row>
    <row r="367" spans="4:15">
      <c r="N367"/>
    </row>
    <row r="368" spans="4:15">
      <c r="N368"/>
    </row>
    <row r="369" spans="14:15">
      <c r="N369"/>
      <c r="O369"/>
    </row>
    <row r="370" spans="14:15">
      <c r="N370"/>
      <c r="O370"/>
    </row>
    <row r="371" spans="14:15">
      <c r="N371"/>
    </row>
    <row r="372" spans="14:15">
      <c r="N372"/>
    </row>
    <row r="373" spans="14:15">
      <c r="N373"/>
    </row>
    <row r="374" spans="14:15">
      <c r="O374" s="35"/>
    </row>
    <row r="375" spans="14:15">
      <c r="O375" s="35"/>
    </row>
    <row r="376" spans="14:15">
      <c r="O376" s="35"/>
    </row>
    <row r="377" spans="14:15">
      <c r="O377" s="35"/>
    </row>
    <row r="378" spans="14:15">
      <c r="O378" s="35"/>
    </row>
    <row r="379" spans="14:15">
      <c r="O379" s="35"/>
    </row>
    <row r="380" spans="14:15">
      <c r="O380" s="35"/>
    </row>
    <row r="381" spans="14:15">
      <c r="O381" s="35"/>
    </row>
    <row r="382" spans="14:15">
      <c r="O382" s="35"/>
    </row>
    <row r="383" spans="14:15">
      <c r="N383" s="27"/>
      <c r="O383" s="35"/>
    </row>
    <row r="384" spans="14:15">
      <c r="N384" s="166"/>
      <c r="O384" s="35"/>
    </row>
    <row r="385" spans="14:15">
      <c r="N385" s="27"/>
      <c r="O385" s="35"/>
    </row>
    <row r="386" spans="14:15">
      <c r="N386" s="27"/>
      <c r="O386" s="35"/>
    </row>
    <row r="387" spans="14:15">
      <c r="N387" s="27"/>
      <c r="O387" s="35"/>
    </row>
    <row r="388" spans="14:15">
      <c r="N388" s="27"/>
      <c r="O388" s="35"/>
    </row>
    <row r="389" spans="14:15">
      <c r="N389" s="27"/>
      <c r="O389" s="35"/>
    </row>
    <row r="390" spans="14:15">
      <c r="N390" s="27"/>
      <c r="O390" s="35"/>
    </row>
    <row r="391" spans="14:15">
      <c r="N391" s="27"/>
      <c r="O391" s="35"/>
    </row>
    <row r="392" spans="14:15">
      <c r="N392" s="27"/>
      <c r="O392" s="35"/>
    </row>
    <row r="393" spans="14:15">
      <c r="N393" s="27"/>
      <c r="O393" s="35"/>
    </row>
    <row r="394" spans="14:15">
      <c r="O394" s="35"/>
    </row>
    <row r="395" spans="14:15">
      <c r="O395" s="35"/>
    </row>
    <row r="396" spans="14:15">
      <c r="O396" s="35"/>
    </row>
    <row r="397" spans="14:15">
      <c r="O397"/>
    </row>
    <row r="398" spans="14:15">
      <c r="O398"/>
    </row>
    <row r="399" spans="14:15">
      <c r="O399"/>
    </row>
    <row r="400" spans="14:15">
      <c r="O400" s="35"/>
    </row>
    <row r="401" spans="15:15">
      <c r="O401" s="35"/>
    </row>
    <row r="403" spans="15:15">
      <c r="O403" s="36"/>
    </row>
    <row r="404" spans="15:15">
      <c r="O404" s="36"/>
    </row>
    <row r="405" spans="15:15">
      <c r="O405" s="37"/>
    </row>
    <row r="406" spans="15:15">
      <c r="O406" s="36"/>
    </row>
    <row r="407" spans="15:15">
      <c r="O407" s="36"/>
    </row>
    <row r="408" spans="15:15">
      <c r="O408" s="27"/>
    </row>
    <row r="409" spans="15:15">
      <c r="O409" s="36"/>
    </row>
    <row r="410" spans="15:15">
      <c r="O410" s="27"/>
    </row>
    <row r="411" spans="15:15">
      <c r="O411" s="27"/>
    </row>
    <row r="412" spans="15:15">
      <c r="O412" s="27"/>
    </row>
    <row r="413" spans="15:15">
      <c r="O413" s="36"/>
    </row>
    <row r="414" spans="15:15">
      <c r="O414" s="36"/>
    </row>
    <row r="415" spans="15:15">
      <c r="O415" s="36"/>
    </row>
    <row r="416" spans="15:15">
      <c r="O416" s="36"/>
    </row>
    <row r="417" spans="15:15">
      <c r="O417" s="36"/>
    </row>
    <row r="418" spans="15:15">
      <c r="O418" s="36"/>
    </row>
    <row r="419" spans="15:15">
      <c r="O419" s="36"/>
    </row>
    <row r="420" spans="15:15">
      <c r="O420" s="36"/>
    </row>
    <row r="421" spans="15:15">
      <c r="O421" s="27"/>
    </row>
    <row r="422" spans="15:15">
      <c r="O422" s="36"/>
    </row>
    <row r="423" spans="15:15">
      <c r="O423" s="36"/>
    </row>
    <row r="424" spans="15:15">
      <c r="O424" s="36"/>
    </row>
    <row r="425" spans="15:15">
      <c r="O425" s="36"/>
    </row>
    <row r="426" spans="15:15">
      <c r="O426" s="36"/>
    </row>
    <row r="427" spans="15:15">
      <c r="O427" s="36"/>
    </row>
    <row r="428" spans="15:15">
      <c r="O428" s="36"/>
    </row>
    <row r="429" spans="15:15">
      <c r="O429" s="36"/>
    </row>
    <row r="430" spans="15:15">
      <c r="O430" s="36"/>
    </row>
    <row r="431" spans="15:15">
      <c r="O431" s="36"/>
    </row>
    <row r="432" spans="15:15">
      <c r="O432" s="36"/>
    </row>
    <row r="433" spans="15:15">
      <c r="O433" s="36"/>
    </row>
    <row r="434" spans="15:15">
      <c r="O434" s="36"/>
    </row>
    <row r="435" spans="15:15">
      <c r="O435" s="36"/>
    </row>
    <row r="436" spans="15:15">
      <c r="O436" s="36"/>
    </row>
    <row r="437" spans="15:15">
      <c r="O437" s="36"/>
    </row>
    <row r="438" spans="15:15">
      <c r="O438" s="36"/>
    </row>
    <row r="439" spans="15:15">
      <c r="O439" s="36"/>
    </row>
    <row r="440" spans="15:15">
      <c r="O440" s="36"/>
    </row>
    <row r="441" spans="15:15">
      <c r="O441" s="36"/>
    </row>
    <row r="442" spans="15:15">
      <c r="O442" s="36"/>
    </row>
    <row r="443" spans="15:15">
      <c r="O443" s="36"/>
    </row>
    <row r="444" spans="15:15">
      <c r="O444" s="36"/>
    </row>
    <row r="445" spans="15:15">
      <c r="O445" s="36"/>
    </row>
    <row r="446" spans="15:15">
      <c r="O446" s="36"/>
    </row>
    <row r="447" spans="15:15">
      <c r="O447" s="36"/>
    </row>
    <row r="448" spans="15:15">
      <c r="O448" s="36"/>
    </row>
    <row r="449" spans="15:15">
      <c r="O449" s="36"/>
    </row>
    <row r="450" spans="15:15">
      <c r="O450" s="36"/>
    </row>
    <row r="451" spans="15:15">
      <c r="O451" s="36"/>
    </row>
    <row r="452" spans="15:15">
      <c r="O452" s="36"/>
    </row>
    <row r="453" spans="15:15">
      <c r="O453" s="36"/>
    </row>
    <row r="454" spans="15:15">
      <c r="O454" s="24"/>
    </row>
    <row r="455" spans="15:15">
      <c r="O455" s="24"/>
    </row>
    <row r="456" spans="15:15">
      <c r="O456" s="24"/>
    </row>
    <row r="457" spans="15:15">
      <c r="O457" s="24"/>
    </row>
    <row r="458" spans="15:15">
      <c r="O458" s="24"/>
    </row>
    <row r="503" spans="15:15">
      <c r="O503"/>
    </row>
    <row r="504" spans="15:15">
      <c r="O504" s="27"/>
    </row>
    <row r="505" spans="15:15">
      <c r="O505" s="27"/>
    </row>
    <row r="506" spans="15:15">
      <c r="O506" s="27"/>
    </row>
    <row r="507" spans="15:15">
      <c r="O507" s="27"/>
    </row>
    <row r="508" spans="15:15">
      <c r="O508" s="27"/>
    </row>
    <row r="509" spans="15:15">
      <c r="O509" s="27"/>
    </row>
    <row r="510" spans="15:15">
      <c r="O510" s="27"/>
    </row>
    <row r="511" spans="15:15">
      <c r="O511" s="27"/>
    </row>
    <row r="512" spans="15:15">
      <c r="O512" s="27"/>
    </row>
  </sheetData>
  <sheetProtection algorithmName="SHA-512" hashValue="2L4xopUv6thXxRDpo4I6nHUsuetA89HaPiIDk/xTHoCpSJ30LKFbv0Gppw/RkURJspPPaNL6t8PaAe51EHV8Uw==" saltValue="eicIZigBWtfH2gkpMkgkIQ==" spinCount="100000" sheet="1" objects="1" scenarios="1"/>
  <mergeCells count="2">
    <mergeCell ref="A2:B2"/>
    <mergeCell ref="I1:M2"/>
  </mergeCells>
  <phoneticPr fontId="2"/>
  <conditionalFormatting sqref="B105:C108 B112:C118">
    <cfRule type="expression" dxfId="3" priority="4">
      <formula>COUNTIF($I105,"女")</formula>
    </cfRule>
  </conditionalFormatting>
  <conditionalFormatting sqref="B120:C120">
    <cfRule type="expression" dxfId="2" priority="3">
      <formula>COUNTIF($I120,"女")</formula>
    </cfRule>
  </conditionalFormatting>
  <conditionalFormatting sqref="I44:I75">
    <cfRule type="containsText" dxfId="1" priority="1" operator="containsText" text="女">
      <formula>NOT(ISERROR(SEARCH("女",I44)))</formula>
    </cfRule>
  </conditionalFormatting>
  <conditionalFormatting sqref="M44:M73 M75 D361:D362">
    <cfRule type="containsText" dxfId="0" priority="2" operator="containsText" text="東近江市">
      <formula>NOT(ISERROR(SEARCH("東近江市",D44)))</formula>
    </cfRule>
  </conditionalFormatting>
  <dataValidations count="3">
    <dataValidation type="list" allowBlank="1" showInputMessage="1" showErrorMessage="1" sqref="E65911:E65917 E373:E374 E376:E381 E983415:E983421 E917879:E917885 E852343:E852349 E786807:E786813 E721271:E721277 E655735:E655741 E590199:E590205 E524663:E524669 E459127:E459133 E393591:E393597 E328055:E328061 E262519:E262525 E196983:E196989 E131447:E131453" xr:uid="{D8B76B1A-6F7A-4F45-9BBF-D392F1FD426E}">
      <formula1>"jr, ,"</formula1>
    </dataValidation>
    <dataValidation type="list" allowBlank="1" showInputMessage="1" showErrorMessage="1" sqref="I378 I983417 I917881 I852345 I786809 I721273 I655737 I590201 I524665 I459129 I393593 I328057 I262521 I196985 I131449 I65913" xr:uid="{EEB29AA6-24BB-4CBB-9543-6D4A5A2815D8}">
      <formula1>"男,女,"</formula1>
    </dataValidation>
    <dataValidation type="list" allowBlank="1" showInputMessage="1" showErrorMessage="1" sqref="M378 M983417 M917881 M852345 M786809 M721273 M655737 M590201 M524665 M459129 M393593 M328057 M262521 M196985 M131449 M65913" xr:uid="{3F34A73D-0BD9-41CD-907F-03B2908241CC}">
      <formula1>"東近江市,彦根市,愛荘町,長浜市,多賀町,"</formula1>
    </dataValidation>
  </dataValidations>
  <pageMargins left="0.7" right="0.7" top="0.75" bottom="0.75" header="0.3" footer="0.3"/>
  <pageSetup paperSize="9" orientation="landscape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2E9470-432D-4E1A-868E-03A664F9B4D2}">
  <sheetPr>
    <pageSetUpPr fitToPage="1"/>
  </sheetPr>
  <dimension ref="A1:AO53"/>
  <sheetViews>
    <sheetView showGridLines="0" showWhiteSpace="0" view="pageBreakPreview" topLeftCell="C1" zoomScaleNormal="100" zoomScaleSheetLayoutView="100" zoomScalePageLayoutView="70" workbookViewId="0">
      <selection activeCell="Q33" sqref="Q33:R33"/>
    </sheetView>
  </sheetViews>
  <sheetFormatPr defaultColWidth="8.69921875" defaultRowHeight="15"/>
  <cols>
    <col min="1" max="2" width="4" style="2" hidden="1" customWidth="1"/>
    <col min="3" max="23" width="3.69921875" style="2" customWidth="1"/>
    <col min="24" max="25" width="3.69921875" style="2" hidden="1" customWidth="1"/>
    <col min="26" max="41" width="3.69921875" style="2" customWidth="1"/>
    <col min="42" max="46" width="4.09765625" style="2" customWidth="1"/>
    <col min="47" max="16384" width="8.69921875" style="2"/>
  </cols>
  <sheetData>
    <row r="1" spans="1:41" ht="24.6">
      <c r="A1" s="323" t="s">
        <v>1162</v>
      </c>
      <c r="B1" s="323"/>
      <c r="C1" s="323"/>
      <c r="D1" s="323"/>
      <c r="E1" s="323"/>
      <c r="F1" s="323"/>
      <c r="G1" s="323"/>
      <c r="H1" s="323"/>
      <c r="I1" s="323"/>
      <c r="J1" s="323"/>
      <c r="K1" s="323"/>
      <c r="L1" s="323"/>
      <c r="M1" s="323"/>
      <c r="N1" s="323"/>
      <c r="O1" s="323"/>
      <c r="P1" s="323"/>
      <c r="Q1" s="323"/>
      <c r="R1" s="323"/>
      <c r="S1" s="323"/>
      <c r="T1" s="323"/>
      <c r="U1" s="323"/>
      <c r="V1" s="323"/>
      <c r="W1" s="323"/>
      <c r="X1" s="323"/>
      <c r="Y1" s="323"/>
      <c r="Z1" s="323"/>
      <c r="AA1" s="323"/>
      <c r="AB1" s="323"/>
      <c r="AC1" s="323"/>
      <c r="AD1" s="323"/>
      <c r="AE1" s="323"/>
      <c r="AF1" s="323"/>
      <c r="AG1" s="323"/>
      <c r="AH1" s="323"/>
      <c r="AI1" s="323"/>
      <c r="AJ1" s="323"/>
      <c r="AK1" s="323"/>
      <c r="AL1" s="323"/>
      <c r="AM1" s="323"/>
      <c r="AN1" s="323"/>
      <c r="AO1" s="323"/>
    </row>
    <row r="2" spans="1:41" ht="24.6">
      <c r="A2" s="169"/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  <c r="Q2" s="169"/>
      <c r="R2" s="169"/>
      <c r="S2" s="169"/>
      <c r="T2" s="169"/>
      <c r="U2" s="169"/>
      <c r="V2" s="169"/>
      <c r="W2" s="169"/>
      <c r="X2" s="169"/>
      <c r="Y2" s="169"/>
      <c r="Z2" s="169"/>
      <c r="AA2" s="169"/>
      <c r="AB2" s="169"/>
      <c r="AC2" s="169"/>
      <c r="AD2" s="169"/>
      <c r="AE2" s="169"/>
      <c r="AF2" s="169"/>
      <c r="AG2" s="169"/>
      <c r="AH2" s="169"/>
      <c r="AI2" s="169"/>
      <c r="AJ2" s="169"/>
      <c r="AK2" s="169"/>
      <c r="AL2" s="169"/>
      <c r="AM2" s="169"/>
      <c r="AN2" s="169"/>
      <c r="AO2" s="169"/>
    </row>
    <row r="3" spans="1:41" ht="22.8">
      <c r="A3" s="324" t="s">
        <v>1161</v>
      </c>
      <c r="B3" s="324"/>
      <c r="C3" s="324"/>
      <c r="D3" s="324"/>
      <c r="E3" s="324"/>
      <c r="F3" s="324"/>
      <c r="G3" s="324"/>
      <c r="H3" s="324"/>
      <c r="I3" s="324"/>
      <c r="J3" s="324" t="s">
        <v>1201</v>
      </c>
      <c r="K3" s="324"/>
      <c r="L3" s="324"/>
      <c r="M3" s="324"/>
      <c r="N3" s="324"/>
      <c r="O3" s="324"/>
      <c r="P3" s="324"/>
      <c r="Q3" s="324"/>
      <c r="R3" s="324"/>
      <c r="S3" s="324"/>
      <c r="T3" s="324"/>
      <c r="U3" s="324"/>
      <c r="V3" s="324"/>
      <c r="W3" s="324"/>
      <c r="X3" s="324"/>
      <c r="Y3" s="324"/>
      <c r="Z3" s="324"/>
      <c r="AA3" s="324"/>
      <c r="AB3" s="324"/>
      <c r="AC3" s="324"/>
      <c r="AD3" s="324"/>
      <c r="AE3" s="324"/>
      <c r="AF3" s="324"/>
      <c r="AG3" s="324"/>
      <c r="AH3" s="324"/>
      <c r="AI3" s="324"/>
      <c r="AJ3" s="324"/>
      <c r="AK3" s="324"/>
      <c r="AL3" s="324"/>
      <c r="AM3" s="324"/>
      <c r="AN3" s="324"/>
      <c r="AO3" s="324"/>
    </row>
    <row r="4" spans="1:41" ht="16.2" customHeight="1"/>
    <row r="5" spans="1:41" ht="16.2" customHeight="1"/>
    <row r="6" spans="1:41" ht="16.2" customHeight="1">
      <c r="A6" s="1"/>
      <c r="B6" s="1"/>
      <c r="C6" s="2" t="s">
        <v>1400</v>
      </c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X6" s="1"/>
      <c r="Y6" s="1"/>
      <c r="Z6" s="236" t="s">
        <v>1422</v>
      </c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</row>
    <row r="7" spans="1:41" ht="16.2" customHeight="1">
      <c r="A7" s="13" t="s">
        <v>10</v>
      </c>
      <c r="B7" s="1"/>
      <c r="C7" s="319" t="s">
        <v>1268</v>
      </c>
      <c r="D7" s="320"/>
      <c r="E7" s="321"/>
      <c r="F7" s="322" t="str">
        <f>C8</f>
        <v>川上悠作</v>
      </c>
      <c r="G7" s="322"/>
      <c r="H7" s="322"/>
      <c r="I7" s="322" t="str">
        <f>C10</f>
        <v>垣内義則</v>
      </c>
      <c r="J7" s="322"/>
      <c r="K7" s="322"/>
      <c r="L7" s="322" t="str">
        <f>C12</f>
        <v>脇坂和樹</v>
      </c>
      <c r="M7" s="322"/>
      <c r="N7" s="322"/>
      <c r="O7" s="322" t="str">
        <f>C14</f>
        <v>松原礼</v>
      </c>
      <c r="P7" s="322"/>
      <c r="Q7" s="322"/>
      <c r="R7" s="322" t="s">
        <v>0</v>
      </c>
      <c r="S7" s="322"/>
      <c r="T7" s="322"/>
      <c r="U7" s="322"/>
      <c r="X7" s="13" t="s">
        <v>9</v>
      </c>
      <c r="Y7" s="1"/>
      <c r="Z7" s="319" t="s">
        <v>1286</v>
      </c>
      <c r="AA7" s="320"/>
      <c r="AB7" s="321"/>
      <c r="AC7" s="322" t="str">
        <f>Z8</f>
        <v>亀井皓太</v>
      </c>
      <c r="AD7" s="322"/>
      <c r="AE7" s="322"/>
      <c r="AF7" s="322" t="str">
        <f>Z10</f>
        <v>澁谷晃大</v>
      </c>
      <c r="AG7" s="322"/>
      <c r="AH7" s="322"/>
      <c r="AI7" s="322" t="str">
        <f>Z12</f>
        <v>猪飼尚輝</v>
      </c>
      <c r="AJ7" s="322"/>
      <c r="AK7" s="322"/>
      <c r="AL7" s="322" t="s">
        <v>0</v>
      </c>
      <c r="AM7" s="322"/>
      <c r="AN7" s="322"/>
      <c r="AO7" s="322"/>
    </row>
    <row r="8" spans="1:41" ht="16.2" customHeight="1">
      <c r="A8" s="302" t="s">
        <v>1182</v>
      </c>
      <c r="B8" s="303"/>
      <c r="C8" s="304" t="str">
        <f>IF(A8="","",VLOOKUP(A8,登録No.!$A$3:$N$506,7,FALSE))</f>
        <v>川上悠作</v>
      </c>
      <c r="D8" s="305"/>
      <c r="E8" s="306"/>
      <c r="F8" s="313"/>
      <c r="G8" s="314"/>
      <c r="H8" s="315"/>
      <c r="I8" s="307" t="str">
        <f>IF(J8="","⑥",IF(J8&gt;K8,"〇","×"))</f>
        <v>⑥</v>
      </c>
      <c r="J8" s="309"/>
      <c r="K8" s="311"/>
      <c r="L8" s="307" t="str">
        <f>IF(M8="","④",IF(M8&gt;N8,"〇","×"))</f>
        <v>④</v>
      </c>
      <c r="M8" s="309"/>
      <c r="N8" s="311"/>
      <c r="O8" s="307" t="str">
        <f>IF(P8="","②",IF(P8&gt;Q8,"〇","×"))</f>
        <v>②</v>
      </c>
      <c r="P8" s="309"/>
      <c r="Q8" s="311"/>
      <c r="R8" s="291" t="str">
        <f>IF(J8="","勝",COUNTIF(F8:Q8,"〇"))</f>
        <v>勝</v>
      </c>
      <c r="S8" s="292"/>
      <c r="T8" s="293" t="str">
        <f>IF(J8="","敗",COUNTIF(F8:Q8,"×"))</f>
        <v>敗</v>
      </c>
      <c r="U8" s="294"/>
      <c r="X8" s="302" t="s">
        <v>1192</v>
      </c>
      <c r="Y8" s="303"/>
      <c r="Z8" s="304" t="str">
        <f>IF(X8="","",VLOOKUP(X8,登録No.!$A$3:$N$506,7,FALSE))</f>
        <v>亀井皓太</v>
      </c>
      <c r="AA8" s="305"/>
      <c r="AB8" s="306"/>
      <c r="AC8" s="313"/>
      <c r="AD8" s="314"/>
      <c r="AE8" s="315"/>
      <c r="AF8" s="307" t="str">
        <f>IF(AG8="","③",IF(AG8&gt;AH8,"〇","×"))</f>
        <v>③</v>
      </c>
      <c r="AG8" s="309"/>
      <c r="AH8" s="311"/>
      <c r="AI8" s="307" t="str">
        <f>IF(AJ8="","②",IF(AJ8&gt;AK8,"〇","×"))</f>
        <v>②</v>
      </c>
      <c r="AJ8" s="309"/>
      <c r="AK8" s="311"/>
      <c r="AL8" s="291" t="str">
        <f>IF(AG8="","勝",COUNTIF(AC8:AK8,"〇"))</f>
        <v>勝</v>
      </c>
      <c r="AM8" s="292"/>
      <c r="AN8" s="293" t="str">
        <f>IF(AG8="","敗",COUNTIF(AC8:AK8,"×"))</f>
        <v>敗</v>
      </c>
      <c r="AO8" s="294"/>
    </row>
    <row r="9" spans="1:41" ht="16.2" customHeight="1">
      <c r="A9" s="3"/>
      <c r="B9" s="11"/>
      <c r="C9" s="295" t="str">
        <f>IF(A8="","",VLOOKUP(A8,登録No.!$A$3:$N$506,4,FALSE))</f>
        <v>Kテニス</v>
      </c>
      <c r="D9" s="296"/>
      <c r="E9" s="297"/>
      <c r="F9" s="316"/>
      <c r="G9" s="317"/>
      <c r="H9" s="318"/>
      <c r="I9" s="308"/>
      <c r="J9" s="310"/>
      <c r="K9" s="312"/>
      <c r="L9" s="308"/>
      <c r="M9" s="310"/>
      <c r="N9" s="312"/>
      <c r="O9" s="308"/>
      <c r="P9" s="310"/>
      <c r="Q9" s="312"/>
      <c r="R9" s="298" t="str">
        <f>IF(J8="","ゲーム取得率",SUM(J8,M8,P8)/SUM(I8:Q8))</f>
        <v>ゲーム取得率</v>
      </c>
      <c r="S9" s="299"/>
      <c r="T9" s="300" t="s">
        <v>16</v>
      </c>
      <c r="U9" s="301"/>
      <c r="X9" s="3"/>
      <c r="Y9" s="11"/>
      <c r="Z9" s="295" t="str">
        <f>IF(X8="","",VLOOKUP(X8,登録No.!$A$3:$N$506,4,FALSE))</f>
        <v>うさかめ</v>
      </c>
      <c r="AA9" s="296"/>
      <c r="AB9" s="297"/>
      <c r="AC9" s="316"/>
      <c r="AD9" s="317"/>
      <c r="AE9" s="318"/>
      <c r="AF9" s="308"/>
      <c r="AG9" s="310"/>
      <c r="AH9" s="312"/>
      <c r="AI9" s="308"/>
      <c r="AJ9" s="310"/>
      <c r="AK9" s="312"/>
      <c r="AL9" s="298" t="str">
        <f>IF(AG8="","ゲーム取得率",SUM(AG8,AJ8)/SUM(AC8:AK8))</f>
        <v>ゲーム取得率</v>
      </c>
      <c r="AM9" s="299"/>
      <c r="AN9" s="300" t="s">
        <v>16</v>
      </c>
      <c r="AO9" s="301"/>
    </row>
    <row r="10" spans="1:41" ht="16.2" customHeight="1">
      <c r="A10" s="302" t="s">
        <v>1183</v>
      </c>
      <c r="B10" s="303"/>
      <c r="C10" s="304" t="str">
        <f>IF(A10="","",VLOOKUP(A10,登録No.!$A$3:$N$506,7,FALSE))</f>
        <v>垣内義則</v>
      </c>
      <c r="D10" s="305"/>
      <c r="E10" s="306"/>
      <c r="F10" s="307" t="str">
        <f>IF(J8="","",IF(I8="〇","×","〇"))</f>
        <v/>
      </c>
      <c r="G10" s="309" t="str">
        <f>IF(K8="","",K8)</f>
        <v/>
      </c>
      <c r="H10" s="311" t="str">
        <f>IF(J8="","",J8)</f>
        <v/>
      </c>
      <c r="I10" s="313"/>
      <c r="J10" s="314"/>
      <c r="K10" s="315"/>
      <c r="L10" s="307" t="str">
        <f>IF(M10="","①",IF(M10&gt;N10,"〇","×"))</f>
        <v>①</v>
      </c>
      <c r="M10" s="309"/>
      <c r="N10" s="311"/>
      <c r="O10" s="307" t="str">
        <f>IF(P10="","③",IF(P10&gt;Q10,"〇","×"))</f>
        <v>③</v>
      </c>
      <c r="P10" s="309"/>
      <c r="Q10" s="311"/>
      <c r="R10" s="291" t="str">
        <f>IF(F10="","勝",COUNTIF(F10:Q10,"〇"))</f>
        <v>勝</v>
      </c>
      <c r="S10" s="292"/>
      <c r="T10" s="293" t="str">
        <f>IF(F10="","敗",COUNTIF(F10:Q10,"×"))</f>
        <v>敗</v>
      </c>
      <c r="U10" s="294"/>
      <c r="X10" s="302" t="s">
        <v>1193</v>
      </c>
      <c r="Y10" s="303"/>
      <c r="Z10" s="304" t="str">
        <f>IF(X10="","",VLOOKUP(X10,登録No.!$A$3:$N$506,7,FALSE))</f>
        <v>澁谷晃大</v>
      </c>
      <c r="AA10" s="305"/>
      <c r="AB10" s="306"/>
      <c r="AC10" s="307" t="str">
        <f>IF(AG8="","",IF(AF8="〇","×","〇"))</f>
        <v/>
      </c>
      <c r="AD10" s="309" t="str">
        <f>IF(AH8="","",AH8)</f>
        <v/>
      </c>
      <c r="AE10" s="311" t="str">
        <f>IF(AG8="","",AG8)</f>
        <v/>
      </c>
      <c r="AF10" s="313"/>
      <c r="AG10" s="314"/>
      <c r="AH10" s="315"/>
      <c r="AI10" s="307" t="str">
        <f>IF(AJ10="","①",IF(AJ10&gt;AK10,"〇","×"))</f>
        <v>①</v>
      </c>
      <c r="AJ10" s="309"/>
      <c r="AK10" s="311"/>
      <c r="AL10" s="291" t="str">
        <f>IF(AC10="","勝",COUNTIF(AC10:AK10,"〇"))</f>
        <v>勝</v>
      </c>
      <c r="AM10" s="292"/>
      <c r="AN10" s="293" t="str">
        <f>IF(AC10="","敗",COUNTIF(AC10:AK10,"×"))</f>
        <v>敗</v>
      </c>
      <c r="AO10" s="294"/>
    </row>
    <row r="11" spans="1:41" ht="16.2" customHeight="1">
      <c r="A11" s="3"/>
      <c r="B11" s="11"/>
      <c r="C11" s="295" t="str">
        <f>IF(A10="","",VLOOKUP(A10,登録No.!$A$3:$N$506,4,FALSE))</f>
        <v>うさかめ</v>
      </c>
      <c r="D11" s="296"/>
      <c r="E11" s="297"/>
      <c r="F11" s="308"/>
      <c r="G11" s="310"/>
      <c r="H11" s="312"/>
      <c r="I11" s="316"/>
      <c r="J11" s="317"/>
      <c r="K11" s="318"/>
      <c r="L11" s="308"/>
      <c r="M11" s="310"/>
      <c r="N11" s="312"/>
      <c r="O11" s="308"/>
      <c r="P11" s="310"/>
      <c r="Q11" s="312"/>
      <c r="R11" s="298" t="str">
        <f>IF(F10="","ゲーム取得率",SUM(G10,M10,P10)/SUM(F10:Q10))</f>
        <v>ゲーム取得率</v>
      </c>
      <c r="S11" s="299"/>
      <c r="T11" s="300" t="s">
        <v>16</v>
      </c>
      <c r="U11" s="301"/>
      <c r="X11" s="3"/>
      <c r="Y11" s="11"/>
      <c r="Z11" s="295" t="str">
        <f>IF(X10="","",VLOOKUP(X10,登録No.!$A$3:$N$506,4,FALSE))</f>
        <v>グリフィンズ</v>
      </c>
      <c r="AA11" s="296"/>
      <c r="AB11" s="297"/>
      <c r="AC11" s="308"/>
      <c r="AD11" s="310"/>
      <c r="AE11" s="312"/>
      <c r="AF11" s="316"/>
      <c r="AG11" s="317"/>
      <c r="AH11" s="318"/>
      <c r="AI11" s="308"/>
      <c r="AJ11" s="310"/>
      <c r="AK11" s="312"/>
      <c r="AL11" s="298" t="str">
        <f>IF(AD10="","ゲーム取得率",SUM(AD10,AJ10)/SUM(AC10:AK10))</f>
        <v>ゲーム取得率</v>
      </c>
      <c r="AM11" s="299"/>
      <c r="AN11" s="300" t="s">
        <v>16</v>
      </c>
      <c r="AO11" s="301"/>
    </row>
    <row r="12" spans="1:41" ht="16.2" customHeight="1">
      <c r="A12" s="302" t="s">
        <v>1184</v>
      </c>
      <c r="B12" s="303"/>
      <c r="C12" s="304" t="str">
        <f>IF(A12="","",VLOOKUP(A12,登録No.!$A$3:$N$506,7,FALSE))</f>
        <v>脇坂和樹</v>
      </c>
      <c r="D12" s="305"/>
      <c r="E12" s="306"/>
      <c r="F12" s="307" t="str">
        <f>IF(M8="","",IF(L8="〇","×","〇"))</f>
        <v/>
      </c>
      <c r="G12" s="309" t="str">
        <f>IF(N8="","",N8)</f>
        <v/>
      </c>
      <c r="H12" s="311" t="str">
        <f>IF(M8="","",M8)</f>
        <v/>
      </c>
      <c r="I12" s="307" t="str">
        <f>IF(M10="","",IF(L10="〇","×","〇"))</f>
        <v/>
      </c>
      <c r="J12" s="309" t="str">
        <f>IF(N10="","",N10)</f>
        <v/>
      </c>
      <c r="K12" s="311" t="str">
        <f>IF(M10="","",M10)</f>
        <v/>
      </c>
      <c r="L12" s="313"/>
      <c r="M12" s="314"/>
      <c r="N12" s="315"/>
      <c r="O12" s="307" t="str">
        <f>IF(P12="","⑤",IF(P12&gt;Q12,"〇","×"))</f>
        <v>⑤</v>
      </c>
      <c r="P12" s="309"/>
      <c r="Q12" s="311"/>
      <c r="R12" s="291" t="str">
        <f>IF(J12="","勝",COUNTIF(F12:Q12,"〇"))</f>
        <v>勝</v>
      </c>
      <c r="S12" s="292"/>
      <c r="T12" s="293" t="str">
        <f>IF(I12="","敗",COUNTIF(F12:Q12,"×"))</f>
        <v>敗</v>
      </c>
      <c r="U12" s="294"/>
      <c r="X12" s="302" t="s">
        <v>1194</v>
      </c>
      <c r="Y12" s="303"/>
      <c r="Z12" s="304" t="str">
        <f>IF(X12="","",VLOOKUP(X12,登録No.!$A$3:$N$506,7,FALSE))</f>
        <v>猪飼尚輝</v>
      </c>
      <c r="AA12" s="305"/>
      <c r="AB12" s="306"/>
      <c r="AC12" s="307" t="str">
        <f>IF(AJ8="","",IF(AI8="〇","×","〇"))</f>
        <v/>
      </c>
      <c r="AD12" s="309" t="str">
        <f>IF(AK8="","",AK8)</f>
        <v/>
      </c>
      <c r="AE12" s="311" t="str">
        <f>IF(AJ8="","",AJ8)</f>
        <v/>
      </c>
      <c r="AF12" s="307" t="str">
        <f>IF(AJ10="","",IF(AI10="〇","×","〇"))</f>
        <v/>
      </c>
      <c r="AG12" s="309" t="str">
        <f>IF(AK10="","",AK10)</f>
        <v/>
      </c>
      <c r="AH12" s="311" t="str">
        <f>IF(AJ10="","",AJ10)</f>
        <v/>
      </c>
      <c r="AI12" s="313"/>
      <c r="AJ12" s="314"/>
      <c r="AK12" s="315"/>
      <c r="AL12" s="291" t="str">
        <f>IF(AC12="","勝",COUNTIF(AC12:AK12,"〇"))</f>
        <v>勝</v>
      </c>
      <c r="AM12" s="292"/>
      <c r="AN12" s="293" t="str">
        <f>IF(AC12="","敗",COUNTIF(AC12:AK12,"×"))</f>
        <v>敗</v>
      </c>
      <c r="AO12" s="294"/>
    </row>
    <row r="13" spans="1:41" ht="16.2" customHeight="1">
      <c r="A13" s="3"/>
      <c r="B13" s="11"/>
      <c r="C13" s="295" t="str">
        <f>IF(A12="","",VLOOKUP(A12,登録No.!$A$3:$N$506,4,FALSE))</f>
        <v>アンヴァース</v>
      </c>
      <c r="D13" s="296"/>
      <c r="E13" s="297"/>
      <c r="F13" s="308"/>
      <c r="G13" s="310"/>
      <c r="H13" s="312"/>
      <c r="I13" s="308"/>
      <c r="J13" s="310"/>
      <c r="K13" s="312"/>
      <c r="L13" s="316"/>
      <c r="M13" s="317"/>
      <c r="N13" s="318"/>
      <c r="O13" s="308"/>
      <c r="P13" s="310"/>
      <c r="Q13" s="312"/>
      <c r="R13" s="298" t="str">
        <f>IF(F12="","ゲーム取得率",SUM(G12,J12,P12)/SUM(F12:Q12))</f>
        <v>ゲーム取得率</v>
      </c>
      <c r="S13" s="299"/>
      <c r="T13" s="300" t="s">
        <v>16</v>
      </c>
      <c r="U13" s="301"/>
      <c r="X13" s="3"/>
      <c r="Y13" s="11"/>
      <c r="Z13" s="295" t="str">
        <f>IF(X12="","",VLOOKUP(X12,登録No.!$A$3:$N$506,4,FALSE))</f>
        <v>アンヴァース</v>
      </c>
      <c r="AA13" s="296"/>
      <c r="AB13" s="297"/>
      <c r="AC13" s="308"/>
      <c r="AD13" s="310"/>
      <c r="AE13" s="312"/>
      <c r="AF13" s="308"/>
      <c r="AG13" s="310"/>
      <c r="AH13" s="312"/>
      <c r="AI13" s="316"/>
      <c r="AJ13" s="317"/>
      <c r="AK13" s="318"/>
      <c r="AL13" s="298" t="str">
        <f>IF(AC12="","ゲーム取得率",SUM(AD12,AG12)/SUM(AC12:AK12))</f>
        <v>ゲーム取得率</v>
      </c>
      <c r="AM13" s="299"/>
      <c r="AN13" s="300" t="s">
        <v>16</v>
      </c>
      <c r="AO13" s="301"/>
    </row>
    <row r="14" spans="1:41" ht="16.2" customHeight="1">
      <c r="A14" s="302" t="s">
        <v>1185</v>
      </c>
      <c r="B14" s="303"/>
      <c r="C14" s="304" t="str">
        <f>IF(A14="","",VLOOKUP(A14,登録No.!$A$3:$N$506,7,FALSE))</f>
        <v>松原礼</v>
      </c>
      <c r="D14" s="305"/>
      <c r="E14" s="306"/>
      <c r="F14" s="307" t="str">
        <f>IF(P8="","",IF(O8="〇","×","〇"))</f>
        <v/>
      </c>
      <c r="G14" s="309" t="str">
        <f>IF(Q8="","",Q8)</f>
        <v/>
      </c>
      <c r="H14" s="311" t="str">
        <f>IF(P8="","",P8)</f>
        <v/>
      </c>
      <c r="I14" s="307" t="str">
        <f>IF(P10="","",IF(O10="〇","×","〇"))</f>
        <v/>
      </c>
      <c r="J14" s="309" t="str">
        <f>IF(Q10="","",Q10)</f>
        <v/>
      </c>
      <c r="K14" s="311" t="str">
        <f>IF(P10="","",P10)</f>
        <v/>
      </c>
      <c r="L14" s="307" t="str">
        <f>IF(P12="","",IF(O12="〇","×","〇"))</f>
        <v/>
      </c>
      <c r="M14" s="309" t="str">
        <f>IF(Q12="","",Q12)</f>
        <v/>
      </c>
      <c r="N14" s="311" t="str">
        <f>IF(P12="","",P12)</f>
        <v/>
      </c>
      <c r="O14" s="313"/>
      <c r="P14" s="314"/>
      <c r="Q14" s="315"/>
      <c r="R14" s="291" t="str">
        <f>IF(I14="","勝",COUNTIF(F14:Q14,"〇"))</f>
        <v>勝</v>
      </c>
      <c r="S14" s="292"/>
      <c r="T14" s="293" t="str">
        <f>IF(I14="","敗",COUNTIF(F14:Q14,"×"))</f>
        <v>敗</v>
      </c>
      <c r="U14" s="294"/>
    </row>
    <row r="15" spans="1:41" ht="16.2" customHeight="1">
      <c r="A15" s="3"/>
      <c r="B15" s="11"/>
      <c r="C15" s="295" t="str">
        <f>IF(A14="","",VLOOKUP(A14,登録No.!$A$3:$N$506,4,FALSE))</f>
        <v>アプストTC</v>
      </c>
      <c r="D15" s="296"/>
      <c r="E15" s="297"/>
      <c r="F15" s="308"/>
      <c r="G15" s="310"/>
      <c r="H15" s="312"/>
      <c r="I15" s="308"/>
      <c r="J15" s="310"/>
      <c r="K15" s="312"/>
      <c r="L15" s="308"/>
      <c r="M15" s="310"/>
      <c r="N15" s="312"/>
      <c r="O15" s="316"/>
      <c r="P15" s="317"/>
      <c r="Q15" s="318"/>
      <c r="R15" s="298" t="str">
        <f>IF(F14="","ゲーム取得率",SUM(G14,J14,M14)/SUM(F14:N14))</f>
        <v>ゲーム取得率</v>
      </c>
      <c r="S15" s="299"/>
      <c r="T15" s="300" t="s">
        <v>16</v>
      </c>
      <c r="U15" s="301"/>
      <c r="X15" s="1"/>
      <c r="Y15" s="1"/>
      <c r="Z15" s="2" t="s">
        <v>1400</v>
      </c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</row>
    <row r="16" spans="1:41" ht="16.2" customHeight="1">
      <c r="X16" s="13" t="s">
        <v>9</v>
      </c>
      <c r="Y16" s="1"/>
      <c r="Z16" s="319" t="s">
        <v>1287</v>
      </c>
      <c r="AA16" s="320"/>
      <c r="AB16" s="321"/>
      <c r="AC16" s="322" t="str">
        <f>Z17</f>
        <v>北村建</v>
      </c>
      <c r="AD16" s="322"/>
      <c r="AE16" s="322"/>
      <c r="AF16" s="322" t="str">
        <f>Z19</f>
        <v>北川直樹</v>
      </c>
      <c r="AG16" s="322"/>
      <c r="AH16" s="322"/>
      <c r="AI16" s="322" t="str">
        <f>Z21</f>
        <v>河越琢真</v>
      </c>
      <c r="AJ16" s="322"/>
      <c r="AK16" s="322"/>
      <c r="AL16" s="322" t="s">
        <v>0</v>
      </c>
      <c r="AM16" s="322"/>
      <c r="AN16" s="322"/>
      <c r="AO16" s="322"/>
    </row>
    <row r="17" spans="1:41" ht="16.2" customHeight="1">
      <c r="A17" s="1"/>
      <c r="B17" s="1"/>
      <c r="C17" s="2" t="s">
        <v>1400</v>
      </c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X17" s="302" t="s">
        <v>1195</v>
      </c>
      <c r="Y17" s="303"/>
      <c r="Z17" s="304" t="str">
        <f>IF(X17="","",VLOOKUP(X17,登録No.!$A$3:$N$506,7,FALSE))</f>
        <v>北村建</v>
      </c>
      <c r="AA17" s="305"/>
      <c r="AB17" s="306"/>
      <c r="AC17" s="313"/>
      <c r="AD17" s="314"/>
      <c r="AE17" s="315"/>
      <c r="AF17" s="307" t="str">
        <f>IF(AG17="","③",IF(AG17&gt;AH17,"〇","×"))</f>
        <v>③</v>
      </c>
      <c r="AG17" s="309"/>
      <c r="AH17" s="311"/>
      <c r="AI17" s="307" t="str">
        <f>IF(AJ17="","②",IF(AJ17&gt;AK17,"〇","×"))</f>
        <v>②</v>
      </c>
      <c r="AJ17" s="309"/>
      <c r="AK17" s="311"/>
      <c r="AL17" s="291" t="str">
        <f>IF(AG17="","勝",COUNTIF(AC17:AK17,"〇"))</f>
        <v>勝</v>
      </c>
      <c r="AM17" s="292"/>
      <c r="AN17" s="293" t="str">
        <f>IF(AG17="","敗",COUNTIF(AC17:AK17,"×"))</f>
        <v>敗</v>
      </c>
      <c r="AO17" s="294"/>
    </row>
    <row r="18" spans="1:41" ht="16.2" customHeight="1">
      <c r="A18" s="13" t="s">
        <v>9</v>
      </c>
      <c r="B18" s="1"/>
      <c r="C18" s="319" t="s">
        <v>1269</v>
      </c>
      <c r="D18" s="320"/>
      <c r="E18" s="321"/>
      <c r="F18" s="322" t="str">
        <f>C19</f>
        <v>山口直彦</v>
      </c>
      <c r="G18" s="322"/>
      <c r="H18" s="322"/>
      <c r="I18" s="322" t="str">
        <f>C21</f>
        <v>大竹啓介</v>
      </c>
      <c r="J18" s="322"/>
      <c r="K18" s="322"/>
      <c r="L18" s="322" t="str">
        <f>C23</f>
        <v>梶田純平</v>
      </c>
      <c r="M18" s="322"/>
      <c r="N18" s="322"/>
      <c r="O18" s="322" t="s">
        <v>0</v>
      </c>
      <c r="P18" s="322"/>
      <c r="Q18" s="322"/>
      <c r="R18" s="322"/>
      <c r="X18" s="3"/>
      <c r="Y18" s="11"/>
      <c r="Z18" s="295" t="str">
        <f>IF(X17="","",VLOOKUP(X17,登録No.!$A$3:$N$506,4,FALSE))</f>
        <v>アンヴァース</v>
      </c>
      <c r="AA18" s="296"/>
      <c r="AB18" s="297"/>
      <c r="AC18" s="316"/>
      <c r="AD18" s="317"/>
      <c r="AE18" s="318"/>
      <c r="AF18" s="308"/>
      <c r="AG18" s="310"/>
      <c r="AH18" s="312"/>
      <c r="AI18" s="308"/>
      <c r="AJ18" s="310"/>
      <c r="AK18" s="312"/>
      <c r="AL18" s="298" t="str">
        <f>IF(AG17="","ゲーム取得率",SUM(AG17,AJ17)/SUM(AC17:AK17))</f>
        <v>ゲーム取得率</v>
      </c>
      <c r="AM18" s="299"/>
      <c r="AN18" s="300" t="s">
        <v>16</v>
      </c>
      <c r="AO18" s="301"/>
    </row>
    <row r="19" spans="1:41" ht="16.2" customHeight="1">
      <c r="A19" s="302" t="s">
        <v>1186</v>
      </c>
      <c r="B19" s="303"/>
      <c r="C19" s="304" t="str">
        <f>IF(A19="","",VLOOKUP(A19,登録No.!$A$3:$N$506,7,FALSE))</f>
        <v>山口直彦</v>
      </c>
      <c r="D19" s="305"/>
      <c r="E19" s="306"/>
      <c r="F19" s="313"/>
      <c r="G19" s="314"/>
      <c r="H19" s="315"/>
      <c r="I19" s="307" t="str">
        <f>IF(J19="","③",IF(J19&gt;K19,"〇","×"))</f>
        <v>③</v>
      </c>
      <c r="J19" s="309"/>
      <c r="K19" s="311"/>
      <c r="L19" s="307" t="str">
        <f>IF(M19="","②",IF(M19&gt;N19,"〇","×"))</f>
        <v>②</v>
      </c>
      <c r="M19" s="309"/>
      <c r="N19" s="311"/>
      <c r="O19" s="291" t="str">
        <f>IF(J19="","勝",COUNTIF(F19:N19,"〇"))</f>
        <v>勝</v>
      </c>
      <c r="P19" s="292"/>
      <c r="Q19" s="293" t="str">
        <f>IF(J19="","敗",COUNTIF(F19:N19,"×"))</f>
        <v>敗</v>
      </c>
      <c r="R19" s="294"/>
      <c r="X19" s="302" t="s">
        <v>1196</v>
      </c>
      <c r="Y19" s="303"/>
      <c r="Z19" s="304" t="str">
        <f>IF(X19="","",VLOOKUP(X19,登録No.!$A$3:$N$506,7,FALSE))</f>
        <v>北川直樹</v>
      </c>
      <c r="AA19" s="305"/>
      <c r="AB19" s="306"/>
      <c r="AC19" s="307" t="str">
        <f>IF(AG17="","",IF(AF17="〇","×","〇"))</f>
        <v/>
      </c>
      <c r="AD19" s="309" t="str">
        <f>IF(AH17="","",AH17)</f>
        <v/>
      </c>
      <c r="AE19" s="311" t="str">
        <f>IF(AG17="","",AG17)</f>
        <v/>
      </c>
      <c r="AF19" s="313"/>
      <c r="AG19" s="314"/>
      <c r="AH19" s="315"/>
      <c r="AI19" s="307" t="str">
        <f>IF(AJ19="","①",IF(AJ19&gt;AK19,"〇","×"))</f>
        <v>①</v>
      </c>
      <c r="AJ19" s="309"/>
      <c r="AK19" s="311"/>
      <c r="AL19" s="291" t="str">
        <f>IF(AC19="","勝",COUNTIF(AC19:AK19,"〇"))</f>
        <v>勝</v>
      </c>
      <c r="AM19" s="292"/>
      <c r="AN19" s="293" t="str">
        <f>IF(AC19="","敗",COUNTIF(AC19:AK19,"×"))</f>
        <v>敗</v>
      </c>
      <c r="AO19" s="294"/>
    </row>
    <row r="20" spans="1:41" ht="16.2" customHeight="1">
      <c r="A20" s="3"/>
      <c r="B20" s="11"/>
      <c r="C20" s="295" t="str">
        <f>IF(A19="","",VLOOKUP(A19,登録No.!$A$3:$N$506,4,FALSE))</f>
        <v>Kテニス</v>
      </c>
      <c r="D20" s="296"/>
      <c r="E20" s="297"/>
      <c r="F20" s="316"/>
      <c r="G20" s="317"/>
      <c r="H20" s="318"/>
      <c r="I20" s="308"/>
      <c r="J20" s="310"/>
      <c r="K20" s="312"/>
      <c r="L20" s="308"/>
      <c r="M20" s="310"/>
      <c r="N20" s="312"/>
      <c r="O20" s="298" t="str">
        <f>IF(J19="","ゲーム取得率",SUM(J19,M19)/SUM(F19:N19))</f>
        <v>ゲーム取得率</v>
      </c>
      <c r="P20" s="299"/>
      <c r="Q20" s="300" t="s">
        <v>16</v>
      </c>
      <c r="R20" s="301"/>
      <c r="X20" s="3"/>
      <c r="Y20" s="11"/>
      <c r="Z20" s="295" t="str">
        <f>IF(X19="","",VLOOKUP(X19,登録No.!$A$3:$N$506,4,FALSE))</f>
        <v>グリフィンズ</v>
      </c>
      <c r="AA20" s="296"/>
      <c r="AB20" s="297"/>
      <c r="AC20" s="308"/>
      <c r="AD20" s="310"/>
      <c r="AE20" s="312"/>
      <c r="AF20" s="316"/>
      <c r="AG20" s="317"/>
      <c r="AH20" s="318"/>
      <c r="AI20" s="308"/>
      <c r="AJ20" s="310"/>
      <c r="AK20" s="312"/>
      <c r="AL20" s="298" t="str">
        <f>IF(AD19="","ゲーム取得率",SUM(AD19,AJ19)/SUM(AC19:AK19))</f>
        <v>ゲーム取得率</v>
      </c>
      <c r="AM20" s="299"/>
      <c r="AN20" s="300" t="s">
        <v>16</v>
      </c>
      <c r="AO20" s="301"/>
    </row>
    <row r="21" spans="1:41" ht="16.2" customHeight="1">
      <c r="A21" s="302" t="s">
        <v>1187</v>
      </c>
      <c r="B21" s="303"/>
      <c r="C21" s="304" t="str">
        <f>IF(A21="","",VLOOKUP(A21,登録No.!$A$3:$N$506,7,FALSE))</f>
        <v>大竹啓介</v>
      </c>
      <c r="D21" s="305"/>
      <c r="E21" s="306"/>
      <c r="F21" s="307" t="str">
        <f>IF(J19="","",IF(I19="〇","×","〇"))</f>
        <v/>
      </c>
      <c r="G21" s="309" t="str">
        <f>IF(K19="","",K19)</f>
        <v/>
      </c>
      <c r="H21" s="311" t="str">
        <f>IF(J19="","",J19)</f>
        <v/>
      </c>
      <c r="I21" s="313"/>
      <c r="J21" s="314"/>
      <c r="K21" s="315"/>
      <c r="L21" s="307" t="str">
        <f>IF(M21="","①",IF(M21&gt;N21,"〇","×"))</f>
        <v>①</v>
      </c>
      <c r="M21" s="309"/>
      <c r="N21" s="311"/>
      <c r="O21" s="291" t="str">
        <f>IF(F21="","勝",COUNTIF(F21:N21,"〇"))</f>
        <v>勝</v>
      </c>
      <c r="P21" s="292"/>
      <c r="Q21" s="293" t="str">
        <f>IF(F21="","敗",COUNTIF(F21:N21,"×"))</f>
        <v>敗</v>
      </c>
      <c r="R21" s="294"/>
      <c r="X21" s="302" t="s">
        <v>1197</v>
      </c>
      <c r="Y21" s="303"/>
      <c r="Z21" s="304" t="str">
        <f>IF(X21="","",VLOOKUP(X21,登録No.!$A$3:$N$506,7,FALSE))</f>
        <v>河越琢真</v>
      </c>
      <c r="AA21" s="305"/>
      <c r="AB21" s="306"/>
      <c r="AC21" s="307" t="str">
        <f>IF(AJ17="","",IF(AI17="〇","×","〇"))</f>
        <v/>
      </c>
      <c r="AD21" s="309" t="str">
        <f>IF(AK17="","",AK17)</f>
        <v/>
      </c>
      <c r="AE21" s="311" t="str">
        <f>IF(AJ17="","",AJ17)</f>
        <v/>
      </c>
      <c r="AF21" s="307" t="str">
        <f>IF(AJ19="","",IF(AI19="〇","×","〇"))</f>
        <v/>
      </c>
      <c r="AG21" s="309" t="str">
        <f>IF(AK19="","",AK19)</f>
        <v/>
      </c>
      <c r="AH21" s="311" t="str">
        <f>IF(AJ19="","",AJ19)</f>
        <v/>
      </c>
      <c r="AI21" s="313"/>
      <c r="AJ21" s="314"/>
      <c r="AK21" s="315"/>
      <c r="AL21" s="291" t="str">
        <f>IF(AC21="","勝",COUNTIF(AC21:AK21,"〇"))</f>
        <v>勝</v>
      </c>
      <c r="AM21" s="292"/>
      <c r="AN21" s="293" t="str">
        <f>IF(AC21="","敗",COUNTIF(AC21:AK21,"×"))</f>
        <v>敗</v>
      </c>
      <c r="AO21" s="294"/>
    </row>
    <row r="22" spans="1:41" ht="16.2" customHeight="1">
      <c r="A22" s="3"/>
      <c r="B22" s="11"/>
      <c r="C22" s="295" t="str">
        <f>IF(A21="","",VLOOKUP(A21,登録No.!$A$3:$N$506,4,FALSE))</f>
        <v>グリフィンズ</v>
      </c>
      <c r="D22" s="296"/>
      <c r="E22" s="297"/>
      <c r="F22" s="308"/>
      <c r="G22" s="310"/>
      <c r="H22" s="312"/>
      <c r="I22" s="316"/>
      <c r="J22" s="317"/>
      <c r="K22" s="318"/>
      <c r="L22" s="308"/>
      <c r="M22" s="310"/>
      <c r="N22" s="312"/>
      <c r="O22" s="298" t="str">
        <f>IF(G21="","ゲーム取得率",SUM(G21,M21)/SUM(F21:N21))</f>
        <v>ゲーム取得率</v>
      </c>
      <c r="P22" s="299"/>
      <c r="Q22" s="300" t="s">
        <v>16</v>
      </c>
      <c r="R22" s="301"/>
      <c r="X22" s="3"/>
      <c r="Y22" s="11"/>
      <c r="Z22" s="295" t="str">
        <f>IF(X21="","",VLOOKUP(X21,登録No.!$A$3:$N$506,4,FALSE))</f>
        <v>県立大</v>
      </c>
      <c r="AA22" s="296"/>
      <c r="AB22" s="297"/>
      <c r="AC22" s="308"/>
      <c r="AD22" s="310"/>
      <c r="AE22" s="312"/>
      <c r="AF22" s="308"/>
      <c r="AG22" s="310"/>
      <c r="AH22" s="312"/>
      <c r="AI22" s="316"/>
      <c r="AJ22" s="317"/>
      <c r="AK22" s="318"/>
      <c r="AL22" s="298" t="str">
        <f>IF(AC21="","ゲーム取得率",SUM(AD21,AG21)/SUM(AC21:AK21))</f>
        <v>ゲーム取得率</v>
      </c>
      <c r="AM22" s="299"/>
      <c r="AN22" s="300" t="s">
        <v>16</v>
      </c>
      <c r="AO22" s="301"/>
    </row>
    <row r="23" spans="1:41" ht="16.2" customHeight="1">
      <c r="A23" s="302" t="s">
        <v>1188</v>
      </c>
      <c r="B23" s="303"/>
      <c r="C23" s="304" t="str">
        <f>IF(A23="","",VLOOKUP(A23,登録No.!$A$3:$N$506,7,FALSE))</f>
        <v>梶田純平</v>
      </c>
      <c r="D23" s="305"/>
      <c r="E23" s="306"/>
      <c r="F23" s="307" t="str">
        <f>IF(M19="","",IF(L19="〇","×","〇"))</f>
        <v/>
      </c>
      <c r="G23" s="309" t="str">
        <f>IF(N19="","",N19)</f>
        <v/>
      </c>
      <c r="H23" s="311" t="str">
        <f>IF(M19="","",M19)</f>
        <v/>
      </c>
      <c r="I23" s="307" t="str">
        <f>IF(M21="","",IF(L21="〇","×","〇"))</f>
        <v/>
      </c>
      <c r="J23" s="309" t="str">
        <f>IF(N21="","",N21)</f>
        <v/>
      </c>
      <c r="K23" s="311" t="str">
        <f>IF(M21="","",M21)</f>
        <v/>
      </c>
      <c r="L23" s="313"/>
      <c r="M23" s="314"/>
      <c r="N23" s="315"/>
      <c r="O23" s="291" t="str">
        <f>IF(F23="","勝",COUNTIF(F23:N23,"〇"))</f>
        <v>勝</v>
      </c>
      <c r="P23" s="292"/>
      <c r="Q23" s="293" t="str">
        <f>IF(F23="","敗",COUNTIF(F23:N23,"×"))</f>
        <v>敗</v>
      </c>
      <c r="R23" s="294"/>
    </row>
    <row r="24" spans="1:41" ht="16.2" customHeight="1">
      <c r="A24" s="3"/>
      <c r="B24" s="11"/>
      <c r="C24" s="295" t="str">
        <f>IF(A23="","",VLOOKUP(A23,登録No.!$A$3:$N$506,4,FALSE))</f>
        <v>県立大</v>
      </c>
      <c r="D24" s="296"/>
      <c r="E24" s="297"/>
      <c r="F24" s="308"/>
      <c r="G24" s="310"/>
      <c r="H24" s="312"/>
      <c r="I24" s="308"/>
      <c r="J24" s="310"/>
      <c r="K24" s="312"/>
      <c r="L24" s="316"/>
      <c r="M24" s="317"/>
      <c r="N24" s="318"/>
      <c r="O24" s="298" t="str">
        <f>IF(F23="","ゲーム取得率",SUM(G23,J23)/SUM(F23:N23))</f>
        <v>ゲーム取得率</v>
      </c>
      <c r="P24" s="299"/>
      <c r="Q24" s="300" t="s">
        <v>16</v>
      </c>
      <c r="R24" s="301"/>
      <c r="X24" s="1"/>
      <c r="Y24" s="1"/>
      <c r="Z24" s="2" t="s">
        <v>1400</v>
      </c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</row>
    <row r="25" spans="1:41" ht="16.2" customHeight="1">
      <c r="X25" s="13" t="s">
        <v>9</v>
      </c>
      <c r="Y25" s="1"/>
      <c r="Z25" s="319" t="s">
        <v>1288</v>
      </c>
      <c r="AA25" s="320"/>
      <c r="AB25" s="321"/>
      <c r="AC25" s="322" t="str">
        <f>Z26</f>
        <v>岡栄介</v>
      </c>
      <c r="AD25" s="322"/>
      <c r="AE25" s="322"/>
      <c r="AF25" s="322" t="str">
        <f>Z28</f>
        <v>竹内朝飛</v>
      </c>
      <c r="AG25" s="322"/>
      <c r="AH25" s="322"/>
      <c r="AI25" s="322" t="str">
        <f>Z30</f>
        <v>杉山春澄</v>
      </c>
      <c r="AJ25" s="322"/>
      <c r="AK25" s="322"/>
      <c r="AL25" s="322" t="s">
        <v>0</v>
      </c>
      <c r="AM25" s="322"/>
      <c r="AN25" s="322"/>
      <c r="AO25" s="322"/>
    </row>
    <row r="26" spans="1:41" ht="16.2" customHeight="1">
      <c r="A26" s="1"/>
      <c r="B26" s="1"/>
      <c r="C26" s="236" t="s">
        <v>1422</v>
      </c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X26" s="302" t="s">
        <v>1198</v>
      </c>
      <c r="Y26" s="303"/>
      <c r="Z26" s="304" t="str">
        <f>IF(X26="","",VLOOKUP(X26,登録No.!$A$3:$N$506,7,FALSE))</f>
        <v>岡栄介</v>
      </c>
      <c r="AA26" s="305"/>
      <c r="AB26" s="306"/>
      <c r="AC26" s="313"/>
      <c r="AD26" s="314"/>
      <c r="AE26" s="315"/>
      <c r="AF26" s="307" t="str">
        <f>IF(AG26="","③",IF(AG26&gt;AH26,"〇","×"))</f>
        <v>③</v>
      </c>
      <c r="AG26" s="309"/>
      <c r="AH26" s="311"/>
      <c r="AI26" s="307" t="str">
        <f>IF(AJ26="","②",IF(AJ26&gt;AK26,"〇","×"))</f>
        <v>②</v>
      </c>
      <c r="AJ26" s="309"/>
      <c r="AK26" s="311"/>
      <c r="AL26" s="291" t="str">
        <f>IF(AG26="","勝",COUNTIF(AC26:AK26,"〇"))</f>
        <v>勝</v>
      </c>
      <c r="AM26" s="292"/>
      <c r="AN26" s="293" t="str">
        <f>IF(AG26="","敗",COUNTIF(AC26:AK26,"×"))</f>
        <v>敗</v>
      </c>
      <c r="AO26" s="294"/>
    </row>
    <row r="27" spans="1:41" ht="16.2" customHeight="1">
      <c r="A27" s="13" t="s">
        <v>9</v>
      </c>
      <c r="B27" s="1"/>
      <c r="C27" s="319" t="s">
        <v>1270</v>
      </c>
      <c r="D27" s="320"/>
      <c r="E27" s="321"/>
      <c r="F27" s="322" t="str">
        <f>C28</f>
        <v>漆原大介</v>
      </c>
      <c r="G27" s="322"/>
      <c r="H27" s="322"/>
      <c r="I27" s="322" t="str">
        <f>C30</f>
        <v>中嶋優人</v>
      </c>
      <c r="J27" s="322"/>
      <c r="K27" s="322"/>
      <c r="L27" s="322" t="str">
        <f>C32</f>
        <v>上津慶和</v>
      </c>
      <c r="M27" s="322"/>
      <c r="N27" s="322"/>
      <c r="O27" s="322" t="s">
        <v>0</v>
      </c>
      <c r="P27" s="322"/>
      <c r="Q27" s="322"/>
      <c r="R27" s="322"/>
      <c r="X27" s="3"/>
      <c r="Y27" s="11"/>
      <c r="Z27" s="295" t="str">
        <f>IF(X26="","",VLOOKUP(X26,登録No.!$A$3:$N$506,4,FALSE))</f>
        <v>アンヴァース</v>
      </c>
      <c r="AA27" s="296"/>
      <c r="AB27" s="297"/>
      <c r="AC27" s="316"/>
      <c r="AD27" s="317"/>
      <c r="AE27" s="318"/>
      <c r="AF27" s="308"/>
      <c r="AG27" s="310"/>
      <c r="AH27" s="312"/>
      <c r="AI27" s="308"/>
      <c r="AJ27" s="310"/>
      <c r="AK27" s="312"/>
      <c r="AL27" s="298" t="str">
        <f>IF(AG26="","ゲーム取得率",SUM(AG26,AJ26)/SUM(AC26:AK26))</f>
        <v>ゲーム取得率</v>
      </c>
      <c r="AM27" s="299"/>
      <c r="AN27" s="300" t="s">
        <v>16</v>
      </c>
      <c r="AO27" s="301"/>
    </row>
    <row r="28" spans="1:41" ht="16.2" customHeight="1">
      <c r="A28" s="302" t="s">
        <v>1189</v>
      </c>
      <c r="B28" s="303"/>
      <c r="C28" s="304" t="str">
        <f>IF(A28="","",VLOOKUP(A28,登録No.!$A$3:$N$506,7,FALSE))</f>
        <v>漆原大介</v>
      </c>
      <c r="D28" s="305"/>
      <c r="E28" s="306"/>
      <c r="F28" s="313"/>
      <c r="G28" s="314"/>
      <c r="H28" s="315"/>
      <c r="I28" s="307" t="str">
        <f>IF(J28="","③",IF(J28&gt;K28,"〇","×"))</f>
        <v>③</v>
      </c>
      <c r="J28" s="309"/>
      <c r="K28" s="311"/>
      <c r="L28" s="307" t="str">
        <f>IF(M28="","②",IF(M28&gt;N28,"〇","×"))</f>
        <v>②</v>
      </c>
      <c r="M28" s="309"/>
      <c r="N28" s="311"/>
      <c r="O28" s="291" t="str">
        <f>IF(J28="","勝",COUNTIF(F28:N28,"〇"))</f>
        <v>勝</v>
      </c>
      <c r="P28" s="292"/>
      <c r="Q28" s="293" t="str">
        <f>IF(J28="","敗",COUNTIF(F28:N28,"×"))</f>
        <v>敗</v>
      </c>
      <c r="R28" s="294"/>
      <c r="X28" s="302" t="s">
        <v>1199</v>
      </c>
      <c r="Y28" s="303"/>
      <c r="Z28" s="304" t="str">
        <f>IF(X28="","",VLOOKUP(X28,登録No.!$A$3:$N$506,7,FALSE))</f>
        <v>竹内朝飛</v>
      </c>
      <c r="AA28" s="305"/>
      <c r="AB28" s="306"/>
      <c r="AC28" s="307" t="str">
        <f>IF(AG26="","",IF(AF26="〇","×","〇"))</f>
        <v/>
      </c>
      <c r="AD28" s="309" t="str">
        <f>IF(AH26="","",AH26)</f>
        <v/>
      </c>
      <c r="AE28" s="311" t="str">
        <f>IF(AG26="","",AG26)</f>
        <v/>
      </c>
      <c r="AF28" s="313"/>
      <c r="AG28" s="314"/>
      <c r="AH28" s="315"/>
      <c r="AI28" s="307" t="str">
        <f>IF(AJ28="","①",IF(AJ28&gt;AK28,"〇","×"))</f>
        <v>①</v>
      </c>
      <c r="AJ28" s="309"/>
      <c r="AK28" s="311"/>
      <c r="AL28" s="291" t="str">
        <f>IF(AC28="","勝",COUNTIF(AC28:AK28,"〇"))</f>
        <v>勝</v>
      </c>
      <c r="AM28" s="292"/>
      <c r="AN28" s="293" t="str">
        <f>IF(AC28="","敗",COUNTIF(AC28:AK28,"×"))</f>
        <v>敗</v>
      </c>
      <c r="AO28" s="294"/>
    </row>
    <row r="29" spans="1:41" ht="16.2" customHeight="1">
      <c r="A29" s="3"/>
      <c r="B29" s="11"/>
      <c r="C29" s="295" t="str">
        <f>IF(A28="","",VLOOKUP(A28,登録No.!$A$3:$N$506,4,FALSE))</f>
        <v>グリフィンズ</v>
      </c>
      <c r="D29" s="296"/>
      <c r="E29" s="297"/>
      <c r="F29" s="316"/>
      <c r="G29" s="317"/>
      <c r="H29" s="318"/>
      <c r="I29" s="308"/>
      <c r="J29" s="310"/>
      <c r="K29" s="312"/>
      <c r="L29" s="308"/>
      <c r="M29" s="310"/>
      <c r="N29" s="312"/>
      <c r="O29" s="298" t="str">
        <f>IF(J28="","ゲーム取得率",SUM(J28,M28)/SUM(F28:N28))</f>
        <v>ゲーム取得率</v>
      </c>
      <c r="P29" s="299"/>
      <c r="Q29" s="300" t="s">
        <v>16</v>
      </c>
      <c r="R29" s="301"/>
      <c r="X29" s="3"/>
      <c r="Y29" s="11"/>
      <c r="Z29" s="295" t="str">
        <f>IF(X28="","",VLOOKUP(X28,登録No.!$A$3:$N$506,4,FALSE))</f>
        <v>グリフィンズ</v>
      </c>
      <c r="AA29" s="296"/>
      <c r="AB29" s="297"/>
      <c r="AC29" s="308"/>
      <c r="AD29" s="310"/>
      <c r="AE29" s="312"/>
      <c r="AF29" s="316"/>
      <c r="AG29" s="317"/>
      <c r="AH29" s="318"/>
      <c r="AI29" s="308"/>
      <c r="AJ29" s="310"/>
      <c r="AK29" s="312"/>
      <c r="AL29" s="298" t="str">
        <f>IF(AD28="","ゲーム取得率",SUM(AD28,AJ28)/SUM(AC28:AK28))</f>
        <v>ゲーム取得率</v>
      </c>
      <c r="AM29" s="299"/>
      <c r="AN29" s="300" t="s">
        <v>16</v>
      </c>
      <c r="AO29" s="301"/>
    </row>
    <row r="30" spans="1:41" ht="16.2" customHeight="1">
      <c r="A30" s="302" t="s">
        <v>1190</v>
      </c>
      <c r="B30" s="303"/>
      <c r="C30" s="304" t="str">
        <f>IF(A30="","",VLOOKUP(A30,登録No.!$A$3:$N$506,7,FALSE))</f>
        <v>中嶋優人</v>
      </c>
      <c r="D30" s="305"/>
      <c r="E30" s="306"/>
      <c r="F30" s="307" t="str">
        <f>IF(J28="","",IF(I28="〇","×","〇"))</f>
        <v/>
      </c>
      <c r="G30" s="309" t="str">
        <f>IF(K28="","",K28)</f>
        <v/>
      </c>
      <c r="H30" s="311" t="str">
        <f>IF(J28="","",J28)</f>
        <v/>
      </c>
      <c r="I30" s="313"/>
      <c r="J30" s="314"/>
      <c r="K30" s="315"/>
      <c r="L30" s="307" t="str">
        <f>IF(M30="","①",IF(M30&gt;N30,"〇","×"))</f>
        <v>①</v>
      </c>
      <c r="M30" s="309"/>
      <c r="N30" s="311"/>
      <c r="O30" s="291" t="str">
        <f>IF(F30="","勝",COUNTIF(F30:N30,"〇"))</f>
        <v>勝</v>
      </c>
      <c r="P30" s="292"/>
      <c r="Q30" s="293" t="str">
        <f>IF(F30="","敗",COUNTIF(F30:N30,"×"))</f>
        <v>敗</v>
      </c>
      <c r="R30" s="294"/>
      <c r="X30" s="302" t="s">
        <v>1025</v>
      </c>
      <c r="Y30" s="303"/>
      <c r="Z30" s="304" t="str">
        <f>IF(X30="","",VLOOKUP(X30,登録No.!$A$3:$N$506,7,FALSE))</f>
        <v>杉山春澄</v>
      </c>
      <c r="AA30" s="305"/>
      <c r="AB30" s="306"/>
      <c r="AC30" s="307" t="str">
        <f>IF(AJ26="","",IF(AI26="〇","×","〇"))</f>
        <v/>
      </c>
      <c r="AD30" s="309" t="str">
        <f>IF(AK26="","",AK26)</f>
        <v/>
      </c>
      <c r="AE30" s="311" t="str">
        <f>IF(AJ26="","",AJ26)</f>
        <v/>
      </c>
      <c r="AF30" s="307" t="str">
        <f>IF(AJ28="","",IF(AI28="〇","×","〇"))</f>
        <v/>
      </c>
      <c r="AG30" s="309" t="str">
        <f>IF(AK28="","",AK28)</f>
        <v/>
      </c>
      <c r="AH30" s="311" t="str">
        <f>IF(AJ28="","",AJ28)</f>
        <v/>
      </c>
      <c r="AI30" s="313"/>
      <c r="AJ30" s="314"/>
      <c r="AK30" s="315"/>
      <c r="AL30" s="291" t="str">
        <f>IF(AC30="","勝",COUNTIF(AC30:AK30,"〇"))</f>
        <v>勝</v>
      </c>
      <c r="AM30" s="292"/>
      <c r="AN30" s="293" t="str">
        <f>IF(AC30="","敗",COUNTIF(AC30:AK30,"×"))</f>
        <v>敗</v>
      </c>
      <c r="AO30" s="294"/>
    </row>
    <row r="31" spans="1:41" ht="16.2" customHeight="1">
      <c r="A31" s="3"/>
      <c r="B31" s="11"/>
      <c r="C31" s="295" t="str">
        <f>IF(A30="","",VLOOKUP(A30,登録No.!$A$3:$N$506,4,FALSE))</f>
        <v>うさかめ</v>
      </c>
      <c r="D31" s="296"/>
      <c r="E31" s="297"/>
      <c r="F31" s="308"/>
      <c r="G31" s="310"/>
      <c r="H31" s="312"/>
      <c r="I31" s="316"/>
      <c r="J31" s="317"/>
      <c r="K31" s="318"/>
      <c r="L31" s="308"/>
      <c r="M31" s="310"/>
      <c r="N31" s="312"/>
      <c r="O31" s="298" t="str">
        <f>IF(G30="","ゲーム取得率",SUM(G30,M30)/SUM(F30:N30))</f>
        <v>ゲーム取得率</v>
      </c>
      <c r="P31" s="299"/>
      <c r="Q31" s="300" t="s">
        <v>16</v>
      </c>
      <c r="R31" s="301"/>
      <c r="X31" s="3"/>
      <c r="Y31" s="11"/>
      <c r="Z31" s="295" t="str">
        <f>IF(X30="","",VLOOKUP(X30,登録No.!$A$3:$N$506,4,FALSE))</f>
        <v>県立大</v>
      </c>
      <c r="AA31" s="296"/>
      <c r="AB31" s="297"/>
      <c r="AC31" s="308"/>
      <c r="AD31" s="310"/>
      <c r="AE31" s="312"/>
      <c r="AF31" s="308"/>
      <c r="AG31" s="310"/>
      <c r="AH31" s="312"/>
      <c r="AI31" s="316"/>
      <c r="AJ31" s="317"/>
      <c r="AK31" s="318"/>
      <c r="AL31" s="298" t="str">
        <f>IF(AC30="","ゲーム取得率",SUM(AD30,AG30)/SUM(AC30:AK30))</f>
        <v>ゲーム取得率</v>
      </c>
      <c r="AM31" s="299"/>
      <c r="AN31" s="300" t="s">
        <v>16</v>
      </c>
      <c r="AO31" s="301"/>
    </row>
    <row r="32" spans="1:41" ht="16.2" customHeight="1">
      <c r="A32" s="302" t="s">
        <v>1191</v>
      </c>
      <c r="B32" s="303"/>
      <c r="C32" s="304" t="str">
        <f>IF(A32="","",VLOOKUP(A32,登録No.!$A$3:$N$506,7,FALSE))</f>
        <v>上津慶和</v>
      </c>
      <c r="D32" s="305"/>
      <c r="E32" s="306"/>
      <c r="F32" s="307" t="str">
        <f>IF(M28="","",IF(L28="〇","×","〇"))</f>
        <v/>
      </c>
      <c r="G32" s="309" t="str">
        <f>IF(N28="","",N28)</f>
        <v/>
      </c>
      <c r="H32" s="311" t="str">
        <f>IF(M28="","",M28)</f>
        <v/>
      </c>
      <c r="I32" s="307" t="str">
        <f>IF(M30="","",IF(L30="〇","×","〇"))</f>
        <v/>
      </c>
      <c r="J32" s="309" t="str">
        <f>IF(N30="","",N30)</f>
        <v/>
      </c>
      <c r="K32" s="311" t="str">
        <f>IF(M30="","",M30)</f>
        <v/>
      </c>
      <c r="L32" s="313"/>
      <c r="M32" s="314"/>
      <c r="N32" s="315"/>
      <c r="O32" s="291" t="str">
        <f>IF(F32="","勝",COUNTIF(F32:N32,"〇"))</f>
        <v>勝</v>
      </c>
      <c r="P32" s="292"/>
      <c r="Q32" s="293" t="str">
        <f>IF(F32="","敗",COUNTIF(F32:N32,"×"))</f>
        <v>敗</v>
      </c>
      <c r="R32" s="294"/>
    </row>
    <row r="33" spans="1:18" ht="16.2" customHeight="1">
      <c r="A33" s="3"/>
      <c r="B33" s="11"/>
      <c r="C33" s="295" t="str">
        <f>IF(A32="","",VLOOKUP(A32,登録No.!$A$3:$N$506,4,FALSE))</f>
        <v>アンヴァース</v>
      </c>
      <c r="D33" s="296"/>
      <c r="E33" s="297"/>
      <c r="F33" s="308"/>
      <c r="G33" s="310"/>
      <c r="H33" s="312"/>
      <c r="I33" s="308"/>
      <c r="J33" s="310"/>
      <c r="K33" s="312"/>
      <c r="L33" s="316"/>
      <c r="M33" s="317"/>
      <c r="N33" s="318"/>
      <c r="O33" s="298" t="str">
        <f>IF(F32="","ゲーム取得率",SUM(G32,J32)/SUM(F32:N32))</f>
        <v>ゲーム取得率</v>
      </c>
      <c r="P33" s="299"/>
      <c r="Q33" s="300" t="s">
        <v>16</v>
      </c>
      <c r="R33" s="301"/>
    </row>
    <row r="34" spans="1:18" ht="16.2" customHeight="1"/>
    <row r="35" spans="1:18" ht="16.2" customHeight="1">
      <c r="D35" s="2" t="s">
        <v>1283</v>
      </c>
    </row>
    <row r="36" spans="1:18" ht="16.2" customHeight="1"/>
    <row r="37" spans="1:18" ht="16.2" customHeight="1">
      <c r="D37" s="2" t="s">
        <v>1406</v>
      </c>
    </row>
    <row r="38" spans="1:18" ht="16.2" customHeight="1"/>
    <row r="39" spans="1:18" ht="16.2" customHeight="1"/>
    <row r="40" spans="1:18" ht="16.2" customHeight="1"/>
    <row r="41" spans="1:18" ht="16.2" customHeight="1"/>
    <row r="42" spans="1:18" ht="16.2" customHeight="1"/>
    <row r="43" spans="1:18" ht="16.2" customHeight="1"/>
    <row r="44" spans="1:18" ht="16.2" customHeight="1"/>
    <row r="45" spans="1:18" ht="16.2" customHeight="1"/>
    <row r="46" spans="1:18" ht="16.2" customHeight="1"/>
    <row r="47" spans="1:18" ht="16.2" customHeight="1"/>
    <row r="48" spans="1:18" ht="16.2" customHeight="1"/>
    <row r="49" ht="16.2" customHeight="1"/>
    <row r="50" ht="15" customHeight="1"/>
    <row r="51" ht="15" customHeight="1"/>
    <row r="52" ht="15" customHeight="1"/>
    <row r="53" ht="15" customHeight="1"/>
  </sheetData>
  <mergeCells count="312">
    <mergeCell ref="A1:AO1"/>
    <mergeCell ref="A3:I3"/>
    <mergeCell ref="J3:AO3"/>
    <mergeCell ref="AH8:AH9"/>
    <mergeCell ref="AI8:AI9"/>
    <mergeCell ref="AJ8:AJ9"/>
    <mergeCell ref="AK8:AK9"/>
    <mergeCell ref="AL9:AM9"/>
    <mergeCell ref="AN9:AO9"/>
    <mergeCell ref="Z7:AB7"/>
    <mergeCell ref="AC7:AE7"/>
    <mergeCell ref="AF7:AH7"/>
    <mergeCell ref="AI7:AK7"/>
    <mergeCell ref="AL7:AO7"/>
    <mergeCell ref="AN8:AO8"/>
    <mergeCell ref="C9:E9"/>
    <mergeCell ref="F7:H7"/>
    <mergeCell ref="I7:K7"/>
    <mergeCell ref="L7:N7"/>
    <mergeCell ref="O7:Q7"/>
    <mergeCell ref="R7:U7"/>
    <mergeCell ref="AF8:AF9"/>
    <mergeCell ref="AG8:AG9"/>
    <mergeCell ref="T8:U8"/>
    <mergeCell ref="AL8:AM8"/>
    <mergeCell ref="Z9:AB9"/>
    <mergeCell ref="AC12:AC13"/>
    <mergeCell ref="AD12:AD13"/>
    <mergeCell ref="AE12:AE13"/>
    <mergeCell ref="AF12:AF13"/>
    <mergeCell ref="X12:Y12"/>
    <mergeCell ref="Z12:AB12"/>
    <mergeCell ref="Z13:AB13"/>
    <mergeCell ref="AE10:AE11"/>
    <mergeCell ref="AF10:AH11"/>
    <mergeCell ref="AG12:AG13"/>
    <mergeCell ref="AC10:AC11"/>
    <mergeCell ref="AD10:AD11"/>
    <mergeCell ref="X10:Y10"/>
    <mergeCell ref="Z10:AB10"/>
    <mergeCell ref="T10:U10"/>
    <mergeCell ref="T11:U11"/>
    <mergeCell ref="T12:U12"/>
    <mergeCell ref="Z11:AB11"/>
    <mergeCell ref="X8:Y8"/>
    <mergeCell ref="Z8:AB8"/>
    <mergeCell ref="AC8:AE9"/>
    <mergeCell ref="AN12:AO12"/>
    <mergeCell ref="AH12:AH13"/>
    <mergeCell ref="AI12:AK13"/>
    <mergeCell ref="AL12:AM12"/>
    <mergeCell ref="AL13:AM13"/>
    <mergeCell ref="AN11:AO11"/>
    <mergeCell ref="AK10:AK11"/>
    <mergeCell ref="AN10:AO10"/>
    <mergeCell ref="AN13:AO13"/>
    <mergeCell ref="AL11:AM11"/>
    <mergeCell ref="AI10:AI11"/>
    <mergeCell ref="AJ10:AJ11"/>
    <mergeCell ref="AL10:AM10"/>
    <mergeCell ref="Z16:AB16"/>
    <mergeCell ref="AC16:AE16"/>
    <mergeCell ref="AF16:AH16"/>
    <mergeCell ref="AI16:AK16"/>
    <mergeCell ref="AL16:AO16"/>
    <mergeCell ref="X17:Y17"/>
    <mergeCell ref="Z17:AB17"/>
    <mergeCell ref="AC17:AE18"/>
    <mergeCell ref="AF17:AF18"/>
    <mergeCell ref="AG17:AG18"/>
    <mergeCell ref="X19:Y19"/>
    <mergeCell ref="Z19:AB19"/>
    <mergeCell ref="AC19:AC20"/>
    <mergeCell ref="AD19:AD20"/>
    <mergeCell ref="AE19:AE20"/>
    <mergeCell ref="AF19:AH20"/>
    <mergeCell ref="AI19:AI20"/>
    <mergeCell ref="AH17:AH18"/>
    <mergeCell ref="AI17:AI18"/>
    <mergeCell ref="AJ19:AJ20"/>
    <mergeCell ref="AK19:AK20"/>
    <mergeCell ref="AL19:AM19"/>
    <mergeCell ref="AN19:AO19"/>
    <mergeCell ref="Z20:AB20"/>
    <mergeCell ref="AL20:AM20"/>
    <mergeCell ref="AN20:AO20"/>
    <mergeCell ref="Z18:AB18"/>
    <mergeCell ref="AL18:AM18"/>
    <mergeCell ref="AN18:AO18"/>
    <mergeCell ref="AJ17:AJ18"/>
    <mergeCell ref="AK17:AK18"/>
    <mergeCell ref="AL17:AM17"/>
    <mergeCell ref="AN17:AO17"/>
    <mergeCell ref="X26:Y26"/>
    <mergeCell ref="Z26:AB26"/>
    <mergeCell ref="AC26:AE27"/>
    <mergeCell ref="AF26:AF27"/>
    <mergeCell ref="AH21:AH22"/>
    <mergeCell ref="AI21:AK22"/>
    <mergeCell ref="AL21:AM21"/>
    <mergeCell ref="AN21:AO21"/>
    <mergeCell ref="Z22:AB22"/>
    <mergeCell ref="AL22:AM22"/>
    <mergeCell ref="AN22:AO22"/>
    <mergeCell ref="X21:Y21"/>
    <mergeCell ref="Z21:AB21"/>
    <mergeCell ref="AC21:AC22"/>
    <mergeCell ref="AD21:AD22"/>
    <mergeCell ref="AE21:AE22"/>
    <mergeCell ref="AF21:AF22"/>
    <mergeCell ref="AG21:AG22"/>
    <mergeCell ref="Z27:AB27"/>
    <mergeCell ref="AL27:AM27"/>
    <mergeCell ref="AN27:AO27"/>
    <mergeCell ref="X28:Y28"/>
    <mergeCell ref="Z28:AB28"/>
    <mergeCell ref="AC28:AC29"/>
    <mergeCell ref="AD28:AD29"/>
    <mergeCell ref="AE28:AE29"/>
    <mergeCell ref="AG30:AG31"/>
    <mergeCell ref="X30:Y30"/>
    <mergeCell ref="Z30:AB30"/>
    <mergeCell ref="AC30:AC31"/>
    <mergeCell ref="AD30:AD31"/>
    <mergeCell ref="AE30:AE31"/>
    <mergeCell ref="AF30:AF31"/>
    <mergeCell ref="AN28:AO28"/>
    <mergeCell ref="Z29:AB29"/>
    <mergeCell ref="AL29:AM29"/>
    <mergeCell ref="AN29:AO29"/>
    <mergeCell ref="AH30:AH31"/>
    <mergeCell ref="AI30:AK31"/>
    <mergeCell ref="AL30:AM30"/>
    <mergeCell ref="AJ28:AJ29"/>
    <mergeCell ref="AK28:AK29"/>
    <mergeCell ref="AL28:AM28"/>
    <mergeCell ref="Z25:AB25"/>
    <mergeCell ref="AC25:AE25"/>
    <mergeCell ref="AF25:AH25"/>
    <mergeCell ref="AI25:AK25"/>
    <mergeCell ref="AL25:AO25"/>
    <mergeCell ref="AG26:AG27"/>
    <mergeCell ref="AF28:AH29"/>
    <mergeCell ref="AI28:AI29"/>
    <mergeCell ref="AH26:AH27"/>
    <mergeCell ref="AI26:AI27"/>
    <mergeCell ref="AJ26:AJ27"/>
    <mergeCell ref="AK26:AK27"/>
    <mergeCell ref="AL26:AM26"/>
    <mergeCell ref="AN26:AO26"/>
    <mergeCell ref="AN30:AO30"/>
    <mergeCell ref="Z31:AB31"/>
    <mergeCell ref="AL31:AM31"/>
    <mergeCell ref="AN31:AO31"/>
    <mergeCell ref="R12:S12"/>
    <mergeCell ref="F8:H9"/>
    <mergeCell ref="I8:I9"/>
    <mergeCell ref="J8:J9"/>
    <mergeCell ref="O12:O13"/>
    <mergeCell ref="C14:E14"/>
    <mergeCell ref="R14:S14"/>
    <mergeCell ref="T14:U14"/>
    <mergeCell ref="P12:P13"/>
    <mergeCell ref="M10:M11"/>
    <mergeCell ref="N10:N11"/>
    <mergeCell ref="O10:O11"/>
    <mergeCell ref="P10:P11"/>
    <mergeCell ref="R10:S10"/>
    <mergeCell ref="Q12:Q13"/>
    <mergeCell ref="R8:S8"/>
    <mergeCell ref="R11:S11"/>
    <mergeCell ref="R13:S13"/>
    <mergeCell ref="T13:U13"/>
    <mergeCell ref="C7:E7"/>
    <mergeCell ref="C8:E8"/>
    <mergeCell ref="R9:S9"/>
    <mergeCell ref="T9:U9"/>
    <mergeCell ref="K8:K9"/>
    <mergeCell ref="L8:L9"/>
    <mergeCell ref="M8:M9"/>
    <mergeCell ref="N8:N9"/>
    <mergeCell ref="O8:O9"/>
    <mergeCell ref="P8:P9"/>
    <mergeCell ref="A10:B10"/>
    <mergeCell ref="F10:F11"/>
    <mergeCell ref="G10:G11"/>
    <mergeCell ref="H10:H11"/>
    <mergeCell ref="I10:K11"/>
    <mergeCell ref="L10:L11"/>
    <mergeCell ref="C11:E11"/>
    <mergeCell ref="L12:N13"/>
    <mergeCell ref="Q8:Q9"/>
    <mergeCell ref="Q10:Q11"/>
    <mergeCell ref="C10:E10"/>
    <mergeCell ref="A8:B8"/>
    <mergeCell ref="I19:I20"/>
    <mergeCell ref="J19:J20"/>
    <mergeCell ref="K19:K20"/>
    <mergeCell ref="C20:E20"/>
    <mergeCell ref="A14:B14"/>
    <mergeCell ref="A12:B12"/>
    <mergeCell ref="F12:F13"/>
    <mergeCell ref="G12:G13"/>
    <mergeCell ref="H12:H13"/>
    <mergeCell ref="I12:I13"/>
    <mergeCell ref="J12:J13"/>
    <mergeCell ref="K12:K13"/>
    <mergeCell ref="C13:E13"/>
    <mergeCell ref="C12:E12"/>
    <mergeCell ref="I14:I15"/>
    <mergeCell ref="J14:J15"/>
    <mergeCell ref="R15:S15"/>
    <mergeCell ref="T15:U15"/>
    <mergeCell ref="C18:E18"/>
    <mergeCell ref="F18:H18"/>
    <mergeCell ref="I18:K18"/>
    <mergeCell ref="L18:N18"/>
    <mergeCell ref="O18:R18"/>
    <mergeCell ref="K14:K15"/>
    <mergeCell ref="L14:L15"/>
    <mergeCell ref="M14:M15"/>
    <mergeCell ref="N14:N15"/>
    <mergeCell ref="O14:Q15"/>
    <mergeCell ref="C15:E15"/>
    <mergeCell ref="F14:F15"/>
    <mergeCell ref="G14:G15"/>
    <mergeCell ref="H14:H15"/>
    <mergeCell ref="N21:N22"/>
    <mergeCell ref="O21:P21"/>
    <mergeCell ref="Q21:R21"/>
    <mergeCell ref="C22:E22"/>
    <mergeCell ref="O22:P22"/>
    <mergeCell ref="Q22:R22"/>
    <mergeCell ref="O20:P20"/>
    <mergeCell ref="Q20:R20"/>
    <mergeCell ref="A21:B21"/>
    <mergeCell ref="C21:E21"/>
    <mergeCell ref="F21:F22"/>
    <mergeCell ref="G21:G22"/>
    <mergeCell ref="H21:H22"/>
    <mergeCell ref="I21:K22"/>
    <mergeCell ref="L21:L22"/>
    <mergeCell ref="M21:M22"/>
    <mergeCell ref="L19:L20"/>
    <mergeCell ref="M19:M20"/>
    <mergeCell ref="N19:N20"/>
    <mergeCell ref="O19:P19"/>
    <mergeCell ref="Q19:R19"/>
    <mergeCell ref="A19:B19"/>
    <mergeCell ref="C19:E19"/>
    <mergeCell ref="F19:H20"/>
    <mergeCell ref="Q28:R28"/>
    <mergeCell ref="O29:P29"/>
    <mergeCell ref="Q29:R29"/>
    <mergeCell ref="A23:B23"/>
    <mergeCell ref="C23:E23"/>
    <mergeCell ref="F23:F24"/>
    <mergeCell ref="G23:G24"/>
    <mergeCell ref="H23:H24"/>
    <mergeCell ref="I23:I24"/>
    <mergeCell ref="N28:N29"/>
    <mergeCell ref="O28:P28"/>
    <mergeCell ref="C27:E27"/>
    <mergeCell ref="F27:H27"/>
    <mergeCell ref="I27:K27"/>
    <mergeCell ref="J23:J24"/>
    <mergeCell ref="K23:K24"/>
    <mergeCell ref="L23:N24"/>
    <mergeCell ref="O23:P23"/>
    <mergeCell ref="Q23:R23"/>
    <mergeCell ref="C24:E24"/>
    <mergeCell ref="O24:P24"/>
    <mergeCell ref="Q24:R24"/>
    <mergeCell ref="L27:N27"/>
    <mergeCell ref="O27:R27"/>
    <mergeCell ref="A28:B28"/>
    <mergeCell ref="C28:E28"/>
    <mergeCell ref="F28:H29"/>
    <mergeCell ref="I28:I29"/>
    <mergeCell ref="J28:J29"/>
    <mergeCell ref="K28:K29"/>
    <mergeCell ref="L28:L29"/>
    <mergeCell ref="M28:M29"/>
    <mergeCell ref="A32:B32"/>
    <mergeCell ref="C32:E32"/>
    <mergeCell ref="F32:F33"/>
    <mergeCell ref="G32:G33"/>
    <mergeCell ref="H32:H33"/>
    <mergeCell ref="I32:I33"/>
    <mergeCell ref="C29:E29"/>
    <mergeCell ref="J32:J33"/>
    <mergeCell ref="K32:K33"/>
    <mergeCell ref="L32:N33"/>
    <mergeCell ref="L30:L31"/>
    <mergeCell ref="M30:M31"/>
    <mergeCell ref="N30:N31"/>
    <mergeCell ref="C31:E31"/>
    <mergeCell ref="O32:P32"/>
    <mergeCell ref="Q32:R32"/>
    <mergeCell ref="C33:E33"/>
    <mergeCell ref="O33:P33"/>
    <mergeCell ref="Q33:R33"/>
    <mergeCell ref="A30:B30"/>
    <mergeCell ref="C30:E30"/>
    <mergeCell ref="F30:F31"/>
    <mergeCell ref="G30:G31"/>
    <mergeCell ref="H30:H31"/>
    <mergeCell ref="I30:K31"/>
    <mergeCell ref="O30:P30"/>
    <mergeCell ref="Q30:R30"/>
    <mergeCell ref="O31:P31"/>
    <mergeCell ref="Q31:R31"/>
  </mergeCells>
  <phoneticPr fontId="2"/>
  <conditionalFormatting sqref="J8:K9 M8:N11 P8:Q13">
    <cfRule type="containsBlanks" dxfId="40" priority="3">
      <formula>LEN(TRIM(J8))=0</formula>
    </cfRule>
  </conditionalFormatting>
  <conditionalFormatting sqref="J19:K20 M19:N22">
    <cfRule type="containsBlanks" dxfId="39" priority="2">
      <formula>LEN(TRIM(J19))=0</formula>
    </cfRule>
  </conditionalFormatting>
  <conditionalFormatting sqref="J28:K29 M28:N31">
    <cfRule type="containsBlanks" dxfId="38" priority="1">
      <formula>LEN(TRIM(J28))=0</formula>
    </cfRule>
  </conditionalFormatting>
  <conditionalFormatting sqref="AG8:AH9 AJ8:AK11">
    <cfRule type="containsBlanks" dxfId="37" priority="10">
      <formula>LEN(TRIM(AG8))=0</formula>
    </cfRule>
  </conditionalFormatting>
  <conditionalFormatting sqref="AG17:AH18 AJ17:AK20">
    <cfRule type="containsBlanks" dxfId="36" priority="8">
      <formula>LEN(TRIM(AG17))=0</formula>
    </cfRule>
  </conditionalFormatting>
  <conditionalFormatting sqref="AG26:AH27 AJ26:AK29">
    <cfRule type="containsBlanks" dxfId="35" priority="4">
      <formula>LEN(TRIM(AG26))=0</formula>
    </cfRule>
  </conditionalFormatting>
  <pageMargins left="0.25" right="0.25" top="0.75" bottom="0.75" header="0.3" footer="0.3"/>
  <pageSetup paperSize="9" scale="6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8968CB-7548-43B8-B30E-3EA9D6F44604}">
  <sheetPr>
    <pageSetUpPr fitToPage="1"/>
  </sheetPr>
  <dimension ref="B1:AD59"/>
  <sheetViews>
    <sheetView showGridLines="0" view="pageBreakPreview" zoomScaleNormal="70" zoomScaleSheetLayoutView="100" workbookViewId="0">
      <selection activeCell="M8" sqref="M8:O8"/>
    </sheetView>
  </sheetViews>
  <sheetFormatPr defaultRowHeight="18"/>
  <cols>
    <col min="1" max="1" width="3.796875" customWidth="1"/>
    <col min="2" max="30" width="4.796875" customWidth="1"/>
  </cols>
  <sheetData>
    <row r="1" spans="2:30">
      <c r="B1" s="40" t="s">
        <v>1169</v>
      </c>
    </row>
    <row r="2" spans="2:30">
      <c r="B2" s="2" t="s">
        <v>1</v>
      </c>
      <c r="C2" s="2"/>
      <c r="D2" s="2"/>
      <c r="E2" s="2"/>
      <c r="F2" s="10"/>
      <c r="G2" s="10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10"/>
      <c r="AA2" s="2" t="s">
        <v>5</v>
      </c>
      <c r="AB2" s="2"/>
      <c r="AC2" s="2"/>
      <c r="AD2" s="2"/>
    </row>
    <row r="3" spans="2:30">
      <c r="B3" s="325"/>
      <c r="C3" s="325"/>
      <c r="D3" s="325"/>
      <c r="E3" s="325"/>
      <c r="H3" s="5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6"/>
      <c r="Z3" s="2"/>
      <c r="AA3" s="325"/>
      <c r="AB3" s="325"/>
      <c r="AC3" s="325"/>
      <c r="AD3" s="325"/>
    </row>
    <row r="4" spans="2:30">
      <c r="B4" s="2"/>
      <c r="C4" s="2"/>
      <c r="D4" s="2"/>
      <c r="E4" s="2"/>
      <c r="G4" s="329"/>
      <c r="H4" s="327"/>
      <c r="I4" s="191"/>
      <c r="J4" s="10"/>
      <c r="K4" s="10"/>
      <c r="L4" s="10"/>
      <c r="M4" s="2"/>
      <c r="N4" s="2"/>
      <c r="O4" s="2"/>
      <c r="P4" s="329" t="s">
        <v>4</v>
      </c>
      <c r="Q4" s="329"/>
      <c r="R4" s="2"/>
      <c r="S4" s="2"/>
      <c r="T4" s="2"/>
      <c r="U4" s="14" t="s">
        <v>4</v>
      </c>
      <c r="V4" s="14"/>
      <c r="W4" s="14"/>
      <c r="X4" s="14"/>
      <c r="Y4" s="328" t="s">
        <v>1281</v>
      </c>
      <c r="Z4" s="329"/>
      <c r="AA4" s="2"/>
      <c r="AB4" s="2"/>
      <c r="AC4" s="2"/>
      <c r="AD4" s="2"/>
    </row>
    <row r="5" spans="2:30">
      <c r="B5" s="2"/>
      <c r="C5" s="2"/>
      <c r="D5" s="2"/>
      <c r="E5" s="2"/>
      <c r="G5" s="329"/>
      <c r="H5" s="327"/>
      <c r="I5" s="1"/>
      <c r="J5" s="2"/>
      <c r="K5" s="2"/>
      <c r="L5" s="2"/>
      <c r="M5" s="7"/>
      <c r="N5" s="2"/>
      <c r="O5" s="2"/>
      <c r="P5" s="329" t="s">
        <v>3</v>
      </c>
      <c r="Q5" s="329"/>
      <c r="R5" s="2"/>
      <c r="S5" s="2"/>
      <c r="T5" s="2"/>
      <c r="U5" s="18" t="s">
        <v>3</v>
      </c>
      <c r="V5" s="180"/>
      <c r="W5" s="180"/>
      <c r="X5" s="177"/>
      <c r="Y5" s="328"/>
      <c r="Z5" s="329"/>
      <c r="AA5" s="2"/>
      <c r="AB5" s="2"/>
      <c r="AC5" s="2"/>
      <c r="AD5" s="2"/>
    </row>
    <row r="6" spans="2:30">
      <c r="C6" s="2"/>
      <c r="D6" s="329" t="s">
        <v>1168</v>
      </c>
      <c r="E6" s="2"/>
      <c r="F6" s="179"/>
      <c r="G6" s="179"/>
      <c r="H6" s="8"/>
      <c r="I6" s="2"/>
      <c r="J6" s="2"/>
      <c r="K6" s="2"/>
      <c r="L6" s="2"/>
      <c r="M6" s="7"/>
      <c r="N6" s="2"/>
      <c r="O6" s="2"/>
      <c r="P6" s="2"/>
      <c r="Q6" s="7"/>
      <c r="R6" s="2"/>
      <c r="S6" s="2"/>
      <c r="T6" s="2"/>
      <c r="U6" s="7"/>
      <c r="V6" s="2"/>
      <c r="W6" s="2"/>
      <c r="X6" s="178"/>
      <c r="Y6" s="9"/>
      <c r="Z6" s="10"/>
      <c r="AA6" s="2" t="s">
        <v>20</v>
      </c>
      <c r="AB6" s="2"/>
      <c r="AC6" s="2"/>
      <c r="AD6" s="2"/>
    </row>
    <row r="7" spans="2:30">
      <c r="B7" s="2"/>
      <c r="C7" s="2"/>
      <c r="D7" s="329"/>
      <c r="E7" s="2"/>
      <c r="G7" s="2"/>
      <c r="H7" s="2"/>
      <c r="I7" s="2"/>
      <c r="J7" s="2"/>
      <c r="K7" s="2"/>
      <c r="L7" s="2"/>
      <c r="M7" s="7"/>
      <c r="N7" s="2"/>
      <c r="O7" s="2"/>
      <c r="P7" s="2"/>
      <c r="Q7" s="7"/>
      <c r="R7" s="2"/>
      <c r="S7" s="2"/>
      <c r="T7" s="2"/>
      <c r="U7" s="7"/>
      <c r="V7" s="2"/>
      <c r="W7" s="2"/>
      <c r="X7" s="2"/>
      <c r="Y7" s="2"/>
      <c r="Z7" s="2"/>
      <c r="AA7" s="325"/>
      <c r="AB7" s="325"/>
      <c r="AC7" s="325"/>
      <c r="AD7" s="325"/>
    </row>
    <row r="8" spans="2:30">
      <c r="B8" s="2"/>
      <c r="C8" s="2"/>
      <c r="D8" s="2"/>
      <c r="E8" s="2"/>
      <c r="G8" s="2"/>
      <c r="H8" s="2"/>
      <c r="I8" s="2"/>
      <c r="K8" s="2"/>
      <c r="L8" s="327" t="s">
        <v>377</v>
      </c>
      <c r="M8" s="15" t="s">
        <v>4</v>
      </c>
      <c r="N8" s="17"/>
      <c r="O8" s="17"/>
      <c r="P8" s="10"/>
      <c r="Q8" s="9"/>
      <c r="R8" s="17" t="s">
        <v>4</v>
      </c>
      <c r="S8" s="17"/>
      <c r="T8" s="176"/>
      <c r="U8" s="328" t="s">
        <v>378</v>
      </c>
      <c r="V8" s="2"/>
      <c r="W8" s="2"/>
      <c r="X8" s="2"/>
      <c r="Y8" s="2"/>
      <c r="Z8" s="2"/>
      <c r="AA8" s="2"/>
      <c r="AB8" s="2"/>
      <c r="AC8" s="2"/>
      <c r="AD8" s="2"/>
    </row>
    <row r="9" spans="2:30">
      <c r="B9" s="2"/>
      <c r="C9" s="2"/>
      <c r="D9" s="2"/>
      <c r="E9" s="2"/>
      <c r="G9" s="2"/>
      <c r="H9" s="2"/>
      <c r="I9" s="2"/>
      <c r="J9" s="2"/>
      <c r="K9" s="2"/>
      <c r="L9" s="327"/>
      <c r="M9" s="16" t="s">
        <v>3</v>
      </c>
      <c r="N9" s="14"/>
      <c r="O9" s="14"/>
      <c r="P9" s="326" t="s">
        <v>379</v>
      </c>
      <c r="Q9" s="326"/>
      <c r="R9" s="14" t="s">
        <v>3</v>
      </c>
      <c r="S9" s="14"/>
      <c r="T9" s="14"/>
      <c r="U9" s="328"/>
      <c r="V9" s="2"/>
      <c r="W9" s="2"/>
      <c r="X9" s="2"/>
      <c r="Y9" s="2"/>
      <c r="Z9" s="2"/>
      <c r="AA9" s="2"/>
      <c r="AB9" s="2"/>
      <c r="AC9" s="2"/>
      <c r="AD9" s="2"/>
    </row>
    <row r="10" spans="2:30">
      <c r="B10" s="2" t="s">
        <v>19</v>
      </c>
      <c r="C10" s="2"/>
      <c r="D10" s="2"/>
      <c r="E10" s="2"/>
      <c r="F10" s="179"/>
      <c r="G10" s="10"/>
      <c r="H10" s="2"/>
      <c r="I10" s="2"/>
      <c r="J10" s="2"/>
      <c r="K10" s="2"/>
      <c r="L10" s="2"/>
      <c r="M10" s="7"/>
      <c r="N10" s="2"/>
      <c r="O10" s="2"/>
      <c r="P10" s="2"/>
      <c r="Q10" s="2"/>
      <c r="R10" s="2"/>
      <c r="S10" s="2"/>
      <c r="T10" s="2"/>
      <c r="U10" s="7"/>
      <c r="V10" s="2"/>
      <c r="W10" s="2"/>
      <c r="X10" s="2"/>
      <c r="Y10" s="2"/>
      <c r="Z10" s="10"/>
      <c r="AA10" s="237" t="s">
        <v>1200</v>
      </c>
      <c r="AB10" s="2"/>
      <c r="AC10" s="2"/>
      <c r="AD10" s="2"/>
    </row>
    <row r="11" spans="2:30">
      <c r="B11" s="325"/>
      <c r="C11" s="325"/>
      <c r="D11" s="325"/>
      <c r="E11" s="325"/>
      <c r="H11" s="5"/>
      <c r="I11" s="2"/>
      <c r="J11" s="2"/>
      <c r="K11" s="2"/>
      <c r="L11" s="2"/>
      <c r="M11" s="7"/>
      <c r="N11" s="2"/>
      <c r="O11" s="2"/>
      <c r="P11" s="2"/>
      <c r="Q11" s="2"/>
      <c r="R11" s="2"/>
      <c r="S11" s="2"/>
      <c r="T11" s="2"/>
      <c r="U11" s="7"/>
      <c r="V11" s="2"/>
      <c r="W11" s="2"/>
      <c r="X11" s="178"/>
      <c r="Y11" s="6"/>
      <c r="Z11" s="2"/>
      <c r="AA11" s="325"/>
      <c r="AB11" s="325"/>
      <c r="AC11" s="325"/>
      <c r="AD11" s="325"/>
    </row>
    <row r="12" spans="2:30">
      <c r="B12" s="2"/>
      <c r="C12" s="2"/>
      <c r="D12" s="2"/>
      <c r="E12" s="2"/>
      <c r="G12" s="329" t="s">
        <v>1280</v>
      </c>
      <c r="H12" s="327"/>
      <c r="I12" s="175"/>
      <c r="J12" s="17" t="s">
        <v>4</v>
      </c>
      <c r="K12" s="17"/>
      <c r="L12" s="176"/>
      <c r="M12" s="7"/>
      <c r="N12" s="2"/>
      <c r="O12" s="2"/>
      <c r="P12" s="2"/>
      <c r="Q12" s="2"/>
      <c r="R12" s="2"/>
      <c r="S12" s="2"/>
      <c r="T12" s="2"/>
      <c r="U12" s="15" t="s">
        <v>4</v>
      </c>
      <c r="V12" s="17"/>
      <c r="W12" s="17"/>
      <c r="X12" s="176"/>
      <c r="Y12" s="328" t="s">
        <v>376</v>
      </c>
      <c r="Z12" s="329"/>
      <c r="AA12" s="2"/>
      <c r="AB12" s="2"/>
      <c r="AC12" s="2"/>
      <c r="AD12" s="2"/>
    </row>
    <row r="13" spans="2:30">
      <c r="B13" s="2"/>
      <c r="C13" s="2"/>
      <c r="D13" s="2"/>
      <c r="E13" s="2"/>
      <c r="G13" s="329"/>
      <c r="H13" s="327"/>
      <c r="I13" s="174"/>
      <c r="J13" s="14" t="s">
        <v>3</v>
      </c>
      <c r="K13" s="14"/>
      <c r="L13" s="14"/>
      <c r="M13" s="2"/>
      <c r="N13" s="2"/>
      <c r="O13" s="2"/>
      <c r="P13" s="2"/>
      <c r="Q13" s="2"/>
      <c r="R13" s="2"/>
      <c r="S13" s="2"/>
      <c r="T13" s="2"/>
      <c r="U13" s="14" t="s">
        <v>3</v>
      </c>
      <c r="V13" s="14"/>
      <c r="W13" s="14"/>
      <c r="X13" s="14"/>
      <c r="Y13" s="328"/>
      <c r="Z13" s="329"/>
      <c r="AA13" s="2"/>
      <c r="AB13" s="2"/>
      <c r="AC13" s="2"/>
      <c r="AD13" s="2"/>
    </row>
    <row r="14" spans="2:30">
      <c r="B14" s="2" t="s">
        <v>6</v>
      </c>
      <c r="C14" s="2"/>
      <c r="D14" s="2"/>
      <c r="E14" s="2"/>
      <c r="F14" s="179"/>
      <c r="G14" s="179"/>
      <c r="H14" s="8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9"/>
      <c r="Z14" s="10"/>
      <c r="AA14" s="2" t="s">
        <v>2</v>
      </c>
      <c r="AB14" s="2"/>
      <c r="AC14" s="2"/>
      <c r="AD14" s="2"/>
    </row>
    <row r="15" spans="2:30">
      <c r="B15" s="325"/>
      <c r="C15" s="325"/>
      <c r="D15" s="325"/>
      <c r="E15" s="325"/>
      <c r="F15" s="2"/>
      <c r="G15" s="2"/>
      <c r="H15" s="2"/>
      <c r="I15" s="2"/>
      <c r="J15" s="2"/>
      <c r="K15" s="2"/>
      <c r="L15" s="2"/>
      <c r="M15" s="2"/>
      <c r="N15" s="2" t="s">
        <v>7</v>
      </c>
      <c r="Q15" s="2"/>
      <c r="R15" s="2"/>
      <c r="S15" s="2"/>
      <c r="T15" s="2"/>
      <c r="U15" s="2"/>
      <c r="V15" s="2"/>
      <c r="W15" s="2"/>
      <c r="X15" s="2"/>
      <c r="Y15" s="2"/>
      <c r="Z15" s="2"/>
      <c r="AA15" s="325"/>
      <c r="AB15" s="325"/>
      <c r="AC15" s="325"/>
      <c r="AD15" s="325"/>
    </row>
    <row r="16" spans="2:30"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333"/>
      <c r="O16" s="333"/>
      <c r="P16" s="179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</row>
    <row r="17" spans="2:30">
      <c r="B17" s="2"/>
      <c r="C17" s="2"/>
      <c r="D17" s="2"/>
      <c r="E17" s="2"/>
      <c r="F17" s="2"/>
      <c r="G17" s="2"/>
      <c r="H17" s="2"/>
      <c r="I17" s="2"/>
      <c r="L17" s="2"/>
      <c r="M17" s="2"/>
      <c r="N17" s="333"/>
      <c r="O17" s="333"/>
      <c r="P17" s="326" t="s">
        <v>380</v>
      </c>
      <c r="Q17" s="330"/>
      <c r="R17" s="15" t="s">
        <v>4</v>
      </c>
      <c r="S17" s="17"/>
      <c r="T17" s="17"/>
      <c r="U17" s="2"/>
      <c r="V17" s="2"/>
      <c r="W17" s="2"/>
      <c r="X17" s="2"/>
      <c r="Y17" s="2"/>
      <c r="Z17" s="2"/>
      <c r="AA17" s="2"/>
      <c r="AB17" s="2"/>
      <c r="AC17" s="2"/>
      <c r="AD17" s="2"/>
    </row>
    <row r="18" spans="2:30">
      <c r="B18" s="2"/>
      <c r="C18" s="2"/>
      <c r="D18" s="2"/>
      <c r="E18" s="2"/>
      <c r="F18" s="2"/>
      <c r="G18" s="2"/>
      <c r="H18" s="2"/>
      <c r="L18" s="2"/>
      <c r="M18" s="2"/>
      <c r="N18" s="333"/>
      <c r="O18" s="333"/>
      <c r="P18" s="331"/>
      <c r="Q18" s="332"/>
      <c r="R18" s="16" t="s">
        <v>3</v>
      </c>
      <c r="S18" s="14"/>
      <c r="T18" s="14"/>
      <c r="U18" s="2"/>
      <c r="V18" s="2"/>
      <c r="W18" s="2"/>
      <c r="X18" s="2"/>
      <c r="Y18" s="2"/>
      <c r="Z18" s="2"/>
      <c r="AA18" s="2"/>
      <c r="AB18" s="2"/>
      <c r="AC18" s="2"/>
      <c r="AD18" s="2"/>
    </row>
    <row r="19" spans="2:30">
      <c r="B19" s="2"/>
      <c r="C19" s="2"/>
      <c r="D19" s="2"/>
      <c r="E19" s="2"/>
      <c r="F19" s="2"/>
      <c r="G19" s="2"/>
      <c r="H19" s="2"/>
      <c r="L19" s="2"/>
      <c r="M19" s="2"/>
      <c r="N19" s="333"/>
      <c r="O19" s="333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</row>
    <row r="21" spans="2:30">
      <c r="B21" s="40" t="s">
        <v>1170</v>
      </c>
    </row>
    <row r="22" spans="2:30">
      <c r="B22" s="237" t="s">
        <v>1285</v>
      </c>
      <c r="C22" s="2"/>
      <c r="D22" s="2"/>
      <c r="E22" s="2"/>
      <c r="F22" s="10"/>
      <c r="G22" s="10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10"/>
      <c r="AA22" s="2" t="s">
        <v>1180</v>
      </c>
      <c r="AB22" s="2"/>
      <c r="AC22" s="2"/>
      <c r="AD22" s="2"/>
    </row>
    <row r="23" spans="2:30">
      <c r="B23" s="4"/>
      <c r="C23" s="4"/>
      <c r="D23" s="4"/>
      <c r="E23" s="4"/>
      <c r="H23" s="5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6"/>
      <c r="Z23" s="2"/>
      <c r="AA23" s="325"/>
      <c r="AB23" s="325"/>
      <c r="AC23" s="325"/>
      <c r="AD23" s="325"/>
    </row>
    <row r="24" spans="2:30">
      <c r="B24" s="2"/>
      <c r="C24" s="2"/>
      <c r="D24" s="2"/>
      <c r="E24" s="2"/>
      <c r="G24" s="329"/>
      <c r="H24" s="327"/>
      <c r="I24" s="191"/>
      <c r="J24" s="10"/>
      <c r="K24" s="10"/>
      <c r="L24" s="10"/>
      <c r="M24" s="2"/>
      <c r="N24" s="2"/>
      <c r="O24" s="2"/>
      <c r="P24" s="329" t="s">
        <v>4</v>
      </c>
      <c r="Q24" s="329"/>
      <c r="R24" s="2"/>
      <c r="S24" s="2"/>
      <c r="T24" s="2"/>
      <c r="U24" s="14" t="s">
        <v>4</v>
      </c>
      <c r="V24" s="14"/>
      <c r="W24" s="14"/>
      <c r="X24" s="14"/>
      <c r="Y24" s="328" t="s">
        <v>1281</v>
      </c>
      <c r="Z24" s="329"/>
      <c r="AA24" s="2"/>
      <c r="AB24" s="2"/>
      <c r="AC24" s="2"/>
      <c r="AD24" s="2"/>
    </row>
    <row r="25" spans="2:30">
      <c r="B25" s="2"/>
      <c r="C25" s="2"/>
      <c r="D25" s="2"/>
      <c r="E25" s="2"/>
      <c r="G25" s="329"/>
      <c r="H25" s="327"/>
      <c r="I25" s="1"/>
      <c r="J25" s="2"/>
      <c r="K25" s="2"/>
      <c r="L25" s="2"/>
      <c r="M25" s="7"/>
      <c r="N25" s="2"/>
      <c r="O25" s="2"/>
      <c r="P25" s="329" t="s">
        <v>3</v>
      </c>
      <c r="Q25" s="329"/>
      <c r="R25" s="2"/>
      <c r="S25" s="2"/>
      <c r="T25" s="2"/>
      <c r="U25" s="18" t="s">
        <v>3</v>
      </c>
      <c r="V25" s="180"/>
      <c r="W25" s="180"/>
      <c r="X25" s="177"/>
      <c r="Y25" s="328"/>
      <c r="Z25" s="329"/>
      <c r="AA25" s="2"/>
      <c r="AB25" s="2"/>
      <c r="AC25" s="2"/>
      <c r="AD25" s="2"/>
    </row>
    <row r="26" spans="2:30">
      <c r="C26" s="2"/>
      <c r="D26" s="329" t="s">
        <v>1168</v>
      </c>
      <c r="E26" s="2"/>
      <c r="F26" s="179"/>
      <c r="G26" s="179"/>
      <c r="H26" s="8"/>
      <c r="I26" s="2"/>
      <c r="J26" s="2"/>
      <c r="K26" s="2"/>
      <c r="L26" s="2"/>
      <c r="M26" s="7"/>
      <c r="N26" s="2"/>
      <c r="O26" s="2"/>
      <c r="P26" s="2"/>
      <c r="Q26" s="7"/>
      <c r="R26" s="2"/>
      <c r="S26" s="2"/>
      <c r="T26" s="2"/>
      <c r="U26" s="7"/>
      <c r="V26" s="2"/>
      <c r="W26" s="2"/>
      <c r="X26" s="178"/>
      <c r="Y26" s="9"/>
      <c r="Z26" s="10"/>
      <c r="AA26" s="2" t="s">
        <v>1179</v>
      </c>
      <c r="AB26" s="2"/>
      <c r="AC26" s="2"/>
      <c r="AD26" s="2"/>
    </row>
    <row r="27" spans="2:30">
      <c r="B27" s="2"/>
      <c r="C27" s="2"/>
      <c r="D27" s="329"/>
      <c r="E27" s="2"/>
      <c r="G27" s="2"/>
      <c r="H27" s="2"/>
      <c r="I27" s="2"/>
      <c r="J27" s="2"/>
      <c r="K27" s="2"/>
      <c r="L27" s="2"/>
      <c r="M27" s="7"/>
      <c r="N27" s="2"/>
      <c r="O27" s="2"/>
      <c r="P27" s="2"/>
      <c r="Q27" s="7"/>
      <c r="R27" s="2"/>
      <c r="S27" s="2"/>
      <c r="T27" s="2"/>
      <c r="U27" s="7"/>
      <c r="V27" s="2"/>
      <c r="W27" s="2"/>
      <c r="X27" s="2"/>
      <c r="Y27" s="2"/>
      <c r="Z27" s="2"/>
      <c r="AA27" s="325"/>
      <c r="AB27" s="325"/>
      <c r="AC27" s="325"/>
      <c r="AD27" s="325"/>
    </row>
    <row r="28" spans="2:30">
      <c r="B28" s="2"/>
      <c r="C28" s="2"/>
      <c r="D28" s="2"/>
      <c r="E28" s="2"/>
      <c r="G28" s="2"/>
      <c r="H28" s="2"/>
      <c r="I28" s="2"/>
      <c r="K28" s="2"/>
      <c r="L28" s="327" t="s">
        <v>376</v>
      </c>
      <c r="M28" s="15" t="s">
        <v>4</v>
      </c>
      <c r="N28" s="17"/>
      <c r="O28" s="17"/>
      <c r="P28" s="10"/>
      <c r="Q28" s="9"/>
      <c r="R28" s="17" t="s">
        <v>4</v>
      </c>
      <c r="S28" s="17"/>
      <c r="T28" s="176"/>
      <c r="U28" s="328" t="s">
        <v>377</v>
      </c>
      <c r="V28" s="2"/>
      <c r="W28" s="2"/>
      <c r="X28" s="2"/>
      <c r="Y28" s="2"/>
      <c r="Z28" s="2"/>
      <c r="AA28" s="2"/>
      <c r="AB28" s="2"/>
      <c r="AC28" s="2"/>
      <c r="AD28" s="2"/>
    </row>
    <row r="29" spans="2:30">
      <c r="B29" s="2"/>
      <c r="C29" s="2"/>
      <c r="D29" s="2"/>
      <c r="E29" s="2"/>
      <c r="G29" s="2"/>
      <c r="H29" s="2"/>
      <c r="I29" s="2"/>
      <c r="J29" s="2"/>
      <c r="K29" s="2"/>
      <c r="L29" s="327"/>
      <c r="M29" s="16" t="s">
        <v>3</v>
      </c>
      <c r="N29" s="14"/>
      <c r="O29" s="14"/>
      <c r="P29" s="326" t="s">
        <v>378</v>
      </c>
      <c r="Q29" s="326"/>
      <c r="R29" s="14" t="s">
        <v>3</v>
      </c>
      <c r="S29" s="14"/>
      <c r="T29" s="14"/>
      <c r="U29" s="328"/>
      <c r="V29" s="2"/>
      <c r="W29" s="2"/>
      <c r="X29" s="2"/>
      <c r="Y29" s="2"/>
      <c r="Z29" s="2"/>
      <c r="AA29" s="2"/>
      <c r="AB29" s="2"/>
      <c r="AC29" s="2"/>
      <c r="AD29" s="2"/>
    </row>
    <row r="30" spans="2:30">
      <c r="B30" s="2" t="s">
        <v>1177</v>
      </c>
      <c r="C30" s="2"/>
      <c r="D30" s="2"/>
      <c r="E30" s="2"/>
      <c r="F30" s="179"/>
      <c r="G30" s="10"/>
      <c r="H30" s="2"/>
      <c r="I30" s="2"/>
      <c r="J30" s="2"/>
      <c r="K30" s="2"/>
      <c r="L30" s="2"/>
      <c r="M30" s="7"/>
      <c r="N30" s="2"/>
      <c r="O30" s="2"/>
      <c r="P30" s="2"/>
      <c r="Q30" s="2"/>
      <c r="R30" s="2"/>
      <c r="S30" s="2"/>
      <c r="T30" s="2"/>
      <c r="U30" s="7"/>
      <c r="V30" s="2"/>
      <c r="W30" s="2"/>
      <c r="X30" s="2"/>
      <c r="Y30" s="2"/>
      <c r="Z30" s="10"/>
      <c r="AB30" s="329" t="s">
        <v>1168</v>
      </c>
      <c r="AD30" s="2"/>
    </row>
    <row r="31" spans="2:30">
      <c r="B31" s="4"/>
      <c r="C31" s="4"/>
      <c r="D31" s="4"/>
      <c r="E31" s="4"/>
      <c r="H31" s="5"/>
      <c r="I31" s="2"/>
      <c r="J31" s="2"/>
      <c r="K31" s="2"/>
      <c r="L31" s="2"/>
      <c r="M31" s="7"/>
      <c r="N31" s="2"/>
      <c r="O31" s="2"/>
      <c r="P31" s="2"/>
      <c r="Q31" s="2"/>
      <c r="R31" s="2"/>
      <c r="S31" s="2"/>
      <c r="T31" s="2"/>
      <c r="U31" s="7"/>
      <c r="V31" s="2"/>
      <c r="W31" s="2"/>
      <c r="X31" s="178"/>
      <c r="Y31" s="6"/>
      <c r="Z31" s="2"/>
      <c r="AB31" s="329"/>
      <c r="AD31" s="2"/>
    </row>
    <row r="32" spans="2:30">
      <c r="B32" s="2"/>
      <c r="C32" s="2"/>
      <c r="D32" s="2"/>
      <c r="E32" s="2"/>
      <c r="G32" s="329" t="s">
        <v>1280</v>
      </c>
      <c r="H32" s="327"/>
      <c r="I32" s="175"/>
      <c r="J32" s="17" t="s">
        <v>4</v>
      </c>
      <c r="K32" s="17"/>
      <c r="L32" s="176"/>
      <c r="M32" s="7"/>
      <c r="N32" s="2"/>
      <c r="O32" s="2"/>
      <c r="P32" s="2"/>
      <c r="Q32" s="2"/>
      <c r="R32" s="2"/>
      <c r="S32" s="2"/>
      <c r="T32" s="2"/>
      <c r="U32" s="9"/>
      <c r="V32" s="10"/>
      <c r="W32" s="10"/>
      <c r="X32" s="8"/>
      <c r="Y32" s="328"/>
      <c r="Z32" s="329"/>
      <c r="AA32" s="2"/>
      <c r="AC32" s="2"/>
      <c r="AD32" s="2"/>
    </row>
    <row r="33" spans="2:30">
      <c r="B33" s="2"/>
      <c r="C33" s="2"/>
      <c r="D33" s="2"/>
      <c r="E33" s="2"/>
      <c r="G33" s="329"/>
      <c r="H33" s="327"/>
      <c r="I33" s="174"/>
      <c r="J33" s="14" t="s">
        <v>3</v>
      </c>
      <c r="K33" s="14"/>
      <c r="L33" s="14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328"/>
      <c r="Z33" s="329"/>
      <c r="AA33" s="2"/>
      <c r="AB33" s="2"/>
      <c r="AC33" s="2"/>
      <c r="AD33" s="2"/>
    </row>
    <row r="34" spans="2:30">
      <c r="B34" s="2" t="s">
        <v>1181</v>
      </c>
      <c r="C34" s="2"/>
      <c r="D34" s="2"/>
      <c r="E34" s="2"/>
      <c r="F34" s="179"/>
      <c r="G34" s="179"/>
      <c r="H34" s="8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9"/>
      <c r="Z34" s="10"/>
      <c r="AA34" s="2" t="s">
        <v>1178</v>
      </c>
      <c r="AB34" s="2"/>
      <c r="AC34" s="2"/>
      <c r="AD34" s="2"/>
    </row>
    <row r="35" spans="2:30">
      <c r="B35" s="4"/>
      <c r="C35" s="4"/>
      <c r="D35" s="4"/>
      <c r="E35" s="4"/>
      <c r="F35" s="2"/>
      <c r="G35" s="2"/>
      <c r="H35" s="2"/>
      <c r="I35" s="2"/>
      <c r="J35" s="2"/>
      <c r="K35" s="2"/>
      <c r="L35" s="2"/>
      <c r="M35" s="2"/>
      <c r="N35" s="2" t="s">
        <v>7</v>
      </c>
      <c r="Q35" s="2"/>
      <c r="R35" s="2"/>
      <c r="S35" s="2"/>
      <c r="T35" s="2"/>
      <c r="U35" s="2"/>
      <c r="V35" s="2"/>
      <c r="W35" s="2"/>
      <c r="X35" s="2"/>
      <c r="Y35" s="2"/>
      <c r="Z35" s="2"/>
      <c r="AA35" s="325"/>
      <c r="AB35" s="325"/>
      <c r="AC35" s="325"/>
      <c r="AD35" s="325"/>
    </row>
    <row r="36" spans="2:30"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325"/>
      <c r="O36" s="325"/>
      <c r="P36" s="179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</row>
    <row r="37" spans="2:30">
      <c r="B37" s="2"/>
      <c r="C37" s="2"/>
      <c r="D37" s="2"/>
      <c r="E37" s="2"/>
      <c r="F37" s="2"/>
      <c r="G37" s="2"/>
      <c r="H37" s="2"/>
      <c r="I37" s="2"/>
      <c r="L37" s="2"/>
      <c r="M37" s="2"/>
      <c r="N37" s="325"/>
      <c r="O37" s="325"/>
      <c r="P37" s="326" t="s">
        <v>379</v>
      </c>
      <c r="Q37" s="330"/>
      <c r="R37" s="15" t="s">
        <v>4</v>
      </c>
      <c r="S37" s="17"/>
      <c r="T37" s="17"/>
      <c r="U37" s="2"/>
      <c r="V37" s="2"/>
      <c r="W37" s="2"/>
      <c r="X37" s="2"/>
      <c r="Y37" s="2"/>
      <c r="Z37" s="2"/>
      <c r="AA37" s="2"/>
      <c r="AB37" s="2"/>
      <c r="AC37" s="2"/>
      <c r="AD37" s="2"/>
    </row>
    <row r="38" spans="2:30">
      <c r="B38" s="2"/>
      <c r="C38" s="2"/>
      <c r="D38" s="2"/>
      <c r="E38" s="2"/>
      <c r="F38" s="2"/>
      <c r="G38" s="2"/>
      <c r="H38" s="2"/>
      <c r="L38" s="2"/>
      <c r="M38" s="2"/>
      <c r="N38" s="325"/>
      <c r="O38" s="325"/>
      <c r="P38" s="331"/>
      <c r="Q38" s="332"/>
      <c r="R38" s="16" t="s">
        <v>3</v>
      </c>
      <c r="S38" s="14"/>
      <c r="T38" s="14"/>
      <c r="U38" s="2"/>
      <c r="V38" s="2"/>
      <c r="W38" s="2"/>
      <c r="X38" s="2"/>
      <c r="Y38" s="2"/>
      <c r="Z38" s="2"/>
      <c r="AA38" s="2"/>
      <c r="AB38" s="2"/>
      <c r="AC38" s="2"/>
      <c r="AD38" s="2"/>
    </row>
    <row r="39" spans="2:30">
      <c r="B39" s="2"/>
      <c r="C39" s="2"/>
      <c r="D39" s="2"/>
      <c r="E39" s="2"/>
      <c r="F39" s="2"/>
      <c r="G39" s="2"/>
      <c r="H39" s="2"/>
      <c r="L39" s="2"/>
      <c r="M39" s="2"/>
      <c r="N39" s="325"/>
      <c r="O39" s="325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</row>
    <row r="41" spans="2:30">
      <c r="B41" s="40" t="s">
        <v>1171</v>
      </c>
    </row>
    <row r="42" spans="2:30">
      <c r="B42" s="237" t="s">
        <v>1284</v>
      </c>
      <c r="C42" s="2"/>
      <c r="D42" s="2"/>
      <c r="E42" s="2"/>
      <c r="F42" s="10"/>
      <c r="G42" s="10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10"/>
      <c r="AA42" s="2" t="s">
        <v>1175</v>
      </c>
      <c r="AB42" s="2"/>
      <c r="AC42" s="2"/>
      <c r="AD42" s="2"/>
    </row>
    <row r="43" spans="2:30">
      <c r="B43" s="325"/>
      <c r="C43" s="325"/>
      <c r="D43" s="325"/>
      <c r="E43" s="325"/>
      <c r="H43" s="5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6"/>
      <c r="Z43" s="2"/>
      <c r="AA43" s="325"/>
      <c r="AB43" s="325"/>
      <c r="AC43" s="325"/>
      <c r="AD43" s="325"/>
    </row>
    <row r="44" spans="2:30">
      <c r="B44" s="2"/>
      <c r="C44" s="2"/>
      <c r="D44" s="2"/>
      <c r="E44" s="2"/>
      <c r="G44" s="329"/>
      <c r="H44" s="327"/>
      <c r="I44" s="191"/>
      <c r="J44" s="10"/>
      <c r="K44" s="10"/>
      <c r="L44" s="10"/>
      <c r="M44" s="2"/>
      <c r="N44" s="2"/>
      <c r="O44" s="2"/>
      <c r="P44" s="329" t="s">
        <v>4</v>
      </c>
      <c r="Q44" s="329"/>
      <c r="R44" s="2"/>
      <c r="S44" s="2"/>
      <c r="T44" s="2"/>
      <c r="U44" s="14" t="s">
        <v>4</v>
      </c>
      <c r="V44" s="14"/>
      <c r="W44" s="14"/>
      <c r="X44" s="14"/>
      <c r="Y44" s="328" t="s">
        <v>1281</v>
      </c>
      <c r="Z44" s="329"/>
      <c r="AA44" s="2"/>
      <c r="AB44" s="2"/>
      <c r="AC44" s="2"/>
      <c r="AD44" s="2"/>
    </row>
    <row r="45" spans="2:30">
      <c r="B45" s="2"/>
      <c r="C45" s="2"/>
      <c r="D45" s="2"/>
      <c r="E45" s="2"/>
      <c r="G45" s="329"/>
      <c r="H45" s="327"/>
      <c r="I45" s="1"/>
      <c r="J45" s="2"/>
      <c r="K45" s="2"/>
      <c r="L45" s="2"/>
      <c r="M45" s="7"/>
      <c r="N45" s="2"/>
      <c r="O45" s="2"/>
      <c r="P45" s="329" t="s">
        <v>3</v>
      </c>
      <c r="Q45" s="329"/>
      <c r="R45" s="2"/>
      <c r="S45" s="2"/>
      <c r="T45" s="2"/>
      <c r="U45" s="18" t="s">
        <v>3</v>
      </c>
      <c r="V45" s="180"/>
      <c r="W45" s="180"/>
      <c r="X45" s="177"/>
      <c r="Y45" s="328"/>
      <c r="Z45" s="329"/>
      <c r="AA45" s="2"/>
      <c r="AB45" s="2"/>
      <c r="AC45" s="2"/>
      <c r="AD45" s="2"/>
    </row>
    <row r="46" spans="2:30">
      <c r="C46" s="2"/>
      <c r="D46" s="329" t="s">
        <v>1168</v>
      </c>
      <c r="E46" s="2"/>
      <c r="F46" s="179"/>
      <c r="G46" s="179"/>
      <c r="H46" s="8"/>
      <c r="I46" s="2"/>
      <c r="J46" s="2"/>
      <c r="K46" s="2"/>
      <c r="L46" s="2"/>
      <c r="M46" s="7"/>
      <c r="N46" s="2"/>
      <c r="O46" s="2"/>
      <c r="P46" s="2"/>
      <c r="Q46" s="7"/>
      <c r="R46" s="2"/>
      <c r="S46" s="2"/>
      <c r="T46" s="2"/>
      <c r="U46" s="7"/>
      <c r="V46" s="2"/>
      <c r="W46" s="2"/>
      <c r="X46" s="178"/>
      <c r="Y46" s="9"/>
      <c r="Z46" s="10"/>
      <c r="AA46" s="2" t="s">
        <v>1174</v>
      </c>
      <c r="AB46" s="2"/>
      <c r="AC46" s="2"/>
      <c r="AD46" s="2"/>
    </row>
    <row r="47" spans="2:30">
      <c r="B47" s="2"/>
      <c r="C47" s="2"/>
      <c r="D47" s="329"/>
      <c r="E47" s="2"/>
      <c r="G47" s="2"/>
      <c r="H47" s="2"/>
      <c r="I47" s="2"/>
      <c r="J47" s="2"/>
      <c r="K47" s="2"/>
      <c r="L47" s="2"/>
      <c r="M47" s="7"/>
      <c r="N47" s="2"/>
      <c r="O47" s="2"/>
      <c r="P47" s="2"/>
      <c r="Q47" s="7"/>
      <c r="R47" s="2"/>
      <c r="S47" s="2"/>
      <c r="T47" s="2"/>
      <c r="U47" s="7"/>
      <c r="V47" s="2"/>
      <c r="W47" s="2"/>
      <c r="X47" s="2"/>
      <c r="Y47" s="2"/>
      <c r="Z47" s="2"/>
      <c r="AA47" s="325"/>
      <c r="AB47" s="325"/>
      <c r="AC47" s="325"/>
      <c r="AD47" s="325"/>
    </row>
    <row r="48" spans="2:30">
      <c r="B48" s="2"/>
      <c r="C48" s="2"/>
      <c r="D48" s="2"/>
      <c r="E48" s="2"/>
      <c r="G48" s="2"/>
      <c r="H48" s="2"/>
      <c r="I48" s="2"/>
      <c r="K48" s="2"/>
      <c r="L48" s="327" t="s">
        <v>376</v>
      </c>
      <c r="M48" s="15" t="s">
        <v>4</v>
      </c>
      <c r="N48" s="17"/>
      <c r="O48" s="17"/>
      <c r="P48" s="10"/>
      <c r="Q48" s="9"/>
      <c r="R48" s="17" t="s">
        <v>4</v>
      </c>
      <c r="S48" s="17"/>
      <c r="T48" s="176"/>
      <c r="U48" s="328" t="s">
        <v>377</v>
      </c>
      <c r="V48" s="2"/>
      <c r="W48" s="2"/>
      <c r="X48" s="2"/>
      <c r="Y48" s="2"/>
      <c r="Z48" s="2"/>
      <c r="AA48" s="2"/>
      <c r="AB48" s="2"/>
      <c r="AC48" s="2"/>
      <c r="AD48" s="2"/>
    </row>
    <row r="49" spans="2:30">
      <c r="B49" s="2"/>
      <c r="C49" s="2"/>
      <c r="D49" s="2"/>
      <c r="E49" s="2"/>
      <c r="G49" s="2"/>
      <c r="H49" s="2"/>
      <c r="I49" s="2"/>
      <c r="J49" s="2"/>
      <c r="K49" s="2"/>
      <c r="L49" s="327"/>
      <c r="M49" s="16" t="s">
        <v>3</v>
      </c>
      <c r="N49" s="14"/>
      <c r="O49" s="14"/>
      <c r="P49" s="326" t="s">
        <v>1282</v>
      </c>
      <c r="Q49" s="326"/>
      <c r="R49" s="14" t="s">
        <v>3</v>
      </c>
      <c r="S49" s="14"/>
      <c r="T49" s="14"/>
      <c r="U49" s="328"/>
      <c r="V49" s="2"/>
      <c r="W49" s="2"/>
      <c r="X49" s="2"/>
      <c r="Y49" s="2"/>
      <c r="Z49" s="2"/>
      <c r="AA49" s="2"/>
      <c r="AB49" s="2"/>
      <c r="AC49" s="2"/>
      <c r="AD49" s="2"/>
    </row>
    <row r="50" spans="2:30">
      <c r="B50" s="2" t="s">
        <v>1172</v>
      </c>
      <c r="C50" s="2"/>
      <c r="D50" s="2"/>
      <c r="E50" s="2"/>
      <c r="F50" s="179"/>
      <c r="G50" s="10"/>
      <c r="H50" s="2"/>
      <c r="I50" s="2"/>
      <c r="J50" s="2"/>
      <c r="K50" s="2"/>
      <c r="L50" s="2"/>
      <c r="M50" s="7"/>
      <c r="N50" s="2"/>
      <c r="O50" s="2"/>
      <c r="P50" s="2"/>
      <c r="Q50" s="2"/>
      <c r="R50" s="2"/>
      <c r="S50" s="2"/>
      <c r="T50" s="2"/>
      <c r="U50" s="7"/>
      <c r="V50" s="2"/>
      <c r="W50" s="2"/>
      <c r="X50" s="2"/>
      <c r="Y50" s="2"/>
      <c r="Z50" s="10"/>
      <c r="AB50" s="329" t="s">
        <v>1168</v>
      </c>
      <c r="AC50" s="2"/>
      <c r="AD50" s="2"/>
    </row>
    <row r="51" spans="2:30">
      <c r="B51" s="325"/>
      <c r="C51" s="325"/>
      <c r="D51" s="325"/>
      <c r="E51" s="325"/>
      <c r="H51" s="5"/>
      <c r="I51" s="2"/>
      <c r="J51" s="2"/>
      <c r="K51" s="2"/>
      <c r="L51" s="2"/>
      <c r="M51" s="7"/>
      <c r="N51" s="2"/>
      <c r="O51" s="2"/>
      <c r="P51" s="2"/>
      <c r="Q51" s="2"/>
      <c r="R51" s="2"/>
      <c r="S51" s="2"/>
      <c r="T51" s="2"/>
      <c r="U51" s="7"/>
      <c r="V51" s="2"/>
      <c r="W51" s="2"/>
      <c r="X51" s="178"/>
      <c r="Y51" s="6"/>
      <c r="Z51" s="2"/>
      <c r="AA51" s="2"/>
      <c r="AB51" s="329"/>
      <c r="AC51" s="2"/>
      <c r="AD51" s="2"/>
    </row>
    <row r="52" spans="2:30">
      <c r="B52" s="2"/>
      <c r="C52" s="2"/>
      <c r="D52" s="2"/>
      <c r="E52" s="2"/>
      <c r="G52" s="329" t="s">
        <v>1280</v>
      </c>
      <c r="H52" s="327"/>
      <c r="I52" s="175"/>
      <c r="J52" s="17" t="s">
        <v>4</v>
      </c>
      <c r="K52" s="17"/>
      <c r="L52" s="176"/>
      <c r="M52" s="7"/>
      <c r="N52" s="2"/>
      <c r="O52" s="2"/>
      <c r="P52" s="2"/>
      <c r="Q52" s="2"/>
      <c r="R52" s="2"/>
      <c r="S52" s="2"/>
      <c r="T52" s="2"/>
      <c r="U52" s="9"/>
      <c r="V52" s="10"/>
      <c r="W52" s="10"/>
      <c r="X52" s="8"/>
      <c r="Y52" s="328"/>
      <c r="Z52" s="329"/>
      <c r="AA52" s="2"/>
      <c r="AB52" s="2"/>
      <c r="AC52" s="2"/>
      <c r="AD52" s="2"/>
    </row>
    <row r="53" spans="2:30">
      <c r="B53" s="2"/>
      <c r="C53" s="2"/>
      <c r="D53" s="2"/>
      <c r="E53" s="2"/>
      <c r="G53" s="329"/>
      <c r="H53" s="327"/>
      <c r="I53" s="174"/>
      <c r="J53" s="14" t="s">
        <v>3</v>
      </c>
      <c r="K53" s="14"/>
      <c r="L53" s="14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328"/>
      <c r="Z53" s="329"/>
      <c r="AA53" s="2"/>
      <c r="AB53" s="2"/>
      <c r="AC53" s="2"/>
      <c r="AD53" s="2"/>
    </row>
    <row r="54" spans="2:30">
      <c r="B54" s="2" t="s">
        <v>1176</v>
      </c>
      <c r="C54" s="2"/>
      <c r="D54" s="2"/>
      <c r="E54" s="2"/>
      <c r="F54" s="179"/>
      <c r="G54" s="179"/>
      <c r="H54" s="8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9"/>
      <c r="Z54" s="10"/>
      <c r="AA54" s="2" t="s">
        <v>1173</v>
      </c>
      <c r="AB54" s="2"/>
      <c r="AC54" s="2"/>
      <c r="AD54" s="2"/>
    </row>
    <row r="55" spans="2:30">
      <c r="B55" s="325"/>
      <c r="C55" s="325"/>
      <c r="D55" s="325"/>
      <c r="E55" s="325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325"/>
      <c r="AB55" s="325"/>
      <c r="AC55" s="325"/>
      <c r="AD55" s="325"/>
    </row>
    <row r="56" spans="2:30"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</row>
    <row r="57" spans="2:30">
      <c r="B57" s="2"/>
      <c r="C57" s="2"/>
      <c r="D57" s="2"/>
      <c r="E57" s="2"/>
      <c r="F57" s="2"/>
      <c r="G57" s="2"/>
      <c r="H57" s="2"/>
      <c r="I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</row>
    <row r="58" spans="2:30">
      <c r="B58" s="2"/>
      <c r="C58" s="2"/>
      <c r="D58" s="2"/>
      <c r="E58" s="2"/>
      <c r="F58" s="2"/>
      <c r="G58" s="2"/>
      <c r="H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</row>
    <row r="59" spans="2:30">
      <c r="B59" s="2"/>
      <c r="C59" s="2"/>
      <c r="D59" s="2"/>
      <c r="E59" s="2"/>
      <c r="F59" s="2"/>
      <c r="G59" s="2"/>
      <c r="H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</row>
  </sheetData>
  <mergeCells count="54">
    <mergeCell ref="N16:O17"/>
    <mergeCell ref="G12:H13"/>
    <mergeCell ref="P17:Q18"/>
    <mergeCell ref="P5:Q5"/>
    <mergeCell ref="P4:Q4"/>
    <mergeCell ref="G4:H5"/>
    <mergeCell ref="G24:H25"/>
    <mergeCell ref="P24:Q24"/>
    <mergeCell ref="Y24:Z25"/>
    <mergeCell ref="P25:Q25"/>
    <mergeCell ref="N18:O19"/>
    <mergeCell ref="G32:H33"/>
    <mergeCell ref="Y32:Z33"/>
    <mergeCell ref="N36:O37"/>
    <mergeCell ref="P37:Q38"/>
    <mergeCell ref="N38:O39"/>
    <mergeCell ref="B3:E3"/>
    <mergeCell ref="B11:E11"/>
    <mergeCell ref="B15:E15"/>
    <mergeCell ref="AA3:AD3"/>
    <mergeCell ref="AA7:AD7"/>
    <mergeCell ref="AA11:AD11"/>
    <mergeCell ref="AA15:AD15"/>
    <mergeCell ref="L8:L9"/>
    <mergeCell ref="U8:U9"/>
    <mergeCell ref="P9:Q9"/>
    <mergeCell ref="D6:D7"/>
    <mergeCell ref="Y12:Z13"/>
    <mergeCell ref="Y4:Z5"/>
    <mergeCell ref="AA23:AD23"/>
    <mergeCell ref="AA27:AD27"/>
    <mergeCell ref="AA35:AD35"/>
    <mergeCell ref="B43:E43"/>
    <mergeCell ref="B51:E51"/>
    <mergeCell ref="L28:L29"/>
    <mergeCell ref="U28:U29"/>
    <mergeCell ref="P29:Q29"/>
    <mergeCell ref="AB30:AB31"/>
    <mergeCell ref="D26:D27"/>
    <mergeCell ref="D46:D47"/>
    <mergeCell ref="AB50:AB51"/>
    <mergeCell ref="G44:H45"/>
    <mergeCell ref="P44:Q44"/>
    <mergeCell ref="Y44:Z45"/>
    <mergeCell ref="P45:Q45"/>
    <mergeCell ref="B55:E55"/>
    <mergeCell ref="AA43:AD43"/>
    <mergeCell ref="AA47:AD47"/>
    <mergeCell ref="AA55:AD55"/>
    <mergeCell ref="P49:Q49"/>
    <mergeCell ref="L48:L49"/>
    <mergeCell ref="U48:U49"/>
    <mergeCell ref="G52:H53"/>
    <mergeCell ref="Y52:Z53"/>
  </mergeCells>
  <phoneticPr fontId="2"/>
  <conditionalFormatting sqref="B3:E3">
    <cfRule type="containsBlanks" dxfId="34" priority="4">
      <formula>LEN(TRIM(B3))=0</formula>
    </cfRule>
  </conditionalFormatting>
  <conditionalFormatting sqref="B43:E43 AA43:AD43 AA47:AD47 B51:E51 B55:E55 AA55:AD55">
    <cfRule type="containsBlanks" dxfId="33" priority="1">
      <formula>LEN(TRIM(B43))=0</formula>
    </cfRule>
  </conditionalFormatting>
  <conditionalFormatting sqref="AA3:AD3 AA7:AD7 B11:E11 AA11:AD11 B15:E15 AA15:AD15">
    <cfRule type="containsBlanks" dxfId="32" priority="3">
      <formula>LEN(TRIM(B3))=0</formula>
    </cfRule>
  </conditionalFormatting>
  <conditionalFormatting sqref="AA23:AD23 AA27:AD27 AA35:AD35">
    <cfRule type="containsBlanks" dxfId="31" priority="2">
      <formula>LEN(TRIM(AA23))=0</formula>
    </cfRule>
  </conditionalFormatting>
  <pageMargins left="0.25" right="0.25" top="0.75" bottom="0.75" header="0.3" footer="0.3"/>
  <pageSetup paperSize="9" scale="6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1A4195-4C63-4F1A-B69C-DA52F7742B27}">
  <sheetPr>
    <pageSetUpPr fitToPage="1"/>
  </sheetPr>
  <dimension ref="A1:AO83"/>
  <sheetViews>
    <sheetView showGridLines="0" showWhiteSpace="0" view="pageBreakPreview" topLeftCell="C1" zoomScale="90" zoomScaleNormal="100" zoomScaleSheetLayoutView="90" zoomScalePageLayoutView="70" workbookViewId="0">
      <selection activeCell="C7" sqref="C7:E7"/>
    </sheetView>
  </sheetViews>
  <sheetFormatPr defaultColWidth="8.69921875" defaultRowHeight="15"/>
  <cols>
    <col min="1" max="2" width="4" style="2" hidden="1" customWidth="1"/>
    <col min="3" max="21" width="4" style="2" customWidth="1"/>
    <col min="22" max="23" width="4" style="2" hidden="1" customWidth="1"/>
    <col min="24" max="41" width="4" style="2" customWidth="1"/>
    <col min="42" max="63" width="4.09765625" style="2" customWidth="1"/>
    <col min="64" max="16384" width="8.69921875" style="2"/>
  </cols>
  <sheetData>
    <row r="1" spans="1:41" ht="24.6">
      <c r="A1" s="342" t="s">
        <v>1162</v>
      </c>
      <c r="B1" s="342"/>
      <c r="C1" s="342"/>
      <c r="D1" s="342"/>
      <c r="E1" s="342"/>
      <c r="F1" s="342"/>
      <c r="G1" s="342"/>
      <c r="H1" s="342"/>
      <c r="I1" s="342"/>
      <c r="J1" s="342"/>
      <c r="K1" s="342"/>
      <c r="L1" s="342"/>
      <c r="M1" s="342"/>
      <c r="N1" s="342"/>
      <c r="O1" s="342"/>
      <c r="P1" s="342"/>
      <c r="Q1" s="342"/>
      <c r="R1" s="342"/>
      <c r="S1" s="342"/>
      <c r="T1" s="342"/>
      <c r="U1" s="342"/>
      <c r="V1" s="342"/>
      <c r="W1" s="342"/>
      <c r="X1" s="342"/>
      <c r="Y1" s="342"/>
      <c r="Z1" s="342"/>
      <c r="AA1" s="342"/>
      <c r="AB1" s="342"/>
      <c r="AC1" s="342"/>
      <c r="AD1" s="342"/>
      <c r="AE1" s="342"/>
      <c r="AF1" s="342"/>
      <c r="AG1" s="342"/>
      <c r="AH1" s="342"/>
      <c r="AI1" s="342"/>
      <c r="AJ1" s="342"/>
      <c r="AK1" s="342"/>
      <c r="AL1" s="342"/>
      <c r="AM1" s="342"/>
      <c r="AN1" s="342"/>
      <c r="AO1" s="342"/>
    </row>
    <row r="2" spans="1:41" ht="24.6">
      <c r="A2" s="241"/>
      <c r="B2" s="241"/>
      <c r="C2" s="241"/>
      <c r="D2" s="241"/>
      <c r="E2" s="241"/>
      <c r="F2" s="241"/>
      <c r="G2" s="241"/>
      <c r="H2" s="241"/>
      <c r="I2" s="241"/>
      <c r="J2" s="241"/>
      <c r="K2" s="241"/>
      <c r="L2" s="241"/>
      <c r="M2" s="241"/>
      <c r="N2" s="241"/>
      <c r="O2" s="241"/>
      <c r="P2" s="241"/>
      <c r="Q2" s="241"/>
      <c r="R2" s="241"/>
      <c r="S2" s="241"/>
      <c r="T2" s="241"/>
      <c r="U2" s="241"/>
      <c r="V2" s="241"/>
      <c r="W2" s="241"/>
      <c r="X2" s="241"/>
      <c r="Y2" s="241"/>
      <c r="Z2" s="241"/>
      <c r="AA2" s="241"/>
      <c r="AB2" s="241"/>
      <c r="AC2" s="241"/>
      <c r="AD2" s="241"/>
      <c r="AE2" s="241"/>
      <c r="AF2" s="241"/>
      <c r="AG2" s="241"/>
      <c r="AH2" s="241"/>
      <c r="AI2" s="241"/>
      <c r="AJ2" s="241"/>
      <c r="AK2" s="241"/>
      <c r="AL2" s="241"/>
      <c r="AM2" s="241"/>
      <c r="AN2" s="241"/>
      <c r="AO2" s="241"/>
    </row>
    <row r="3" spans="1:41" ht="22.8">
      <c r="A3" s="343" t="s">
        <v>1166</v>
      </c>
      <c r="B3" s="343"/>
      <c r="C3" s="343"/>
      <c r="D3" s="343"/>
      <c r="E3" s="343"/>
      <c r="F3" s="343"/>
      <c r="G3" s="343"/>
      <c r="H3" s="343"/>
      <c r="I3" s="343"/>
      <c r="J3" s="343" t="s">
        <v>1201</v>
      </c>
      <c r="K3" s="343"/>
      <c r="L3" s="343"/>
      <c r="M3" s="343"/>
      <c r="N3" s="343"/>
      <c r="O3" s="343"/>
      <c r="P3" s="343"/>
      <c r="Q3" s="343"/>
      <c r="R3" s="343"/>
      <c r="S3" s="343"/>
      <c r="T3" s="343"/>
      <c r="U3" s="343"/>
      <c r="V3" s="343"/>
      <c r="W3" s="343"/>
      <c r="X3" s="343"/>
      <c r="Y3" s="343"/>
      <c r="Z3" s="343"/>
      <c r="AA3" s="343"/>
      <c r="AB3" s="343"/>
      <c r="AC3" s="343"/>
      <c r="AD3" s="343"/>
      <c r="AE3" s="343"/>
      <c r="AF3" s="343"/>
      <c r="AG3" s="343"/>
      <c r="AH3" s="343"/>
      <c r="AI3" s="343"/>
      <c r="AJ3" s="343"/>
      <c r="AK3" s="343"/>
      <c r="AL3" s="343"/>
      <c r="AM3" s="343"/>
      <c r="AN3" s="343"/>
      <c r="AO3" s="343"/>
    </row>
    <row r="4" spans="1:41" ht="15" customHeight="1"/>
    <row r="5" spans="1:41" ht="16.2" customHeight="1">
      <c r="A5" s="1"/>
      <c r="B5" s="1"/>
      <c r="C5" s="2" t="s">
        <v>1401</v>
      </c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V5" s="1"/>
      <c r="W5" s="1"/>
      <c r="X5" s="2" t="s">
        <v>1401</v>
      </c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</row>
    <row r="6" spans="1:41" ht="16.2" customHeight="1">
      <c r="A6" s="13" t="s">
        <v>9</v>
      </c>
      <c r="B6" s="1"/>
      <c r="C6" s="319" t="s">
        <v>1268</v>
      </c>
      <c r="D6" s="320"/>
      <c r="E6" s="321"/>
      <c r="F6" s="322" t="str">
        <f>C7</f>
        <v>朝日尚紀</v>
      </c>
      <c r="G6" s="322"/>
      <c r="H6" s="322"/>
      <c r="I6" s="322" t="str">
        <f>C9</f>
        <v>中島康之</v>
      </c>
      <c r="J6" s="322"/>
      <c r="K6" s="322"/>
      <c r="L6" s="322" t="str">
        <f>C11</f>
        <v>武久真也</v>
      </c>
      <c r="M6" s="322"/>
      <c r="N6" s="322"/>
      <c r="O6" s="322" t="s">
        <v>0</v>
      </c>
      <c r="P6" s="322"/>
      <c r="Q6" s="322"/>
      <c r="R6" s="322"/>
      <c r="V6" s="13" t="s">
        <v>9</v>
      </c>
      <c r="W6" s="1"/>
      <c r="X6" s="319" t="s">
        <v>1269</v>
      </c>
      <c r="Y6" s="320"/>
      <c r="Z6" s="321"/>
      <c r="AA6" s="322" t="str">
        <f>X7</f>
        <v>竹田圭佑</v>
      </c>
      <c r="AB6" s="322"/>
      <c r="AC6" s="322"/>
      <c r="AD6" s="322" t="str">
        <f>X9</f>
        <v>中島平喜</v>
      </c>
      <c r="AE6" s="322"/>
      <c r="AF6" s="322"/>
      <c r="AG6" s="322" t="str">
        <f>X11</f>
        <v>浦嶋博邦</v>
      </c>
      <c r="AH6" s="322"/>
      <c r="AI6" s="322"/>
      <c r="AJ6" s="322" t="s">
        <v>0</v>
      </c>
      <c r="AK6" s="322"/>
      <c r="AL6" s="322"/>
      <c r="AM6" s="322"/>
    </row>
    <row r="7" spans="1:41" ht="16.2" customHeight="1">
      <c r="A7" s="302" t="s">
        <v>1202</v>
      </c>
      <c r="B7" s="303"/>
      <c r="C7" s="304" t="str">
        <f>IF(A7="","",VLOOKUP(A7,登録No.!$A$3:$N$506,7,FALSE))</f>
        <v>朝日尚紀</v>
      </c>
      <c r="D7" s="305"/>
      <c r="E7" s="306"/>
      <c r="F7" s="313"/>
      <c r="G7" s="314"/>
      <c r="H7" s="315"/>
      <c r="I7" s="307" t="str">
        <f>IF(J7="","③",IF(J7&gt;K7,"〇","×"))</f>
        <v>③</v>
      </c>
      <c r="J7" s="309"/>
      <c r="K7" s="311"/>
      <c r="L7" s="307" t="str">
        <f>IF(M7="","②",IF(M7&gt;N7,"〇","×"))</f>
        <v>②</v>
      </c>
      <c r="M7" s="309"/>
      <c r="N7" s="311"/>
      <c r="O7" s="291" t="str">
        <f>IF(J7="","勝",COUNTIF(F7:N7,"〇"))</f>
        <v>勝</v>
      </c>
      <c r="P7" s="292"/>
      <c r="Q7" s="293" t="str">
        <f>IF(J7="","敗",COUNTIF(F7:N7,"×"))</f>
        <v>敗</v>
      </c>
      <c r="R7" s="294"/>
      <c r="V7" s="302" t="s">
        <v>1203</v>
      </c>
      <c r="W7" s="303"/>
      <c r="X7" s="304" t="str">
        <f>IF(V7="","",VLOOKUP(V7,登録No.!$A$3:$N$506,7,FALSE))</f>
        <v>竹田圭佑</v>
      </c>
      <c r="Y7" s="305"/>
      <c r="Z7" s="306"/>
      <c r="AA7" s="334"/>
      <c r="AB7" s="335"/>
      <c r="AC7" s="336"/>
      <c r="AD7" s="340" t="str">
        <f>IF(AE7="","③",IF(AE7&gt;AF7,"〇","×"))</f>
        <v>③</v>
      </c>
      <c r="AE7" s="326"/>
      <c r="AF7" s="330"/>
      <c r="AG7" s="340" t="str">
        <f>IF(AH7="","②",IF(AH7&gt;AI7,"〇","×"))</f>
        <v>②</v>
      </c>
      <c r="AH7" s="326"/>
      <c r="AI7" s="330"/>
      <c r="AJ7" s="291" t="str">
        <f>IF(AE7="","勝",COUNTIF(AA7:AI7,"〇"))</f>
        <v>勝</v>
      </c>
      <c r="AK7" s="292"/>
      <c r="AL7" s="293" t="str">
        <f>IF(AE7="","敗",COUNTIF(AA7:AI7,"×"))</f>
        <v>敗</v>
      </c>
      <c r="AM7" s="294"/>
    </row>
    <row r="8" spans="1:41" ht="16.2" customHeight="1">
      <c r="A8" s="3"/>
      <c r="B8" s="11"/>
      <c r="C8" s="295" t="str">
        <f>IF(A7="","",VLOOKUP(A7,登録No.!$A$3:$N$506,4,FALSE))</f>
        <v>Kテニス</v>
      </c>
      <c r="D8" s="296"/>
      <c r="E8" s="297"/>
      <c r="F8" s="316"/>
      <c r="G8" s="317"/>
      <c r="H8" s="318"/>
      <c r="I8" s="308"/>
      <c r="J8" s="310"/>
      <c r="K8" s="312"/>
      <c r="L8" s="308"/>
      <c r="M8" s="310"/>
      <c r="N8" s="312"/>
      <c r="O8" s="298" t="str">
        <f>IF(J7="","ゲーム取得率",SUM(J7,M7)/SUM(F7:N7))</f>
        <v>ゲーム取得率</v>
      </c>
      <c r="P8" s="299"/>
      <c r="Q8" s="300" t="s">
        <v>16</v>
      </c>
      <c r="R8" s="301"/>
      <c r="V8" s="3"/>
      <c r="W8" s="11"/>
      <c r="X8" s="295" t="str">
        <f>IF(V7="","",VLOOKUP(V7,登録No.!$A$3:$N$506,4,FALSE))</f>
        <v>うさかめ</v>
      </c>
      <c r="Y8" s="296"/>
      <c r="Z8" s="297"/>
      <c r="AA8" s="337"/>
      <c r="AB8" s="338"/>
      <c r="AC8" s="339"/>
      <c r="AD8" s="341"/>
      <c r="AE8" s="331"/>
      <c r="AF8" s="332"/>
      <c r="AG8" s="341"/>
      <c r="AH8" s="331"/>
      <c r="AI8" s="332"/>
      <c r="AJ8" s="298" t="str">
        <f>IF(AE7="","ゲーム取得率",SUM(AE7,AH7)/SUM(AA7:AI7))</f>
        <v>ゲーム取得率</v>
      </c>
      <c r="AK8" s="299"/>
      <c r="AL8" s="300" t="s">
        <v>16</v>
      </c>
      <c r="AM8" s="301"/>
    </row>
    <row r="9" spans="1:41" ht="16.2" customHeight="1">
      <c r="A9" s="302" t="s">
        <v>1438</v>
      </c>
      <c r="B9" s="303"/>
      <c r="C9" s="304" t="str">
        <f>IF(A9="","",VLOOKUP(A9,登録No.!$A$3:$N$506,7,FALSE))</f>
        <v>中島康之</v>
      </c>
      <c r="D9" s="305"/>
      <c r="E9" s="306"/>
      <c r="F9" s="307" t="str">
        <f>IF(J7="","",IF(I7="〇","×","〇"))</f>
        <v/>
      </c>
      <c r="G9" s="309" t="str">
        <f>IF(K7="","",K7)</f>
        <v/>
      </c>
      <c r="H9" s="311" t="str">
        <f>IF(J7="","",J7)</f>
        <v/>
      </c>
      <c r="I9" s="313"/>
      <c r="J9" s="314"/>
      <c r="K9" s="315"/>
      <c r="L9" s="307" t="str">
        <f>IF(M9="","①",IF(M9&gt;N9,"〇","×"))</f>
        <v>①</v>
      </c>
      <c r="M9" s="309"/>
      <c r="N9" s="311"/>
      <c r="O9" s="291" t="str">
        <f>IF(F9="","勝",COUNTIF(F9:N9,"〇"))</f>
        <v>勝</v>
      </c>
      <c r="P9" s="292"/>
      <c r="Q9" s="293" t="str">
        <f>IF(F9="","敗",COUNTIF(F9:N9,"×"))</f>
        <v>敗</v>
      </c>
      <c r="R9" s="294"/>
      <c r="V9" s="302" t="s">
        <v>1208</v>
      </c>
      <c r="W9" s="303"/>
      <c r="X9" s="304" t="str">
        <f>IF(V9="","",VLOOKUP(V9,登録No.!$A$3:$N$506,7,FALSE))</f>
        <v>中島平喜</v>
      </c>
      <c r="Y9" s="305"/>
      <c r="Z9" s="306"/>
      <c r="AA9" s="340" t="str">
        <f>IF(AE7="","",IF(AD7="〇","×","〇"))</f>
        <v/>
      </c>
      <c r="AB9" s="326" t="str">
        <f>IF(AF7="","",AF7)</f>
        <v/>
      </c>
      <c r="AC9" s="330" t="str">
        <f>IF(AE7="","",AE7)</f>
        <v/>
      </c>
      <c r="AD9" s="334"/>
      <c r="AE9" s="335"/>
      <c r="AF9" s="336"/>
      <c r="AG9" s="340" t="str">
        <f>IF(AH9="","①",IF(AH9&gt;AI9,"〇","×"))</f>
        <v>①</v>
      </c>
      <c r="AH9" s="326"/>
      <c r="AI9" s="330"/>
      <c r="AJ9" s="291" t="str">
        <f>IF(AA9="","勝",COUNTIF(AA9:AI9,"〇"))</f>
        <v>勝</v>
      </c>
      <c r="AK9" s="292"/>
      <c r="AL9" s="293" t="str">
        <f>IF(AA9="","敗",COUNTIF(AA9:AI9,"×"))</f>
        <v>敗</v>
      </c>
      <c r="AM9" s="294"/>
    </row>
    <row r="10" spans="1:41" ht="16.2" customHeight="1">
      <c r="A10" s="3"/>
      <c r="B10" s="11"/>
      <c r="C10" s="295" t="str">
        <f>IF(A9="","",VLOOKUP(A9,登録No.!$A$3:$N$506,4,FALSE))</f>
        <v>Kテニス</v>
      </c>
      <c r="D10" s="296"/>
      <c r="E10" s="297"/>
      <c r="F10" s="308"/>
      <c r="G10" s="310"/>
      <c r="H10" s="312"/>
      <c r="I10" s="316"/>
      <c r="J10" s="317"/>
      <c r="K10" s="318"/>
      <c r="L10" s="308"/>
      <c r="M10" s="310"/>
      <c r="N10" s="312"/>
      <c r="O10" s="298" t="str">
        <f>IF(G9="","ゲーム取得率",SUM(G9,M9)/SUM(F9:N9))</f>
        <v>ゲーム取得率</v>
      </c>
      <c r="P10" s="299"/>
      <c r="Q10" s="300" t="s">
        <v>16</v>
      </c>
      <c r="R10" s="301"/>
      <c r="V10" s="3"/>
      <c r="W10" s="11"/>
      <c r="X10" s="295" t="str">
        <f>IF(V9="","",VLOOKUP(V9,登録No.!$A$3:$N$506,4,FALSE))</f>
        <v>Kテニス</v>
      </c>
      <c r="Y10" s="296"/>
      <c r="Z10" s="297"/>
      <c r="AA10" s="341"/>
      <c r="AB10" s="331"/>
      <c r="AC10" s="332"/>
      <c r="AD10" s="337"/>
      <c r="AE10" s="338"/>
      <c r="AF10" s="339"/>
      <c r="AG10" s="341"/>
      <c r="AH10" s="331"/>
      <c r="AI10" s="332"/>
      <c r="AJ10" s="298" t="str">
        <f>IF(AB9="","ゲーム取得率",SUM(AB9,AH9)/SUM(AA9:AI9))</f>
        <v>ゲーム取得率</v>
      </c>
      <c r="AK10" s="299"/>
      <c r="AL10" s="300" t="s">
        <v>16</v>
      </c>
      <c r="AM10" s="301"/>
    </row>
    <row r="11" spans="1:41" ht="16.2" customHeight="1">
      <c r="A11" s="302" t="s">
        <v>1211</v>
      </c>
      <c r="B11" s="303"/>
      <c r="C11" s="304" t="str">
        <f>IF(A11="","",VLOOKUP(A11,登録No.!$A$3:$N$506,7,FALSE))</f>
        <v>武久真也</v>
      </c>
      <c r="D11" s="305"/>
      <c r="E11" s="306"/>
      <c r="F11" s="307" t="str">
        <f>IF(M7="","",IF(L7="〇","×","〇"))</f>
        <v/>
      </c>
      <c r="G11" s="309" t="str">
        <f>IF(N7="","",N7)</f>
        <v/>
      </c>
      <c r="H11" s="311" t="str">
        <f>IF(M7="","",M7)</f>
        <v/>
      </c>
      <c r="I11" s="307" t="str">
        <f>IF(M9="","",IF(L9="〇","×","〇"))</f>
        <v/>
      </c>
      <c r="J11" s="309" t="str">
        <f>IF(N9="","",N9)</f>
        <v/>
      </c>
      <c r="K11" s="311" t="str">
        <f>IF(M9="","",M9)</f>
        <v/>
      </c>
      <c r="L11" s="313"/>
      <c r="M11" s="314"/>
      <c r="N11" s="315"/>
      <c r="O11" s="291" t="str">
        <f>IF(F11="","勝",COUNTIF(F11:N11,"〇"))</f>
        <v>勝</v>
      </c>
      <c r="P11" s="292"/>
      <c r="Q11" s="293" t="str">
        <f>IF(F11="","敗",COUNTIF(F11:N11,"×"))</f>
        <v>敗</v>
      </c>
      <c r="R11" s="294"/>
      <c r="V11" s="302" t="s">
        <v>1210</v>
      </c>
      <c r="W11" s="303"/>
      <c r="X11" s="304" t="str">
        <f>IF(V11="","",VLOOKUP(V11,登録No.!$A$3:$N$506,7,FALSE))</f>
        <v>浦嶋博邦</v>
      </c>
      <c r="Y11" s="305"/>
      <c r="Z11" s="306"/>
      <c r="AA11" s="340" t="str">
        <f>IF(AH7="","",IF(AG7="〇","×","〇"))</f>
        <v/>
      </c>
      <c r="AB11" s="326" t="str">
        <f>IF(AI7="","",AI7)</f>
        <v/>
      </c>
      <c r="AC11" s="330" t="str">
        <f>IF(AH7="","",AH7)</f>
        <v/>
      </c>
      <c r="AD11" s="340" t="str">
        <f>IF(AH9="","",IF(AG9="〇","×","〇"))</f>
        <v/>
      </c>
      <c r="AE11" s="326" t="str">
        <f>IF(AI9="","",AI9)</f>
        <v/>
      </c>
      <c r="AF11" s="330" t="str">
        <f>IF(AH9="","",AH9)</f>
        <v/>
      </c>
      <c r="AG11" s="334"/>
      <c r="AH11" s="335"/>
      <c r="AI11" s="336"/>
      <c r="AJ11" s="291" t="str">
        <f>IF(AA11="","勝",COUNTIF(AA11:AI11,"〇"))</f>
        <v>勝</v>
      </c>
      <c r="AK11" s="292"/>
      <c r="AL11" s="293" t="str">
        <f>IF(AA11="","敗",COUNTIF(AA11:AI11,"×"))</f>
        <v>敗</v>
      </c>
      <c r="AM11" s="294"/>
    </row>
    <row r="12" spans="1:41" ht="16.2" customHeight="1">
      <c r="A12" s="3"/>
      <c r="B12" s="11"/>
      <c r="C12" s="295" t="str">
        <f>IF(A11="","",VLOOKUP(A11,登録No.!$A$3:$N$506,4,FALSE))</f>
        <v>アビックBB</v>
      </c>
      <c r="D12" s="296"/>
      <c r="E12" s="297"/>
      <c r="F12" s="308"/>
      <c r="G12" s="310"/>
      <c r="H12" s="312"/>
      <c r="I12" s="308"/>
      <c r="J12" s="310"/>
      <c r="K12" s="312"/>
      <c r="L12" s="316"/>
      <c r="M12" s="317"/>
      <c r="N12" s="318"/>
      <c r="O12" s="298" t="str">
        <f>IF(F11="","ゲーム取得率",SUM(G11,J11)/SUM(F11:N11))</f>
        <v>ゲーム取得率</v>
      </c>
      <c r="P12" s="299"/>
      <c r="Q12" s="300" t="s">
        <v>16</v>
      </c>
      <c r="R12" s="301"/>
      <c r="V12" s="3"/>
      <c r="W12" s="11"/>
      <c r="X12" s="295" t="str">
        <f>IF(V11="","",VLOOKUP(V11,登録No.!$A$3:$N$506,4,FALSE))</f>
        <v>フレンズ</v>
      </c>
      <c r="Y12" s="296"/>
      <c r="Z12" s="297"/>
      <c r="AA12" s="341"/>
      <c r="AB12" s="331"/>
      <c r="AC12" s="332"/>
      <c r="AD12" s="341"/>
      <c r="AE12" s="331"/>
      <c r="AF12" s="332"/>
      <c r="AG12" s="337"/>
      <c r="AH12" s="338"/>
      <c r="AI12" s="339"/>
      <c r="AJ12" s="298" t="str">
        <f>IF(AA11="","ゲーム取得率",SUM(AB11,AE11)/SUM(AA11:AI11))</f>
        <v>ゲーム取得率</v>
      </c>
      <c r="AK12" s="299"/>
      <c r="AL12" s="300" t="s">
        <v>16</v>
      </c>
      <c r="AM12" s="301"/>
    </row>
    <row r="13" spans="1:41" ht="16.2" customHeight="1"/>
    <row r="14" spans="1:41" ht="16.2" customHeight="1">
      <c r="A14" s="1"/>
      <c r="B14" s="1"/>
      <c r="C14" s="2" t="s">
        <v>1401</v>
      </c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V14" s="1"/>
      <c r="W14" s="1"/>
      <c r="X14" s="2" t="s">
        <v>1401</v>
      </c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</row>
    <row r="15" spans="1:41" ht="16.2" customHeight="1">
      <c r="A15" s="13" t="s">
        <v>9</v>
      </c>
      <c r="B15" s="1"/>
      <c r="C15" s="319" t="s">
        <v>1270</v>
      </c>
      <c r="D15" s="320"/>
      <c r="E15" s="321"/>
      <c r="F15" s="322" t="str">
        <f>C16</f>
        <v>松本康司</v>
      </c>
      <c r="G15" s="322"/>
      <c r="H15" s="322"/>
      <c r="I15" s="322" t="str">
        <f>C18</f>
        <v>稲岡和紀</v>
      </c>
      <c r="J15" s="322"/>
      <c r="K15" s="322"/>
      <c r="L15" s="322" t="str">
        <f>C20</f>
        <v>石川和洋</v>
      </c>
      <c r="M15" s="322"/>
      <c r="N15" s="322"/>
      <c r="O15" s="322" t="s">
        <v>0</v>
      </c>
      <c r="P15" s="322"/>
      <c r="Q15" s="322"/>
      <c r="R15" s="322"/>
      <c r="V15" s="13" t="s">
        <v>9</v>
      </c>
      <c r="W15" s="1"/>
      <c r="X15" s="319" t="s">
        <v>1286</v>
      </c>
      <c r="Y15" s="320"/>
      <c r="Z15" s="321"/>
      <c r="AA15" s="322" t="str">
        <f>X16</f>
        <v>浜田豊</v>
      </c>
      <c r="AB15" s="322"/>
      <c r="AC15" s="322"/>
      <c r="AD15" s="322" t="str">
        <f>X18</f>
        <v>吉越洋一</v>
      </c>
      <c r="AE15" s="322"/>
      <c r="AF15" s="322"/>
      <c r="AG15" s="322" t="str">
        <f>X20</f>
        <v>稗田将</v>
      </c>
      <c r="AH15" s="322"/>
      <c r="AI15" s="322"/>
      <c r="AJ15" s="322" t="s">
        <v>0</v>
      </c>
      <c r="AK15" s="322"/>
      <c r="AL15" s="322"/>
      <c r="AM15" s="322"/>
    </row>
    <row r="16" spans="1:41" ht="16.2" customHeight="1">
      <c r="A16" s="302"/>
      <c r="B16" s="303"/>
      <c r="C16" s="304" t="s">
        <v>1206</v>
      </c>
      <c r="D16" s="305"/>
      <c r="E16" s="306"/>
      <c r="F16" s="313"/>
      <c r="G16" s="314"/>
      <c r="H16" s="315"/>
      <c r="I16" s="307" t="str">
        <f>IF(J16="","③",IF(J16&gt;K16,"〇","×"))</f>
        <v>③</v>
      </c>
      <c r="J16" s="309"/>
      <c r="K16" s="311"/>
      <c r="L16" s="307" t="str">
        <f>IF(M16="","②",IF(M16&gt;N16,"〇","×"))</f>
        <v>②</v>
      </c>
      <c r="M16" s="309"/>
      <c r="N16" s="311"/>
      <c r="O16" s="291" t="str">
        <f>IF(J16="","勝",COUNTIF(F16:N16,"〇"))</f>
        <v>勝</v>
      </c>
      <c r="P16" s="292"/>
      <c r="Q16" s="293" t="str">
        <f>IF(J16="","敗",COUNTIF(F16:N16,"×"))</f>
        <v>敗</v>
      </c>
      <c r="R16" s="294"/>
      <c r="V16" s="302" t="s">
        <v>1209</v>
      </c>
      <c r="W16" s="303"/>
      <c r="X16" s="304" t="str">
        <f>IF(V16="","",VLOOKUP(V16,登録No.!$A$3:$N$506,7,FALSE))</f>
        <v>浜田豊</v>
      </c>
      <c r="Y16" s="305"/>
      <c r="Z16" s="306"/>
      <c r="AA16" s="313"/>
      <c r="AB16" s="314"/>
      <c r="AC16" s="315"/>
      <c r="AD16" s="307" t="str">
        <f>IF(AE16="","③",IF(AE16&gt;AF16,"〇","×"))</f>
        <v>③</v>
      </c>
      <c r="AE16" s="309"/>
      <c r="AF16" s="311"/>
      <c r="AG16" s="307" t="str">
        <f>IF(AH16="","②",IF(AH16&gt;AI16,"〇","×"))</f>
        <v>②</v>
      </c>
      <c r="AH16" s="309"/>
      <c r="AI16" s="311"/>
      <c r="AJ16" s="291" t="str">
        <f>IF(AE16="","勝",COUNTIF(AA16:AI16,"〇"))</f>
        <v>勝</v>
      </c>
      <c r="AK16" s="292"/>
      <c r="AL16" s="293" t="str">
        <f>IF(AE16="","敗",COUNTIF(AA16:AI16,"×"))</f>
        <v>敗</v>
      </c>
      <c r="AM16" s="294"/>
    </row>
    <row r="17" spans="1:39" ht="16.2" customHeight="1">
      <c r="A17" s="3"/>
      <c r="B17" s="11"/>
      <c r="C17" s="295" t="s">
        <v>1205</v>
      </c>
      <c r="D17" s="296"/>
      <c r="E17" s="297"/>
      <c r="F17" s="316"/>
      <c r="G17" s="317"/>
      <c r="H17" s="318"/>
      <c r="I17" s="308"/>
      <c r="J17" s="310"/>
      <c r="K17" s="312"/>
      <c r="L17" s="308"/>
      <c r="M17" s="310"/>
      <c r="N17" s="312"/>
      <c r="O17" s="298" t="str">
        <f>IF(J16="","ゲーム取得率",SUM(J16,M16)/SUM(F16:N16))</f>
        <v>ゲーム取得率</v>
      </c>
      <c r="P17" s="299"/>
      <c r="Q17" s="300" t="s">
        <v>16</v>
      </c>
      <c r="R17" s="301"/>
      <c r="V17" s="3"/>
      <c r="W17" s="11"/>
      <c r="X17" s="295" t="str">
        <f>IF(V16="","",VLOOKUP(V16,登録No.!$A$3:$N$506,4,FALSE))</f>
        <v>グリフィンズ</v>
      </c>
      <c r="Y17" s="296"/>
      <c r="Z17" s="297"/>
      <c r="AA17" s="316"/>
      <c r="AB17" s="317"/>
      <c r="AC17" s="318"/>
      <c r="AD17" s="308"/>
      <c r="AE17" s="310"/>
      <c r="AF17" s="312"/>
      <c r="AG17" s="308"/>
      <c r="AH17" s="310"/>
      <c r="AI17" s="312"/>
      <c r="AJ17" s="298" t="str">
        <f>IF(AE16="","ゲーム取得率",SUM(AE16,AH16)/SUM(AA16:AI16))</f>
        <v>ゲーム取得率</v>
      </c>
      <c r="AK17" s="299"/>
      <c r="AL17" s="300" t="s">
        <v>16</v>
      </c>
      <c r="AM17" s="301"/>
    </row>
    <row r="18" spans="1:39" ht="16.2" customHeight="1">
      <c r="A18" s="302" t="s">
        <v>1207</v>
      </c>
      <c r="B18" s="303"/>
      <c r="C18" s="304" t="str">
        <f>IF(A18="","",VLOOKUP(A18,登録No.!$A$3:$N$506,7,FALSE))</f>
        <v>稲岡和紀</v>
      </c>
      <c r="D18" s="305"/>
      <c r="E18" s="306"/>
      <c r="F18" s="307" t="str">
        <f>IF(J16="","",IF(I16="〇","×","〇"))</f>
        <v/>
      </c>
      <c r="G18" s="309" t="str">
        <f>IF(K16="","",K16)</f>
        <v/>
      </c>
      <c r="H18" s="311" t="str">
        <f>IF(J16="","",J16)</f>
        <v/>
      </c>
      <c r="I18" s="313"/>
      <c r="J18" s="314"/>
      <c r="K18" s="315"/>
      <c r="L18" s="307" t="str">
        <f>IF(M18="","①",IF(M18&gt;N18,"〇","×"))</f>
        <v>①</v>
      </c>
      <c r="M18" s="309"/>
      <c r="N18" s="311"/>
      <c r="O18" s="291" t="str">
        <f>IF(F18="","勝",COUNTIF(F18:N18,"〇"))</f>
        <v>勝</v>
      </c>
      <c r="P18" s="292"/>
      <c r="Q18" s="293" t="str">
        <f>IF(F18="","敗",COUNTIF(F18:N18,"×"))</f>
        <v>敗</v>
      </c>
      <c r="R18" s="294"/>
      <c r="V18" s="302"/>
      <c r="W18" s="303"/>
      <c r="X18" s="304" t="s">
        <v>1439</v>
      </c>
      <c r="Y18" s="305"/>
      <c r="Z18" s="306"/>
      <c r="AA18" s="307" t="str">
        <f>IF(AE16="","",IF(AD16="〇","×","〇"))</f>
        <v/>
      </c>
      <c r="AB18" s="309" t="str">
        <f>IF(AF16="","",AF16)</f>
        <v/>
      </c>
      <c r="AC18" s="311" t="str">
        <f>IF(AE16="","",AE16)</f>
        <v/>
      </c>
      <c r="AD18" s="313"/>
      <c r="AE18" s="314"/>
      <c r="AF18" s="315"/>
      <c r="AG18" s="307" t="str">
        <f>IF(AH18="","①",IF(AH18&gt;AI18,"〇","×"))</f>
        <v>①</v>
      </c>
      <c r="AH18" s="309"/>
      <c r="AI18" s="311"/>
      <c r="AJ18" s="291" t="str">
        <f>IF(AA18="","勝",COUNTIF(AA18:AI18,"〇"))</f>
        <v>勝</v>
      </c>
      <c r="AK18" s="292"/>
      <c r="AL18" s="293" t="str">
        <f>IF(AA18="","敗",COUNTIF(AA18:AI18,"×"))</f>
        <v>敗</v>
      </c>
      <c r="AM18" s="294"/>
    </row>
    <row r="19" spans="1:39" ht="16.2" customHeight="1">
      <c r="A19" s="3"/>
      <c r="B19" s="11"/>
      <c r="C19" s="295" t="str">
        <f>IF(A18="","",VLOOKUP(A18,登録No.!$A$3:$N$506,4,FALSE))</f>
        <v>Kテニス</v>
      </c>
      <c r="D19" s="296"/>
      <c r="E19" s="297"/>
      <c r="F19" s="308"/>
      <c r="G19" s="310"/>
      <c r="H19" s="312"/>
      <c r="I19" s="316"/>
      <c r="J19" s="317"/>
      <c r="K19" s="318"/>
      <c r="L19" s="308"/>
      <c r="M19" s="310"/>
      <c r="N19" s="312"/>
      <c r="O19" s="298" t="str">
        <f>IF(G18="","ゲーム取得率",SUM(G18,M18)/SUM(F18:N18))</f>
        <v>ゲーム取得率</v>
      </c>
      <c r="P19" s="299"/>
      <c r="Q19" s="300" t="s">
        <v>16</v>
      </c>
      <c r="R19" s="301"/>
      <c r="V19" s="3"/>
      <c r="W19" s="11"/>
      <c r="X19" s="295" t="s">
        <v>1440</v>
      </c>
      <c r="Y19" s="296"/>
      <c r="Z19" s="297"/>
      <c r="AA19" s="308"/>
      <c r="AB19" s="310"/>
      <c r="AC19" s="312"/>
      <c r="AD19" s="316"/>
      <c r="AE19" s="317"/>
      <c r="AF19" s="318"/>
      <c r="AG19" s="308"/>
      <c r="AH19" s="310"/>
      <c r="AI19" s="312"/>
      <c r="AJ19" s="298" t="str">
        <f>IF(AB18="","ゲーム取得率",SUM(AB18,AH18)/SUM(AA18:AI18))</f>
        <v>ゲーム取得率</v>
      </c>
      <c r="AK19" s="299"/>
      <c r="AL19" s="300" t="s">
        <v>16</v>
      </c>
      <c r="AM19" s="301"/>
    </row>
    <row r="20" spans="1:39" ht="16.2" customHeight="1">
      <c r="A20" s="302" t="s">
        <v>1441</v>
      </c>
      <c r="B20" s="303"/>
      <c r="C20" s="304" t="str">
        <f>IF(A20="","",VLOOKUP(A20,登録No.!$A$3:$N$506,7,FALSE))</f>
        <v>石川和洋</v>
      </c>
      <c r="D20" s="305"/>
      <c r="E20" s="306"/>
      <c r="F20" s="307" t="str">
        <f>IF(M16="","",IF(L16="〇","×","〇"))</f>
        <v/>
      </c>
      <c r="G20" s="309" t="str">
        <f>IF(N16="","",N16)</f>
        <v/>
      </c>
      <c r="H20" s="311" t="str">
        <f>IF(M16="","",M16)</f>
        <v/>
      </c>
      <c r="I20" s="307" t="str">
        <f>IF(M18="","",IF(L18="〇","×","〇"))</f>
        <v/>
      </c>
      <c r="J20" s="309" t="str">
        <f>IF(N18="","",N18)</f>
        <v/>
      </c>
      <c r="K20" s="311" t="str">
        <f>IF(M18="","",M18)</f>
        <v/>
      </c>
      <c r="L20" s="313"/>
      <c r="M20" s="314"/>
      <c r="N20" s="315"/>
      <c r="O20" s="291" t="str">
        <f>IF(F20="","勝",COUNTIF(F20:N20,"〇"))</f>
        <v>勝</v>
      </c>
      <c r="P20" s="292"/>
      <c r="Q20" s="293" t="str">
        <f>IF(F20="","敗",COUNTIF(F20:N20,"×"))</f>
        <v>敗</v>
      </c>
      <c r="R20" s="294"/>
      <c r="V20" s="302"/>
      <c r="W20" s="303"/>
      <c r="X20" s="304" t="s">
        <v>1204</v>
      </c>
      <c r="Y20" s="305"/>
      <c r="Z20" s="306"/>
      <c r="AA20" s="307" t="str">
        <f>IF(AH16="","",IF(AG16="〇","×","〇"))</f>
        <v/>
      </c>
      <c r="AB20" s="309" t="str">
        <f>IF(AI16="","",AI16)</f>
        <v/>
      </c>
      <c r="AC20" s="311" t="str">
        <f>IF(AH16="","",AH16)</f>
        <v/>
      </c>
      <c r="AD20" s="307" t="str">
        <f>IF(AH18="","",IF(AG18="〇","×","〇"))</f>
        <v/>
      </c>
      <c r="AE20" s="309" t="str">
        <f>IF(AI18="","",AI18)</f>
        <v/>
      </c>
      <c r="AF20" s="311" t="str">
        <f>IF(AH18="","",AH18)</f>
        <v/>
      </c>
      <c r="AG20" s="313"/>
      <c r="AH20" s="314"/>
      <c r="AI20" s="315"/>
      <c r="AJ20" s="291" t="str">
        <f>IF(AA20="","勝",COUNTIF(AA20:AI20,"〇"))</f>
        <v>勝</v>
      </c>
      <c r="AK20" s="292"/>
      <c r="AL20" s="293" t="str">
        <f>IF(AA20="","敗",COUNTIF(AA20:AI20,"×"))</f>
        <v>敗</v>
      </c>
      <c r="AM20" s="294"/>
    </row>
    <row r="21" spans="1:39" ht="16.2" customHeight="1">
      <c r="A21" s="3"/>
      <c r="B21" s="11"/>
      <c r="C21" s="295" t="str">
        <f>IF(A20="","",VLOOKUP(A20,登録No.!$A$3:$N$506,4,FALSE))</f>
        <v>京セラTC</v>
      </c>
      <c r="D21" s="296"/>
      <c r="E21" s="297"/>
      <c r="F21" s="308"/>
      <c r="G21" s="310"/>
      <c r="H21" s="312"/>
      <c r="I21" s="308"/>
      <c r="J21" s="310"/>
      <c r="K21" s="312"/>
      <c r="L21" s="316"/>
      <c r="M21" s="317"/>
      <c r="N21" s="318"/>
      <c r="O21" s="298" t="str">
        <f>IF(F20="","ゲーム取得率",SUM(G20,J20)/SUM(F20:N20))</f>
        <v>ゲーム取得率</v>
      </c>
      <c r="P21" s="299"/>
      <c r="Q21" s="300" t="s">
        <v>16</v>
      </c>
      <c r="R21" s="301"/>
      <c r="V21" s="3"/>
      <c r="W21" s="11"/>
      <c r="X21" s="295" t="s">
        <v>1205</v>
      </c>
      <c r="Y21" s="296"/>
      <c r="Z21" s="297"/>
      <c r="AA21" s="308"/>
      <c r="AB21" s="310"/>
      <c r="AC21" s="312"/>
      <c r="AD21" s="308"/>
      <c r="AE21" s="310"/>
      <c r="AF21" s="312"/>
      <c r="AG21" s="316"/>
      <c r="AH21" s="317"/>
      <c r="AI21" s="318"/>
      <c r="AJ21" s="298" t="str">
        <f>IF(AA20="","ゲーム取得率",SUM(AB20,AE20)/SUM(AA20:AI20))</f>
        <v>ゲーム取得率</v>
      </c>
      <c r="AK21" s="299"/>
      <c r="AL21" s="300" t="s">
        <v>16</v>
      </c>
      <c r="AM21" s="301"/>
    </row>
    <row r="22" spans="1:39" ht="16.2" customHeight="1"/>
    <row r="23" spans="1:39" ht="16.2" customHeight="1">
      <c r="C23" s="2" t="s">
        <v>1283</v>
      </c>
    </row>
    <row r="24" spans="1:39" ht="16.2" customHeight="1"/>
    <row r="25" spans="1:39" ht="16.2" customHeight="1">
      <c r="C25" s="40" t="s">
        <v>1212</v>
      </c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</row>
    <row r="26" spans="1:39" ht="16.2" customHeight="1">
      <c r="C26" s="2" t="s">
        <v>1</v>
      </c>
      <c r="G26" s="10"/>
      <c r="H26" s="10"/>
      <c r="AB26" s="10"/>
      <c r="AC26" s="2" t="s">
        <v>5</v>
      </c>
      <c r="AG26"/>
    </row>
    <row r="27" spans="1:39" ht="16.2" customHeight="1">
      <c r="C27" s="325"/>
      <c r="D27" s="325"/>
      <c r="E27" s="325"/>
      <c r="F27" s="325"/>
      <c r="G27"/>
      <c r="H27"/>
      <c r="I27" s="5"/>
      <c r="AA27" s="6"/>
      <c r="AC27" s="325"/>
      <c r="AD27" s="325"/>
      <c r="AE27" s="325"/>
      <c r="AF27" s="325"/>
      <c r="AG27"/>
    </row>
    <row r="28" spans="1:39" ht="16.2" customHeight="1">
      <c r="G28"/>
      <c r="I28" s="327" t="s">
        <v>1280</v>
      </c>
      <c r="J28" s="175"/>
      <c r="K28" s="17" t="s">
        <v>4</v>
      </c>
      <c r="L28" s="17"/>
      <c r="M28" s="10"/>
      <c r="Q28" s="329" t="s">
        <v>4</v>
      </c>
      <c r="R28" s="329"/>
      <c r="V28" s="14"/>
      <c r="W28" s="14"/>
      <c r="X28" s="14" t="s">
        <v>4</v>
      </c>
      <c r="Y28" s="14"/>
      <c r="Z28" s="14"/>
      <c r="AA28" s="328" t="s">
        <v>376</v>
      </c>
      <c r="AG28"/>
    </row>
    <row r="29" spans="1:39" ht="16.2" customHeight="1">
      <c r="G29"/>
      <c r="I29" s="327"/>
      <c r="J29" s="174"/>
      <c r="K29" s="14" t="s">
        <v>3</v>
      </c>
      <c r="L29" s="14"/>
      <c r="N29" s="7"/>
      <c r="Q29" s="329" t="s">
        <v>3</v>
      </c>
      <c r="R29" s="329"/>
      <c r="U29" s="178"/>
      <c r="V29" s="18"/>
      <c r="W29" s="180"/>
      <c r="X29" s="18" t="s">
        <v>3</v>
      </c>
      <c r="Y29" s="180"/>
      <c r="Z29" s="177"/>
      <c r="AA29" s="328"/>
      <c r="AG29"/>
    </row>
    <row r="30" spans="1:39" ht="16.2" customHeight="1">
      <c r="C30" s="2" t="s">
        <v>1214</v>
      </c>
      <c r="G30" s="179"/>
      <c r="H30" s="179"/>
      <c r="I30" s="8"/>
      <c r="N30" s="7"/>
      <c r="R30" s="7"/>
      <c r="U30" s="178"/>
      <c r="V30" s="7"/>
      <c r="Z30" s="178"/>
      <c r="AA30" s="9"/>
      <c r="AB30" s="10"/>
      <c r="AC30" s="2" t="s">
        <v>1234</v>
      </c>
      <c r="AG30"/>
    </row>
    <row r="31" spans="1:39" ht="16.2" customHeight="1">
      <c r="C31" s="325"/>
      <c r="D31" s="325"/>
      <c r="E31" s="325"/>
      <c r="F31" s="325"/>
      <c r="G31"/>
      <c r="N31" s="7"/>
      <c r="R31" s="7"/>
      <c r="U31" s="178"/>
      <c r="V31" s="7"/>
      <c r="AC31" s="325"/>
      <c r="AD31" s="325"/>
      <c r="AE31" s="325"/>
      <c r="AF31" s="325"/>
      <c r="AG31"/>
    </row>
    <row r="32" spans="1:39" ht="16.2" customHeight="1">
      <c r="G32"/>
      <c r="M32" s="327" t="s">
        <v>378</v>
      </c>
      <c r="N32" s="15" t="s">
        <v>4</v>
      </c>
      <c r="O32" s="17"/>
      <c r="P32" s="17"/>
      <c r="Q32" s="10"/>
      <c r="R32" s="9"/>
      <c r="S32" s="17" t="s">
        <v>4</v>
      </c>
      <c r="T32" s="17"/>
      <c r="U32" s="176"/>
      <c r="V32" s="344" t="s">
        <v>379</v>
      </c>
      <c r="W32" s="345"/>
      <c r="X32" s="345"/>
      <c r="AG32"/>
    </row>
    <row r="33" spans="1:33" ht="16.2" customHeight="1">
      <c r="G33"/>
      <c r="M33" s="327"/>
      <c r="N33" s="16" t="s">
        <v>3</v>
      </c>
      <c r="O33" s="14"/>
      <c r="P33" s="14"/>
      <c r="Q33" s="326" t="s">
        <v>380</v>
      </c>
      <c r="R33" s="326"/>
      <c r="S33" s="14" t="s">
        <v>3</v>
      </c>
      <c r="T33" s="14"/>
      <c r="U33" s="193"/>
      <c r="V33" s="344"/>
      <c r="W33" s="345"/>
      <c r="X33" s="345"/>
      <c r="AG33"/>
    </row>
    <row r="34" spans="1:33" ht="16.2" customHeight="1">
      <c r="C34" s="2" t="s">
        <v>1213</v>
      </c>
      <c r="G34" s="179"/>
      <c r="H34" s="10"/>
      <c r="N34" s="7"/>
      <c r="U34" s="178"/>
      <c r="V34" s="7"/>
      <c r="AB34" s="10"/>
      <c r="AC34" s="2" t="s">
        <v>1200</v>
      </c>
      <c r="AG34"/>
    </row>
    <row r="35" spans="1:33" ht="16.2" customHeight="1">
      <c r="C35" s="325"/>
      <c r="D35" s="325"/>
      <c r="E35" s="325"/>
      <c r="F35" s="325"/>
      <c r="G35"/>
      <c r="H35"/>
      <c r="I35" s="5"/>
      <c r="N35" s="7"/>
      <c r="U35" s="178"/>
      <c r="V35" s="7"/>
      <c r="Z35" s="178"/>
      <c r="AA35" s="6"/>
      <c r="AC35" s="325"/>
      <c r="AD35" s="325"/>
      <c r="AE35" s="325"/>
      <c r="AF35" s="325"/>
      <c r="AG35"/>
    </row>
    <row r="36" spans="1:33" ht="16.2" customHeight="1">
      <c r="G36"/>
      <c r="I36" s="327" t="s">
        <v>1281</v>
      </c>
      <c r="J36" s="175"/>
      <c r="K36" s="17" t="s">
        <v>4</v>
      </c>
      <c r="L36" s="17"/>
      <c r="M36" s="176"/>
      <c r="N36" s="7"/>
      <c r="U36" s="178"/>
      <c r="V36" s="9"/>
      <c r="W36" s="10"/>
      <c r="X36" s="17" t="s">
        <v>4</v>
      </c>
      <c r="Y36" s="17"/>
      <c r="Z36" s="17"/>
      <c r="AA36" s="328" t="s">
        <v>377</v>
      </c>
      <c r="AG36"/>
    </row>
    <row r="37" spans="1:33" ht="16.2" customHeight="1">
      <c r="G37"/>
      <c r="I37" s="327"/>
      <c r="J37" s="174"/>
      <c r="K37" s="14" t="s">
        <v>3</v>
      </c>
      <c r="L37" s="14"/>
      <c r="M37" s="14"/>
      <c r="X37" s="14" t="s">
        <v>3</v>
      </c>
      <c r="Y37" s="14"/>
      <c r="Z37" s="14"/>
      <c r="AA37" s="328"/>
      <c r="AG37"/>
    </row>
    <row r="38" spans="1:33" ht="16.2" customHeight="1">
      <c r="C38" s="2" t="s">
        <v>6</v>
      </c>
      <c r="G38" s="179"/>
      <c r="H38" s="179"/>
      <c r="I38" s="8"/>
      <c r="AA38" s="9"/>
      <c r="AB38" s="10"/>
      <c r="AC38" s="2" t="s">
        <v>2</v>
      </c>
      <c r="AG38"/>
    </row>
    <row r="39" spans="1:33" ht="16.2" customHeight="1">
      <c r="C39" s="325"/>
      <c r="D39" s="325"/>
      <c r="E39" s="325"/>
      <c r="F39" s="325"/>
      <c r="O39" s="2" t="s">
        <v>7</v>
      </c>
      <c r="P39"/>
      <c r="Q39"/>
      <c r="AC39" s="325"/>
      <c r="AD39" s="325"/>
      <c r="AE39" s="325"/>
      <c r="AF39" s="325"/>
      <c r="AG39"/>
    </row>
    <row r="40" spans="1:33" ht="16.2" customHeight="1">
      <c r="O40" s="325"/>
      <c r="P40" s="325"/>
      <c r="Q40" s="179"/>
      <c r="AG40"/>
    </row>
    <row r="41" spans="1:33" ht="16.2" customHeight="1">
      <c r="K41"/>
      <c r="L41"/>
      <c r="O41" s="325"/>
      <c r="P41" s="325"/>
      <c r="R41" s="330" t="s">
        <v>381</v>
      </c>
      <c r="S41" s="15" t="s">
        <v>4</v>
      </c>
      <c r="T41" s="17"/>
      <c r="U41" s="17"/>
      <c r="AF41"/>
    </row>
    <row r="42" spans="1:33" ht="16.2" customHeight="1">
      <c r="J42"/>
      <c r="K42"/>
      <c r="L42"/>
      <c r="O42" s="325"/>
      <c r="P42" s="325"/>
      <c r="Q42" s="10"/>
      <c r="R42" s="332"/>
      <c r="S42" s="16" t="s">
        <v>3</v>
      </c>
      <c r="T42" s="14"/>
      <c r="U42" s="14"/>
      <c r="AF42"/>
    </row>
    <row r="43" spans="1:33" ht="16.2" customHeight="1">
      <c r="J43"/>
      <c r="K43"/>
      <c r="L43"/>
      <c r="O43" s="325"/>
      <c r="P43" s="325"/>
      <c r="Q43"/>
      <c r="AF43"/>
    </row>
    <row r="44" spans="1:33" ht="16.2" customHeight="1"/>
    <row r="45" spans="1:33" ht="15" customHeight="1"/>
    <row r="46" spans="1:33" ht="15" customHeight="1">
      <c r="C46" s="40" t="s">
        <v>1264</v>
      </c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</row>
    <row r="47" spans="1:33" ht="15" customHeight="1">
      <c r="C47" s="2" t="s">
        <v>1215</v>
      </c>
      <c r="G47" s="10"/>
      <c r="H47" s="10"/>
      <c r="AB47" s="10"/>
      <c r="AC47" s="2" t="s">
        <v>1235</v>
      </c>
    </row>
    <row r="48" spans="1:33" ht="15" customHeight="1">
      <c r="A48" s="1"/>
      <c r="B48" s="1"/>
      <c r="C48" s="325"/>
      <c r="D48" s="325"/>
      <c r="E48" s="325"/>
      <c r="F48" s="325"/>
      <c r="G48"/>
      <c r="H48"/>
      <c r="I48" s="5"/>
      <c r="AA48" s="6"/>
      <c r="AC48" s="325"/>
      <c r="AD48" s="325"/>
      <c r="AE48" s="325"/>
      <c r="AF48" s="325"/>
    </row>
    <row r="49" spans="1:32" ht="15" customHeight="1">
      <c r="A49" s="13" t="s">
        <v>10</v>
      </c>
      <c r="B49" s="1"/>
      <c r="G49"/>
      <c r="H49" s="329"/>
      <c r="I49" s="327"/>
      <c r="J49" s="191"/>
      <c r="K49" s="10"/>
      <c r="L49" s="10"/>
      <c r="M49" s="10"/>
      <c r="Q49" s="329" t="s">
        <v>4</v>
      </c>
      <c r="R49" s="329"/>
      <c r="AA49" s="328"/>
      <c r="AB49" s="329"/>
    </row>
    <row r="50" spans="1:32" ht="15" customHeight="1">
      <c r="A50" s="302"/>
      <c r="B50" s="303"/>
      <c r="G50"/>
      <c r="H50" s="329"/>
      <c r="I50" s="327"/>
      <c r="J50" s="1"/>
      <c r="N50" s="7"/>
      <c r="Q50" s="329" t="s">
        <v>3</v>
      </c>
      <c r="R50" s="329"/>
      <c r="V50" s="6"/>
      <c r="W50" s="211"/>
      <c r="X50" s="6"/>
      <c r="Y50" s="211"/>
      <c r="Z50" s="5"/>
      <c r="AA50" s="328"/>
      <c r="AB50" s="329"/>
    </row>
    <row r="51" spans="1:32" ht="15" customHeight="1">
      <c r="A51" s="3"/>
      <c r="B51" s="11"/>
      <c r="E51" s="329" t="s">
        <v>1168</v>
      </c>
      <c r="G51" s="179"/>
      <c r="H51" s="179"/>
      <c r="I51" s="8"/>
      <c r="N51" s="7"/>
      <c r="R51" s="7"/>
      <c r="V51" s="7"/>
      <c r="X51" s="7"/>
      <c r="Z51" s="178"/>
      <c r="AA51" s="9"/>
      <c r="AB51" s="10"/>
      <c r="AD51" s="329" t="s">
        <v>1168</v>
      </c>
    </row>
    <row r="52" spans="1:32" ht="15" customHeight="1">
      <c r="A52" s="302"/>
      <c r="B52" s="303"/>
      <c r="E52" s="329"/>
      <c r="G52"/>
      <c r="N52" s="7"/>
      <c r="R52" s="7"/>
      <c r="V52" s="7"/>
      <c r="X52" s="7"/>
      <c r="AD52" s="329"/>
    </row>
    <row r="53" spans="1:32" ht="15" customHeight="1">
      <c r="A53" s="3"/>
      <c r="B53" s="11"/>
      <c r="G53"/>
      <c r="M53" s="327" t="s">
        <v>1280</v>
      </c>
      <c r="N53" s="15" t="s">
        <v>4</v>
      </c>
      <c r="O53" s="17"/>
      <c r="P53" s="17"/>
      <c r="Q53" s="10"/>
      <c r="R53" s="9"/>
      <c r="S53" s="17" t="s">
        <v>4</v>
      </c>
      <c r="T53" s="17"/>
      <c r="U53" s="176"/>
      <c r="V53" s="328" t="s">
        <v>1281</v>
      </c>
      <c r="X53" s="328" t="s">
        <v>1442</v>
      </c>
    </row>
    <row r="54" spans="1:32" ht="15" customHeight="1">
      <c r="A54" s="302"/>
      <c r="B54" s="303"/>
      <c r="G54"/>
      <c r="M54" s="327"/>
      <c r="N54" s="16" t="s">
        <v>3</v>
      </c>
      <c r="O54" s="14"/>
      <c r="P54" s="14"/>
      <c r="Q54" s="326" t="s">
        <v>1291</v>
      </c>
      <c r="R54" s="326"/>
      <c r="S54" s="14" t="s">
        <v>3</v>
      </c>
      <c r="T54" s="14"/>
      <c r="U54" s="14"/>
      <c r="V54" s="328"/>
      <c r="X54" s="328"/>
    </row>
    <row r="55" spans="1:32" ht="15" customHeight="1">
      <c r="A55" s="3"/>
      <c r="B55" s="11"/>
      <c r="E55" s="329" t="s">
        <v>1168</v>
      </c>
      <c r="G55" s="179"/>
      <c r="H55" s="10"/>
      <c r="N55" s="7"/>
      <c r="V55" s="7"/>
      <c r="X55" s="7"/>
      <c r="AB55" s="10"/>
      <c r="AD55" s="329" t="s">
        <v>1168</v>
      </c>
    </row>
    <row r="56" spans="1:32" ht="15" customHeight="1">
      <c r="A56" s="302"/>
      <c r="B56" s="303"/>
      <c r="E56" s="329"/>
      <c r="G56"/>
      <c r="H56"/>
      <c r="I56" s="5"/>
      <c r="N56" s="7"/>
      <c r="V56" s="7"/>
      <c r="X56" s="7"/>
      <c r="Z56" s="178"/>
      <c r="AA56" s="6"/>
      <c r="AD56" s="329"/>
    </row>
    <row r="57" spans="1:32" ht="15" customHeight="1">
      <c r="A57" s="3"/>
      <c r="B57" s="11"/>
      <c r="G57"/>
      <c r="H57" s="329"/>
      <c r="I57" s="327"/>
      <c r="J57" s="3"/>
      <c r="K57" s="10"/>
      <c r="L57" s="10"/>
      <c r="M57" s="8"/>
      <c r="N57" s="7"/>
      <c r="V57" s="9"/>
      <c r="W57" s="10"/>
      <c r="X57" s="9"/>
      <c r="Y57" s="10"/>
      <c r="Z57" s="8"/>
      <c r="AA57" s="328"/>
      <c r="AB57" s="329"/>
    </row>
    <row r="58" spans="1:32" ht="15" customHeight="1">
      <c r="G58"/>
      <c r="H58" s="329"/>
      <c r="I58" s="327"/>
      <c r="J58" s="1"/>
      <c r="AA58" s="328"/>
      <c r="AB58" s="329"/>
    </row>
    <row r="59" spans="1:32" ht="15" customHeight="1">
      <c r="C59" s="2" t="s">
        <v>1216</v>
      </c>
      <c r="G59" s="179"/>
      <c r="H59" s="179"/>
      <c r="I59" s="8"/>
      <c r="AA59" s="9"/>
      <c r="AB59" s="10"/>
      <c r="AC59" s="2" t="s">
        <v>1218</v>
      </c>
    </row>
    <row r="60" spans="1:32" ht="15" customHeight="1">
      <c r="C60" s="325"/>
      <c r="D60" s="325"/>
      <c r="E60" s="325"/>
      <c r="F60" s="325"/>
      <c r="AC60" s="325"/>
      <c r="AD60" s="325"/>
      <c r="AE60" s="325"/>
      <c r="AF60" s="325"/>
    </row>
    <row r="61" spans="1:32" ht="15" customHeight="1"/>
    <row r="62" spans="1:32" ht="15" customHeight="1"/>
    <row r="63" spans="1:32" ht="15" customHeight="1"/>
    <row r="64" spans="1:32" ht="15" customHeight="1"/>
    <row r="65" spans="33:33" ht="15" customHeight="1"/>
    <row r="66" spans="33:33" ht="15" customHeight="1">
      <c r="AG66"/>
    </row>
    <row r="67" spans="33:33" ht="15" customHeight="1">
      <c r="AG67"/>
    </row>
    <row r="68" spans="33:33" ht="15" customHeight="1">
      <c r="AG68"/>
    </row>
    <row r="69" spans="33:33" ht="15" customHeight="1">
      <c r="AG69"/>
    </row>
    <row r="70" spans="33:33" ht="15" customHeight="1">
      <c r="AG70"/>
    </row>
    <row r="71" spans="33:33" ht="15" customHeight="1">
      <c r="AG71"/>
    </row>
    <row r="72" spans="33:33" ht="15" customHeight="1">
      <c r="AG72"/>
    </row>
    <row r="73" spans="33:33" ht="15" customHeight="1">
      <c r="AG73"/>
    </row>
    <row r="74" spans="33:33" ht="15" customHeight="1">
      <c r="AG74"/>
    </row>
    <row r="75" spans="33:33" ht="15" customHeight="1">
      <c r="AG75"/>
    </row>
    <row r="76" spans="33:33" ht="15" customHeight="1">
      <c r="AG76"/>
    </row>
    <row r="77" spans="33:33" ht="18">
      <c r="AG77"/>
    </row>
    <row r="78" spans="33:33" ht="18">
      <c r="AG78"/>
    </row>
    <row r="79" spans="33:33" ht="18">
      <c r="AG79"/>
    </row>
    <row r="80" spans="33:33" ht="18">
      <c r="AG80"/>
    </row>
    <row r="81" spans="10:32" ht="18">
      <c r="K81"/>
      <c r="L81"/>
      <c r="AF81"/>
    </row>
    <row r="82" spans="10:32" ht="18">
      <c r="J82"/>
      <c r="K82"/>
      <c r="L82"/>
      <c r="AF82"/>
    </row>
    <row r="83" spans="10:32" ht="18">
      <c r="J83"/>
      <c r="K83"/>
      <c r="L83"/>
      <c r="AF83"/>
    </row>
  </sheetData>
  <mergeCells count="233">
    <mergeCell ref="AA36:AA37"/>
    <mergeCell ref="AE20:AE21"/>
    <mergeCell ref="AF20:AF21"/>
    <mergeCell ref="AC27:AF27"/>
    <mergeCell ref="AC31:AF31"/>
    <mergeCell ref="AC39:AF39"/>
    <mergeCell ref="AA28:AA29"/>
    <mergeCell ref="V32:X33"/>
    <mergeCell ref="K20:K21"/>
    <mergeCell ref="L20:N21"/>
    <mergeCell ref="O20:P20"/>
    <mergeCell ref="Q20:R20"/>
    <mergeCell ref="C21:E21"/>
    <mergeCell ref="O21:P21"/>
    <mergeCell ref="Q21:R21"/>
    <mergeCell ref="AC35:AF35"/>
    <mergeCell ref="C31:F31"/>
    <mergeCell ref="I28:I29"/>
    <mergeCell ref="A16:B16"/>
    <mergeCell ref="C16:E16"/>
    <mergeCell ref="F16:H17"/>
    <mergeCell ref="I16:I17"/>
    <mergeCell ref="J16:J17"/>
    <mergeCell ref="A20:B20"/>
    <mergeCell ref="C20:E20"/>
    <mergeCell ref="F20:F21"/>
    <mergeCell ref="G20:G21"/>
    <mergeCell ref="H20:H21"/>
    <mergeCell ref="I20:I21"/>
    <mergeCell ref="J20:J21"/>
    <mergeCell ref="C17:E17"/>
    <mergeCell ref="O17:P17"/>
    <mergeCell ref="Q17:R17"/>
    <mergeCell ref="A18:B18"/>
    <mergeCell ref="C18:E18"/>
    <mergeCell ref="F18:F19"/>
    <mergeCell ref="G18:G19"/>
    <mergeCell ref="H18:H19"/>
    <mergeCell ref="I18:K19"/>
    <mergeCell ref="L18:L19"/>
    <mergeCell ref="M18:M19"/>
    <mergeCell ref="N18:N19"/>
    <mergeCell ref="O18:P18"/>
    <mergeCell ref="Q18:R18"/>
    <mergeCell ref="C19:E19"/>
    <mergeCell ref="O19:P19"/>
    <mergeCell ref="Q19:R19"/>
    <mergeCell ref="K16:K17"/>
    <mergeCell ref="L16:L17"/>
    <mergeCell ref="M16:M17"/>
    <mergeCell ref="N16:N17"/>
    <mergeCell ref="O9:P9"/>
    <mergeCell ref="Q9:R9"/>
    <mergeCell ref="O10:P10"/>
    <mergeCell ref="Q10:R10"/>
    <mergeCell ref="O11:P11"/>
    <mergeCell ref="Q11:R11"/>
    <mergeCell ref="O12:P12"/>
    <mergeCell ref="Q12:R12"/>
    <mergeCell ref="O16:P16"/>
    <mergeCell ref="Q16:R16"/>
    <mergeCell ref="L15:N15"/>
    <mergeCell ref="O15:R15"/>
    <mergeCell ref="A1:AO1"/>
    <mergeCell ref="A3:I3"/>
    <mergeCell ref="J3:AO3"/>
    <mergeCell ref="X6:Z6"/>
    <mergeCell ref="AA6:AC6"/>
    <mergeCell ref="AD6:AF6"/>
    <mergeCell ref="AG6:AI6"/>
    <mergeCell ref="AJ6:AM6"/>
    <mergeCell ref="C6:E6"/>
    <mergeCell ref="F6:H6"/>
    <mergeCell ref="O6:R6"/>
    <mergeCell ref="A7:B7"/>
    <mergeCell ref="C7:E7"/>
    <mergeCell ref="F7:H8"/>
    <mergeCell ref="I7:I8"/>
    <mergeCell ref="J7:J8"/>
    <mergeCell ref="K7:K8"/>
    <mergeCell ref="I6:K6"/>
    <mergeCell ref="L6:N6"/>
    <mergeCell ref="AF7:AF8"/>
    <mergeCell ref="AG7:AG8"/>
    <mergeCell ref="AH7:AH8"/>
    <mergeCell ref="L7:L8"/>
    <mergeCell ref="M7:M8"/>
    <mergeCell ref="N7:N8"/>
    <mergeCell ref="V7:W7"/>
    <mergeCell ref="X7:Z7"/>
    <mergeCell ref="AA7:AC8"/>
    <mergeCell ref="AD7:AD8"/>
    <mergeCell ref="AE7:AE8"/>
    <mergeCell ref="AI7:AI8"/>
    <mergeCell ref="AJ7:AK7"/>
    <mergeCell ref="AL7:AM7"/>
    <mergeCell ref="C8:E8"/>
    <mergeCell ref="V9:W9"/>
    <mergeCell ref="X9:Z9"/>
    <mergeCell ref="AA9:AA10"/>
    <mergeCell ref="AB9:AB10"/>
    <mergeCell ref="AC9:AC10"/>
    <mergeCell ref="AD9:AF10"/>
    <mergeCell ref="AG9:AG10"/>
    <mergeCell ref="AH9:AH10"/>
    <mergeCell ref="X8:Z8"/>
    <mergeCell ref="AJ8:AK8"/>
    <mergeCell ref="AL8:AM8"/>
    <mergeCell ref="AI9:AI10"/>
    <mergeCell ref="AJ9:AK9"/>
    <mergeCell ref="AL9:AM9"/>
    <mergeCell ref="AL10:AM10"/>
    <mergeCell ref="C10:E10"/>
    <mergeCell ref="O7:P7"/>
    <mergeCell ref="Q7:R7"/>
    <mergeCell ref="O8:P8"/>
    <mergeCell ref="Q8:R8"/>
    <mergeCell ref="A11:B11"/>
    <mergeCell ref="V11:W11"/>
    <mergeCell ref="X11:Z11"/>
    <mergeCell ref="AA11:AA12"/>
    <mergeCell ref="AB11:AB12"/>
    <mergeCell ref="AC11:AC12"/>
    <mergeCell ref="AD11:AD12"/>
    <mergeCell ref="X10:Z10"/>
    <mergeCell ref="AJ10:AK10"/>
    <mergeCell ref="G9:G10"/>
    <mergeCell ref="H9:H10"/>
    <mergeCell ref="I9:K10"/>
    <mergeCell ref="L9:L10"/>
    <mergeCell ref="M9:M10"/>
    <mergeCell ref="N9:N10"/>
    <mergeCell ref="A9:B9"/>
    <mergeCell ref="C9:E9"/>
    <mergeCell ref="F9:F10"/>
    <mergeCell ref="C11:E11"/>
    <mergeCell ref="F11:F12"/>
    <mergeCell ref="G11:G12"/>
    <mergeCell ref="H11:H12"/>
    <mergeCell ref="I11:I12"/>
    <mergeCell ref="J11:J12"/>
    <mergeCell ref="C12:E12"/>
    <mergeCell ref="X15:Z15"/>
    <mergeCell ref="AA15:AC15"/>
    <mergeCell ref="AD15:AF15"/>
    <mergeCell ref="AG15:AI15"/>
    <mergeCell ref="AJ15:AM15"/>
    <mergeCell ref="V16:W16"/>
    <mergeCell ref="X16:Z16"/>
    <mergeCell ref="AA16:AC17"/>
    <mergeCell ref="AD16:AD17"/>
    <mergeCell ref="AE16:AE17"/>
    <mergeCell ref="AE11:AE12"/>
    <mergeCell ref="AF11:AF12"/>
    <mergeCell ref="AG11:AI12"/>
    <mergeCell ref="K11:K12"/>
    <mergeCell ref="L11:N12"/>
    <mergeCell ref="AJ11:AK11"/>
    <mergeCell ref="AL11:AM11"/>
    <mergeCell ref="X12:Z12"/>
    <mergeCell ref="AJ12:AK12"/>
    <mergeCell ref="AL12:AM12"/>
    <mergeCell ref="C15:E15"/>
    <mergeCell ref="F15:H15"/>
    <mergeCell ref="I15:K15"/>
    <mergeCell ref="V18:W18"/>
    <mergeCell ref="X18:Z18"/>
    <mergeCell ref="AA18:AA19"/>
    <mergeCell ref="AB18:AB19"/>
    <mergeCell ref="AC18:AC19"/>
    <mergeCell ref="AD18:AF19"/>
    <mergeCell ref="AG18:AG19"/>
    <mergeCell ref="AF16:AF17"/>
    <mergeCell ref="AG16:AG17"/>
    <mergeCell ref="AH18:AH19"/>
    <mergeCell ref="AI18:AI19"/>
    <mergeCell ref="AJ18:AK18"/>
    <mergeCell ref="AL18:AM18"/>
    <mergeCell ref="X19:Z19"/>
    <mergeCell ref="AJ19:AK19"/>
    <mergeCell ref="AL19:AM19"/>
    <mergeCell ref="X17:Z17"/>
    <mergeCell ref="AJ17:AK17"/>
    <mergeCell ref="AL17:AM17"/>
    <mergeCell ref="AH16:AH17"/>
    <mergeCell ref="AI16:AI17"/>
    <mergeCell ref="AJ16:AK16"/>
    <mergeCell ref="AL16:AM16"/>
    <mergeCell ref="AG20:AI21"/>
    <mergeCell ref="AJ20:AK20"/>
    <mergeCell ref="AL20:AM20"/>
    <mergeCell ref="X21:Z21"/>
    <mergeCell ref="AJ21:AK21"/>
    <mergeCell ref="AL21:AM21"/>
    <mergeCell ref="V20:W20"/>
    <mergeCell ref="X20:Z20"/>
    <mergeCell ref="AA20:AA21"/>
    <mergeCell ref="AB20:AB21"/>
    <mergeCell ref="AC20:AC21"/>
    <mergeCell ref="AD20:AD21"/>
    <mergeCell ref="A56:B56"/>
    <mergeCell ref="A54:B54"/>
    <mergeCell ref="A52:B52"/>
    <mergeCell ref="A50:B50"/>
    <mergeCell ref="H49:I50"/>
    <mergeCell ref="Q49:R49"/>
    <mergeCell ref="O40:P41"/>
    <mergeCell ref="O42:P43"/>
    <mergeCell ref="C27:F27"/>
    <mergeCell ref="C35:F35"/>
    <mergeCell ref="C39:F39"/>
    <mergeCell ref="Q33:R33"/>
    <mergeCell ref="M32:M33"/>
    <mergeCell ref="I36:I37"/>
    <mergeCell ref="Q28:R28"/>
    <mergeCell ref="Q29:R29"/>
    <mergeCell ref="R41:R42"/>
    <mergeCell ref="C60:F60"/>
    <mergeCell ref="AC48:AF48"/>
    <mergeCell ref="AC60:AF60"/>
    <mergeCell ref="M53:M54"/>
    <mergeCell ref="Q54:R54"/>
    <mergeCell ref="V53:V54"/>
    <mergeCell ref="AD55:AD56"/>
    <mergeCell ref="AD51:AD52"/>
    <mergeCell ref="E55:E56"/>
    <mergeCell ref="E51:E52"/>
    <mergeCell ref="C48:F48"/>
    <mergeCell ref="AA49:AB50"/>
    <mergeCell ref="Q50:R50"/>
    <mergeCell ref="H57:I58"/>
    <mergeCell ref="AA57:AB58"/>
    <mergeCell ref="X53:X54"/>
  </mergeCells>
  <phoneticPr fontId="2"/>
  <conditionalFormatting sqref="C27:F27">
    <cfRule type="containsBlanks" dxfId="30" priority="9">
      <formula>LEN(TRIM(C27))=0</formula>
    </cfRule>
  </conditionalFormatting>
  <conditionalFormatting sqref="C31:F31">
    <cfRule type="containsBlanks" dxfId="29" priority="1">
      <formula>LEN(TRIM(C31))=0</formula>
    </cfRule>
  </conditionalFormatting>
  <conditionalFormatting sqref="C48:F48 AC48:AF48 C60:F60 AC60:AF60">
    <cfRule type="containsBlanks" dxfId="28" priority="7">
      <formula>LEN(TRIM(C48))=0</formula>
    </cfRule>
  </conditionalFormatting>
  <conditionalFormatting sqref="J7:K8 M7:N10">
    <cfRule type="containsBlanks" dxfId="27" priority="4">
      <formula>LEN(TRIM(J7))=0</formula>
    </cfRule>
  </conditionalFormatting>
  <conditionalFormatting sqref="J16:K17 M16:N19">
    <cfRule type="containsBlanks" dxfId="26" priority="3">
      <formula>LEN(TRIM(J16))=0</formula>
    </cfRule>
  </conditionalFormatting>
  <conditionalFormatting sqref="AC27:AF27 AC31:AF31 C35:F35 C39:F39 AC39:AF39">
    <cfRule type="containsBlanks" dxfId="25" priority="8">
      <formula>LEN(TRIM(C27))=0</formula>
    </cfRule>
  </conditionalFormatting>
  <conditionalFormatting sqref="AC35:AF35">
    <cfRule type="containsBlanks" dxfId="24" priority="2">
      <formula>LEN(TRIM(AC35))=0</formula>
    </cfRule>
  </conditionalFormatting>
  <conditionalFormatting sqref="AE7:AF8 AH7:AI10">
    <cfRule type="containsBlanks" dxfId="23" priority="15">
      <formula>LEN(TRIM(AE7))=0</formula>
    </cfRule>
  </conditionalFormatting>
  <conditionalFormatting sqref="AE16:AF17 AH16:AI19">
    <cfRule type="containsBlanks" dxfId="22" priority="13">
      <formula>LEN(TRIM(AE16))=0</formula>
    </cfRule>
  </conditionalFormatting>
  <pageMargins left="0.25" right="0.25" top="0.75" bottom="0.75" header="0.3" footer="0.3"/>
  <pageSetup paperSize="9" scale="6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789F80-E18B-4D2F-9BEF-841A7D3EC2D4}">
  <sheetPr>
    <pageSetUpPr fitToPage="1"/>
  </sheetPr>
  <dimension ref="A1:AP76"/>
  <sheetViews>
    <sheetView showGridLines="0" showWhiteSpace="0" topLeftCell="C1" zoomScale="90" zoomScaleNormal="90" zoomScaleSheetLayoutView="90" zoomScalePageLayoutView="70" workbookViewId="0">
      <selection sqref="A1:AO1"/>
    </sheetView>
  </sheetViews>
  <sheetFormatPr defaultColWidth="8.69921875" defaultRowHeight="15"/>
  <cols>
    <col min="1" max="2" width="4" style="2" hidden="1" customWidth="1"/>
    <col min="3" max="23" width="4" style="2" customWidth="1"/>
    <col min="24" max="25" width="4" style="2" hidden="1" customWidth="1"/>
    <col min="26" max="41" width="4" style="2" customWidth="1"/>
    <col min="42" max="63" width="4.09765625" style="2" customWidth="1"/>
    <col min="64" max="16384" width="8.69921875" style="2"/>
  </cols>
  <sheetData>
    <row r="1" spans="1:41" ht="24.6">
      <c r="A1" s="342" t="s">
        <v>1162</v>
      </c>
      <c r="B1" s="342"/>
      <c r="C1" s="342"/>
      <c r="D1" s="342"/>
      <c r="E1" s="342"/>
      <c r="F1" s="342"/>
      <c r="G1" s="342"/>
      <c r="H1" s="342"/>
      <c r="I1" s="342"/>
      <c r="J1" s="342"/>
      <c r="K1" s="342"/>
      <c r="L1" s="342"/>
      <c r="M1" s="342"/>
      <c r="N1" s="342"/>
      <c r="O1" s="342"/>
      <c r="P1" s="342"/>
      <c r="Q1" s="342"/>
      <c r="R1" s="342"/>
      <c r="S1" s="342"/>
      <c r="T1" s="342"/>
      <c r="U1" s="342"/>
      <c r="V1" s="342"/>
      <c r="W1" s="342"/>
      <c r="X1" s="342"/>
      <c r="Y1" s="342"/>
      <c r="Z1" s="342"/>
      <c r="AA1" s="342"/>
      <c r="AB1" s="342"/>
      <c r="AC1" s="342"/>
      <c r="AD1" s="342"/>
      <c r="AE1" s="342"/>
      <c r="AF1" s="342"/>
      <c r="AG1" s="342"/>
      <c r="AH1" s="342"/>
      <c r="AI1" s="342"/>
      <c r="AJ1" s="342"/>
      <c r="AK1" s="342"/>
      <c r="AL1" s="342"/>
      <c r="AM1" s="342"/>
      <c r="AN1" s="342"/>
      <c r="AO1" s="342"/>
    </row>
    <row r="2" spans="1:41" ht="24.6">
      <c r="A2" s="241"/>
      <c r="B2" s="241"/>
      <c r="C2" s="241"/>
      <c r="D2" s="241"/>
      <c r="E2" s="241"/>
      <c r="F2" s="241"/>
      <c r="G2" s="241"/>
      <c r="H2" s="241"/>
      <c r="I2" s="241"/>
      <c r="J2" s="241"/>
      <c r="K2" s="241"/>
      <c r="L2" s="241"/>
      <c r="M2" s="241"/>
      <c r="N2" s="241"/>
      <c r="O2" s="241"/>
      <c r="P2" s="241"/>
      <c r="Q2" s="241"/>
      <c r="R2" s="241"/>
      <c r="S2" s="241"/>
      <c r="T2" s="241"/>
      <c r="U2" s="241"/>
      <c r="V2" s="241"/>
      <c r="W2" s="241"/>
      <c r="X2" s="241"/>
      <c r="Y2" s="241"/>
      <c r="Z2" s="241"/>
      <c r="AA2" s="241"/>
      <c r="AB2" s="241"/>
      <c r="AC2" s="241"/>
      <c r="AD2" s="241"/>
      <c r="AE2" s="241"/>
      <c r="AF2" s="241"/>
      <c r="AG2" s="241"/>
      <c r="AH2" s="241"/>
      <c r="AI2" s="241"/>
      <c r="AJ2" s="241"/>
      <c r="AK2" s="241"/>
      <c r="AL2" s="241"/>
      <c r="AM2" s="241"/>
      <c r="AN2" s="241"/>
      <c r="AO2" s="241"/>
    </row>
    <row r="3" spans="1:41" ht="22.8">
      <c r="A3" s="343" t="s">
        <v>1165</v>
      </c>
      <c r="B3" s="343"/>
      <c r="C3" s="343"/>
      <c r="D3" s="343"/>
      <c r="E3" s="343"/>
      <c r="F3" s="343"/>
      <c r="G3" s="343"/>
      <c r="H3" s="343"/>
      <c r="I3" s="343"/>
      <c r="J3" s="343" t="s">
        <v>1290</v>
      </c>
      <c r="K3" s="343"/>
      <c r="L3" s="343"/>
      <c r="M3" s="343"/>
      <c r="N3" s="343"/>
      <c r="O3" s="343"/>
      <c r="P3" s="343"/>
      <c r="Q3" s="343"/>
      <c r="R3" s="343"/>
      <c r="S3" s="343"/>
      <c r="T3" s="343"/>
      <c r="U3" s="343"/>
      <c r="V3" s="343"/>
      <c r="W3" s="343"/>
      <c r="X3" s="343"/>
      <c r="Y3" s="343"/>
      <c r="Z3" s="343"/>
      <c r="AA3" s="343"/>
      <c r="AB3" s="343"/>
      <c r="AC3" s="343"/>
      <c r="AD3" s="343"/>
      <c r="AE3" s="343"/>
      <c r="AF3" s="343"/>
      <c r="AG3" s="343"/>
      <c r="AH3" s="343"/>
      <c r="AI3" s="343"/>
      <c r="AJ3" s="343"/>
      <c r="AK3" s="343"/>
      <c r="AL3" s="343"/>
      <c r="AM3" s="343"/>
      <c r="AN3" s="343"/>
      <c r="AO3" s="343"/>
    </row>
    <row r="4" spans="1:41" ht="15" customHeight="1"/>
    <row r="5" spans="1:41" ht="16.2" customHeight="1">
      <c r="A5" s="1"/>
      <c r="B5" s="1"/>
      <c r="C5" s="236" t="s">
        <v>1237</v>
      </c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X5" s="1"/>
      <c r="Y5" s="1"/>
      <c r="Z5" s="2" t="s">
        <v>1423</v>
      </c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</row>
    <row r="6" spans="1:41" ht="16.2" customHeight="1">
      <c r="A6" s="13" t="s">
        <v>10</v>
      </c>
      <c r="B6" s="1"/>
      <c r="C6" s="319" t="s">
        <v>1268</v>
      </c>
      <c r="D6" s="320"/>
      <c r="E6" s="321"/>
      <c r="F6" s="322" t="str">
        <f>C7</f>
        <v>辰巳悟朗</v>
      </c>
      <c r="G6" s="322"/>
      <c r="H6" s="322"/>
      <c r="I6" s="322" t="str">
        <f>C9</f>
        <v>青木重之</v>
      </c>
      <c r="J6" s="322"/>
      <c r="K6" s="322"/>
      <c r="L6" s="322" t="str">
        <f>C11</f>
        <v>亀井雅嗣</v>
      </c>
      <c r="M6" s="322"/>
      <c r="N6" s="322"/>
      <c r="O6" s="322" t="str">
        <f>C13</f>
        <v>田處浩壱</v>
      </c>
      <c r="P6" s="322"/>
      <c r="Q6" s="322"/>
      <c r="R6" s="322" t="s">
        <v>0</v>
      </c>
      <c r="S6" s="322"/>
      <c r="T6" s="322"/>
      <c r="U6" s="322"/>
      <c r="X6" s="13" t="s">
        <v>9</v>
      </c>
      <c r="Y6" s="1"/>
      <c r="Z6" s="319" t="s">
        <v>1270</v>
      </c>
      <c r="AA6" s="320"/>
      <c r="AB6" s="321"/>
      <c r="AC6" s="322" t="str">
        <f>Z7</f>
        <v>池端誠治</v>
      </c>
      <c r="AD6" s="322"/>
      <c r="AE6" s="322"/>
      <c r="AF6" s="322" t="str">
        <f>Z9</f>
        <v>片岡一寿</v>
      </c>
      <c r="AG6" s="322"/>
      <c r="AH6" s="322"/>
      <c r="AI6" s="322" t="str">
        <f>Z11</f>
        <v>脇野佳邦</v>
      </c>
      <c r="AJ6" s="322"/>
      <c r="AK6" s="322"/>
      <c r="AL6" s="322" t="s">
        <v>0</v>
      </c>
      <c r="AM6" s="322"/>
      <c r="AN6" s="322"/>
      <c r="AO6" s="322"/>
    </row>
    <row r="7" spans="1:41" ht="16.2" customHeight="1">
      <c r="A7" s="302" t="s">
        <v>1220</v>
      </c>
      <c r="B7" s="303"/>
      <c r="C7" s="304" t="str">
        <f>IF(A7="","",VLOOKUP(A7,登録No.!$A$3:$N$506,7,FALSE))</f>
        <v>辰巳悟朗</v>
      </c>
      <c r="D7" s="305"/>
      <c r="E7" s="306"/>
      <c r="F7" s="313"/>
      <c r="G7" s="314"/>
      <c r="H7" s="315"/>
      <c r="I7" s="307" t="str">
        <f>IF(J7="","⑥",IF(J7&gt;K7,"〇","×"))</f>
        <v>⑥</v>
      </c>
      <c r="J7" s="309"/>
      <c r="K7" s="311"/>
      <c r="L7" s="307" t="str">
        <f>IF(M7="","④",IF(M7&gt;N7,"〇","×"))</f>
        <v>④</v>
      </c>
      <c r="M7" s="309"/>
      <c r="N7" s="311"/>
      <c r="O7" s="307" t="str">
        <f>IF(P7="","②",IF(P7&gt;Q7,"〇","×"))</f>
        <v>②</v>
      </c>
      <c r="P7" s="309"/>
      <c r="Q7" s="311"/>
      <c r="R7" s="291" t="str">
        <f>IF(J7="","勝",COUNTIF(F7:Q7,"〇"))</f>
        <v>勝</v>
      </c>
      <c r="S7" s="292"/>
      <c r="T7" s="293" t="str">
        <f>IF(J7="","敗",COUNTIF(F7:Q7,"×"))</f>
        <v>敗</v>
      </c>
      <c r="U7" s="294"/>
      <c r="X7" s="302" t="s">
        <v>1222</v>
      </c>
      <c r="Y7" s="303"/>
      <c r="Z7" s="304" t="str">
        <f>IF(X7="","",VLOOKUP(X7,登録No.!$A$3:$N$506,7,FALSE))</f>
        <v>池端誠治</v>
      </c>
      <c r="AA7" s="305"/>
      <c r="AB7" s="306"/>
      <c r="AC7" s="313"/>
      <c r="AD7" s="314"/>
      <c r="AE7" s="315"/>
      <c r="AF7" s="307" t="str">
        <f>IF(AG7="","③",IF(AG7&gt;AH7,"〇","×"))</f>
        <v>③</v>
      </c>
      <c r="AG7" s="309"/>
      <c r="AH7" s="311"/>
      <c r="AI7" s="307" t="str">
        <f>IF(AJ7="","②",IF(AJ7&gt;AK7,"〇","×"))</f>
        <v>②</v>
      </c>
      <c r="AJ7" s="309"/>
      <c r="AK7" s="311"/>
      <c r="AL7" s="291" t="str">
        <f>IF(AG7="","勝",COUNTIF(AC7:AK7,"〇"))</f>
        <v>勝</v>
      </c>
      <c r="AM7" s="292"/>
      <c r="AN7" s="293" t="str">
        <f>IF(AG7="","敗",COUNTIF(AC7:AK7,"×"))</f>
        <v>敗</v>
      </c>
      <c r="AO7" s="294"/>
    </row>
    <row r="8" spans="1:41" ht="16.2" customHeight="1">
      <c r="A8" s="3"/>
      <c r="B8" s="11"/>
      <c r="C8" s="295" t="str">
        <f>IF(A7="","",VLOOKUP(A7,登録No.!$A$3:$N$506,4,FALSE))</f>
        <v>アプストTC</v>
      </c>
      <c r="D8" s="296"/>
      <c r="E8" s="297"/>
      <c r="F8" s="316"/>
      <c r="G8" s="317"/>
      <c r="H8" s="318"/>
      <c r="I8" s="308"/>
      <c r="J8" s="310"/>
      <c r="K8" s="312"/>
      <c r="L8" s="308"/>
      <c r="M8" s="310"/>
      <c r="N8" s="312"/>
      <c r="O8" s="308"/>
      <c r="P8" s="310"/>
      <c r="Q8" s="312"/>
      <c r="R8" s="298" t="str">
        <f>IF(J7="","ゲーム取得率",SUM(J7,M7,P7)/SUM(I7:Q7))</f>
        <v>ゲーム取得率</v>
      </c>
      <c r="S8" s="299"/>
      <c r="T8" s="300" t="s">
        <v>16</v>
      </c>
      <c r="U8" s="301"/>
      <c r="X8" s="3"/>
      <c r="Y8" s="11"/>
      <c r="Z8" s="295" t="str">
        <f>IF(X7="","",VLOOKUP(X7,登録No.!$A$3:$N$506,4,FALSE))</f>
        <v>フレンズ</v>
      </c>
      <c r="AA8" s="296"/>
      <c r="AB8" s="297"/>
      <c r="AC8" s="316"/>
      <c r="AD8" s="317"/>
      <c r="AE8" s="318"/>
      <c r="AF8" s="308"/>
      <c r="AG8" s="310"/>
      <c r="AH8" s="312"/>
      <c r="AI8" s="308"/>
      <c r="AJ8" s="310"/>
      <c r="AK8" s="312"/>
      <c r="AL8" s="298" t="str">
        <f>IF(AG7="","ゲーム取得率",SUM(AG7,AJ7)/SUM(AC7:AK7))</f>
        <v>ゲーム取得率</v>
      </c>
      <c r="AM8" s="299"/>
      <c r="AN8" s="300" t="s">
        <v>16</v>
      </c>
      <c r="AO8" s="301"/>
    </row>
    <row r="9" spans="1:41" ht="16.2" customHeight="1">
      <c r="A9" s="302" t="s">
        <v>1225</v>
      </c>
      <c r="B9" s="303"/>
      <c r="C9" s="304" t="str">
        <f>IF(A9="","",VLOOKUP(A9,登録No.!$A$3:$N$506,7,FALSE))</f>
        <v>青木重之</v>
      </c>
      <c r="D9" s="305"/>
      <c r="E9" s="306"/>
      <c r="F9" s="307" t="str">
        <f>IF(J7="","",IF(I7="〇","×","〇"))</f>
        <v/>
      </c>
      <c r="G9" s="309" t="str">
        <f>IF(K7="","",K7)</f>
        <v/>
      </c>
      <c r="H9" s="311" t="str">
        <f>IF(J7="","",J7)</f>
        <v/>
      </c>
      <c r="I9" s="313"/>
      <c r="J9" s="314"/>
      <c r="K9" s="315"/>
      <c r="L9" s="307" t="str">
        <f>IF(M9="","①",IF(M9&gt;N9,"〇","×"))</f>
        <v>①</v>
      </c>
      <c r="M9" s="309"/>
      <c r="N9" s="311"/>
      <c r="O9" s="307" t="str">
        <f>IF(P9="","③",IF(P9&gt;Q9,"〇","×"))</f>
        <v>③</v>
      </c>
      <c r="P9" s="309"/>
      <c r="Q9" s="311"/>
      <c r="R9" s="291" t="str">
        <f>IF(F9="","勝",COUNTIF(F9:Q9,"〇"))</f>
        <v>勝</v>
      </c>
      <c r="S9" s="292"/>
      <c r="T9" s="293" t="str">
        <f>IF(F9="","敗",COUNTIF(F9:Q9,"×"))</f>
        <v>敗</v>
      </c>
      <c r="U9" s="294"/>
      <c r="X9" s="302" t="s">
        <v>1224</v>
      </c>
      <c r="Y9" s="303"/>
      <c r="Z9" s="304" t="str">
        <f>IF(X9="","",VLOOKUP(X9,登録No.!$A$3:$N$506,7,FALSE))</f>
        <v>片岡一寿</v>
      </c>
      <c r="AA9" s="305"/>
      <c r="AB9" s="306"/>
      <c r="AC9" s="307" t="str">
        <f>IF(AG7="","",IF(AF7="〇","×","〇"))</f>
        <v/>
      </c>
      <c r="AD9" s="309" t="str">
        <f>IF(AH7="","",AH7)</f>
        <v/>
      </c>
      <c r="AE9" s="311" t="str">
        <f>IF(AG7="","",AG7)</f>
        <v/>
      </c>
      <c r="AF9" s="313"/>
      <c r="AG9" s="314"/>
      <c r="AH9" s="315"/>
      <c r="AI9" s="307" t="str">
        <f>IF(AJ9="","①",IF(AJ9&gt;AK9,"〇","×"))</f>
        <v>①</v>
      </c>
      <c r="AJ9" s="309"/>
      <c r="AK9" s="311"/>
      <c r="AL9" s="291" t="str">
        <f>IF(AC9="","勝",COUNTIF(AC9:AK9,"〇"))</f>
        <v>勝</v>
      </c>
      <c r="AM9" s="292"/>
      <c r="AN9" s="293" t="str">
        <f>IF(AC9="","敗",COUNTIF(AC9:AK9,"×"))</f>
        <v>敗</v>
      </c>
      <c r="AO9" s="294"/>
    </row>
    <row r="10" spans="1:41" ht="16.2" customHeight="1">
      <c r="A10" s="3"/>
      <c r="B10" s="11"/>
      <c r="C10" s="295" t="str">
        <f>IF(A9="","",VLOOKUP(A9,登録No.!$A$3:$N$506,4,FALSE))</f>
        <v>アビックBB</v>
      </c>
      <c r="D10" s="296"/>
      <c r="E10" s="297"/>
      <c r="F10" s="308"/>
      <c r="G10" s="310"/>
      <c r="H10" s="312"/>
      <c r="I10" s="316"/>
      <c r="J10" s="317"/>
      <c r="K10" s="318"/>
      <c r="L10" s="308"/>
      <c r="M10" s="310"/>
      <c r="N10" s="312"/>
      <c r="O10" s="308"/>
      <c r="P10" s="310"/>
      <c r="Q10" s="312"/>
      <c r="R10" s="298" t="str">
        <f>IF(F9="","ゲーム取得率",SUM(G9,M9,P9)/SUM(F9:Q9))</f>
        <v>ゲーム取得率</v>
      </c>
      <c r="S10" s="299"/>
      <c r="T10" s="300" t="s">
        <v>16</v>
      </c>
      <c r="U10" s="301"/>
      <c r="X10" s="3"/>
      <c r="Y10" s="11"/>
      <c r="Z10" s="295" t="str">
        <f>IF(X9="","",VLOOKUP(X9,登録No.!$A$3:$N$506,4,FALSE))</f>
        <v>うさかめ</v>
      </c>
      <c r="AA10" s="296"/>
      <c r="AB10" s="297"/>
      <c r="AC10" s="308"/>
      <c r="AD10" s="310"/>
      <c r="AE10" s="312"/>
      <c r="AF10" s="316"/>
      <c r="AG10" s="317"/>
      <c r="AH10" s="318"/>
      <c r="AI10" s="308"/>
      <c r="AJ10" s="310"/>
      <c r="AK10" s="312"/>
      <c r="AL10" s="298" t="str">
        <f>IF(AD9="","ゲーム取得率",SUM(AD9,AJ9)/SUM(AC9:AK9))</f>
        <v>ゲーム取得率</v>
      </c>
      <c r="AM10" s="299"/>
      <c r="AN10" s="300" t="s">
        <v>16</v>
      </c>
      <c r="AO10" s="301"/>
    </row>
    <row r="11" spans="1:41" ht="16.2" customHeight="1">
      <c r="A11" s="302" t="s">
        <v>1226</v>
      </c>
      <c r="B11" s="303"/>
      <c r="C11" s="304" t="str">
        <f>IF(A11="","",VLOOKUP(A11,登録No.!$A$3:$N$506,7,FALSE))</f>
        <v>亀井雅嗣</v>
      </c>
      <c r="D11" s="305"/>
      <c r="E11" s="306"/>
      <c r="F11" s="307" t="str">
        <f>IF(M7="","",IF(L7="〇","×","〇"))</f>
        <v/>
      </c>
      <c r="G11" s="309" t="str">
        <f>IF(N7="","",N7)</f>
        <v/>
      </c>
      <c r="H11" s="311" t="str">
        <f>IF(M7="","",M7)</f>
        <v/>
      </c>
      <c r="I11" s="307" t="str">
        <f>IF(M9="","",IF(L9="〇","×","〇"))</f>
        <v/>
      </c>
      <c r="J11" s="309" t="str">
        <f>IF(N9="","",N9)</f>
        <v/>
      </c>
      <c r="K11" s="311" t="str">
        <f>IF(M9="","",M9)</f>
        <v/>
      </c>
      <c r="L11" s="313"/>
      <c r="M11" s="314"/>
      <c r="N11" s="315"/>
      <c r="O11" s="307" t="str">
        <f>IF(P11="","⑤",IF(P11&gt;Q11,"〇","×"))</f>
        <v>⑤</v>
      </c>
      <c r="P11" s="309"/>
      <c r="Q11" s="311"/>
      <c r="R11" s="291" t="str">
        <f>IF(J11="","勝",COUNTIF(F11:Q11,"〇"))</f>
        <v>勝</v>
      </c>
      <c r="S11" s="292"/>
      <c r="T11" s="293" t="str">
        <f>IF(I11="","敗",COUNTIF(F11:Q11,"×"))</f>
        <v>敗</v>
      </c>
      <c r="U11" s="294"/>
      <c r="X11" s="302" t="s">
        <v>1229</v>
      </c>
      <c r="Y11" s="303"/>
      <c r="Z11" s="304" t="str">
        <f>IF(X11="","",VLOOKUP(X11,登録No.!$A$3:$N$506,7,FALSE))</f>
        <v>脇野佳邦</v>
      </c>
      <c r="AA11" s="305"/>
      <c r="AB11" s="306"/>
      <c r="AC11" s="307" t="str">
        <f>IF(AJ7="","",IF(AI7="〇","×","〇"))</f>
        <v/>
      </c>
      <c r="AD11" s="309" t="str">
        <f>IF(AK7="","",AK7)</f>
        <v/>
      </c>
      <c r="AE11" s="311" t="str">
        <f>IF(AJ7="","",AJ7)</f>
        <v/>
      </c>
      <c r="AF11" s="307" t="str">
        <f>IF(AJ9="","",IF(AI9="〇","×","〇"))</f>
        <v/>
      </c>
      <c r="AG11" s="309" t="str">
        <f>IF(AK9="","",AK9)</f>
        <v/>
      </c>
      <c r="AH11" s="311" t="str">
        <f>IF(AJ9="","",AJ9)</f>
        <v/>
      </c>
      <c r="AI11" s="313"/>
      <c r="AJ11" s="314"/>
      <c r="AK11" s="315"/>
      <c r="AL11" s="291" t="str">
        <f>IF(AC11="","勝",COUNTIF(AC11:AK11,"〇"))</f>
        <v>勝</v>
      </c>
      <c r="AM11" s="292"/>
      <c r="AN11" s="293" t="str">
        <f>IF(AC11="","敗",COUNTIF(AC11:AK11,"×"))</f>
        <v>敗</v>
      </c>
      <c r="AO11" s="294"/>
    </row>
    <row r="12" spans="1:41" ht="16.2" customHeight="1">
      <c r="A12" s="3"/>
      <c r="B12" s="11"/>
      <c r="C12" s="295" t="str">
        <f>IF(A11="","",VLOOKUP(A11,登録No.!$A$3:$N$506,4,FALSE))</f>
        <v>うさかめ</v>
      </c>
      <c r="D12" s="296"/>
      <c r="E12" s="297"/>
      <c r="F12" s="308"/>
      <c r="G12" s="310"/>
      <c r="H12" s="312"/>
      <c r="I12" s="308"/>
      <c r="J12" s="310"/>
      <c r="K12" s="312"/>
      <c r="L12" s="316"/>
      <c r="M12" s="317"/>
      <c r="N12" s="318"/>
      <c r="O12" s="308"/>
      <c r="P12" s="310"/>
      <c r="Q12" s="312"/>
      <c r="R12" s="298" t="str">
        <f>IF(F11="","ゲーム取得率",SUM(G11,J11,P11)/SUM(F11:Q11))</f>
        <v>ゲーム取得率</v>
      </c>
      <c r="S12" s="299"/>
      <c r="T12" s="300" t="s">
        <v>16</v>
      </c>
      <c r="U12" s="301"/>
      <c r="X12" s="3"/>
      <c r="Y12" s="11"/>
      <c r="Z12" s="295" t="str">
        <f>IF(X11="","",VLOOKUP(X11,登録No.!$A$3:$N$506,4,FALSE))</f>
        <v>うさかめ</v>
      </c>
      <c r="AA12" s="296"/>
      <c r="AB12" s="297"/>
      <c r="AC12" s="308"/>
      <c r="AD12" s="310"/>
      <c r="AE12" s="312"/>
      <c r="AF12" s="308"/>
      <c r="AG12" s="310"/>
      <c r="AH12" s="312"/>
      <c r="AI12" s="316"/>
      <c r="AJ12" s="317"/>
      <c r="AK12" s="318"/>
      <c r="AL12" s="298" t="str">
        <f>IF(AC11="","ゲーム取得率",SUM(AD11,AG11)/SUM(AC11:AK11))</f>
        <v>ゲーム取得率</v>
      </c>
      <c r="AM12" s="299"/>
      <c r="AN12" s="300" t="s">
        <v>16</v>
      </c>
      <c r="AO12" s="301"/>
    </row>
    <row r="13" spans="1:41" ht="16.2" customHeight="1">
      <c r="A13" s="302" t="s">
        <v>1230</v>
      </c>
      <c r="B13" s="303"/>
      <c r="C13" s="304" t="str">
        <f>IF(A13="","",VLOOKUP(A13,登録No.!$A$3:$N$506,7,FALSE))</f>
        <v>田處浩壱</v>
      </c>
      <c r="D13" s="305"/>
      <c r="E13" s="306"/>
      <c r="F13" s="307" t="str">
        <f>IF(P7="","",IF(O7="〇","×","〇"))</f>
        <v/>
      </c>
      <c r="G13" s="309" t="str">
        <f>IF(Q7="","",Q7)</f>
        <v/>
      </c>
      <c r="H13" s="311" t="str">
        <f>IF(P7="","",P7)</f>
        <v/>
      </c>
      <c r="I13" s="307" t="str">
        <f>IF(P9="","",IF(O9="〇","×","〇"))</f>
        <v/>
      </c>
      <c r="J13" s="309" t="str">
        <f>IF(Q9="","",Q9)</f>
        <v/>
      </c>
      <c r="K13" s="311" t="str">
        <f>IF(P9="","",P9)</f>
        <v/>
      </c>
      <c r="L13" s="307" t="str">
        <f>IF(P11="","",IF(O11="〇","×","〇"))</f>
        <v/>
      </c>
      <c r="M13" s="309" t="str">
        <f>IF(Q11="","",Q11)</f>
        <v/>
      </c>
      <c r="N13" s="311" t="str">
        <f>IF(P11="","",P11)</f>
        <v/>
      </c>
      <c r="O13" s="313"/>
      <c r="P13" s="314"/>
      <c r="Q13" s="315"/>
      <c r="R13" s="291" t="str">
        <f>IF(I13="","勝",COUNTIF(F13:Q13,"〇"))</f>
        <v>勝</v>
      </c>
      <c r="S13" s="292"/>
      <c r="T13" s="293" t="str">
        <f>IF(I13="","敗",COUNTIF(F13:Q13,"×"))</f>
        <v>敗</v>
      </c>
      <c r="U13" s="294"/>
    </row>
    <row r="14" spans="1:41" ht="16.2" customHeight="1">
      <c r="A14" s="3"/>
      <c r="B14" s="11"/>
      <c r="C14" s="295" t="str">
        <f>IF(A13="","",VLOOKUP(A13,登録No.!$A$3:$N$506,4,FALSE))</f>
        <v>Kテニス</v>
      </c>
      <c r="D14" s="296"/>
      <c r="E14" s="297"/>
      <c r="F14" s="308"/>
      <c r="G14" s="310"/>
      <c r="H14" s="312"/>
      <c r="I14" s="308"/>
      <c r="J14" s="310"/>
      <c r="K14" s="312"/>
      <c r="L14" s="308"/>
      <c r="M14" s="310"/>
      <c r="N14" s="312"/>
      <c r="O14" s="316"/>
      <c r="P14" s="317"/>
      <c r="Q14" s="318"/>
      <c r="R14" s="298" t="str">
        <f>IF(F13="","ゲーム取得率",SUM(G13,J13,M13)/SUM(F13:N13))</f>
        <v>ゲーム取得率</v>
      </c>
      <c r="S14" s="299"/>
      <c r="T14" s="300" t="s">
        <v>16</v>
      </c>
      <c r="U14" s="301"/>
    </row>
    <row r="15" spans="1:41" ht="16.2" customHeight="1"/>
    <row r="16" spans="1:41" ht="16.2" customHeight="1">
      <c r="A16" s="1"/>
      <c r="B16" s="1"/>
      <c r="C16" s="236" t="s">
        <v>1237</v>
      </c>
      <c r="D16" s="240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X16" s="1"/>
      <c r="Y16" s="1"/>
      <c r="Z16" s="2" t="s">
        <v>1423</v>
      </c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</row>
    <row r="17" spans="1:41" ht="16.2" customHeight="1">
      <c r="A17" s="13" t="s">
        <v>9</v>
      </c>
      <c r="B17" s="1"/>
      <c r="C17" s="319" t="s">
        <v>1269</v>
      </c>
      <c r="D17" s="320"/>
      <c r="E17" s="321"/>
      <c r="F17" s="322" t="str">
        <f>C18</f>
        <v>山本浩之</v>
      </c>
      <c r="G17" s="322"/>
      <c r="H17" s="322"/>
      <c r="I17" s="322" t="str">
        <f>C20</f>
        <v>坂上治謙</v>
      </c>
      <c r="J17" s="322"/>
      <c r="K17" s="322"/>
      <c r="L17" s="322" t="str">
        <f>C22</f>
        <v>細原禎夫</v>
      </c>
      <c r="M17" s="322"/>
      <c r="N17" s="322"/>
      <c r="O17" s="322" t="str">
        <f>C24</f>
        <v>宮村知宏</v>
      </c>
      <c r="P17" s="322"/>
      <c r="Q17" s="322"/>
      <c r="R17" s="322" t="s">
        <v>0</v>
      </c>
      <c r="S17" s="322"/>
      <c r="T17" s="322"/>
      <c r="U17" s="322"/>
      <c r="X17" s="13" t="s">
        <v>9</v>
      </c>
      <c r="Y17" s="1"/>
      <c r="Z17" s="319" t="s">
        <v>1286</v>
      </c>
      <c r="AA17" s="320"/>
      <c r="AB17" s="321"/>
      <c r="AC17" s="322" t="str">
        <f>Z18</f>
        <v>山本昌紀</v>
      </c>
      <c r="AD17" s="322"/>
      <c r="AE17" s="322"/>
      <c r="AF17" s="322" t="str">
        <f>Z20</f>
        <v>八木篤司</v>
      </c>
      <c r="AG17" s="322"/>
      <c r="AH17" s="322"/>
      <c r="AI17" s="322" t="str">
        <f>Z22</f>
        <v>有吉裕喜</v>
      </c>
      <c r="AJ17" s="322"/>
      <c r="AK17" s="322"/>
      <c r="AL17" s="322" t="s">
        <v>0</v>
      </c>
      <c r="AM17" s="322"/>
      <c r="AN17" s="322"/>
      <c r="AO17" s="322"/>
    </row>
    <row r="18" spans="1:41" ht="16.2" customHeight="1">
      <c r="A18" s="302" t="s">
        <v>1221</v>
      </c>
      <c r="B18" s="303"/>
      <c r="C18" s="304" t="str">
        <f>IF(A18="","",VLOOKUP(A18,登録No.!$A$3:$N$506,7,FALSE))</f>
        <v>山本浩之</v>
      </c>
      <c r="D18" s="305"/>
      <c r="E18" s="306"/>
      <c r="F18" s="313"/>
      <c r="G18" s="314"/>
      <c r="H18" s="315"/>
      <c r="I18" s="307" t="str">
        <f>IF(J18="","⑥",IF(J18&gt;K18,"〇","×"))</f>
        <v>⑥</v>
      </c>
      <c r="J18" s="309"/>
      <c r="K18" s="311"/>
      <c r="L18" s="307" t="str">
        <f>IF(M18="","④",IF(M18&gt;N18,"〇","×"))</f>
        <v>④</v>
      </c>
      <c r="M18" s="309"/>
      <c r="N18" s="311"/>
      <c r="O18" s="307" t="str">
        <f>IF(P18="","②",IF(P18&gt;Q18,"〇","×"))</f>
        <v>②</v>
      </c>
      <c r="P18" s="309"/>
      <c r="Q18" s="311"/>
      <c r="R18" s="291" t="str">
        <f>IF(J18="","勝",COUNTIF(F18:Q18,"〇"))</f>
        <v>勝</v>
      </c>
      <c r="S18" s="292"/>
      <c r="T18" s="293" t="str">
        <f>IF(J18="","敗",COUNTIF(F18:Q18,"×"))</f>
        <v>敗</v>
      </c>
      <c r="U18" s="294"/>
      <c r="X18" s="302" t="s">
        <v>1223</v>
      </c>
      <c r="Y18" s="303"/>
      <c r="Z18" s="304" t="str">
        <f>IF(X18="","",VLOOKUP(X18,登録No.!$A$3:$N$506,7,FALSE))</f>
        <v>山本昌紀</v>
      </c>
      <c r="AA18" s="305"/>
      <c r="AB18" s="306"/>
      <c r="AC18" s="313"/>
      <c r="AD18" s="314"/>
      <c r="AE18" s="315"/>
      <c r="AF18" s="307" t="str">
        <f>IF(AG18="","③",IF(AG18&gt;AH18,"〇","×"))</f>
        <v>③</v>
      </c>
      <c r="AG18" s="309"/>
      <c r="AH18" s="311"/>
      <c r="AI18" s="307" t="str">
        <f>IF(AJ18="","②",IF(AJ18&gt;AK18,"〇","×"))</f>
        <v>②</v>
      </c>
      <c r="AJ18" s="309"/>
      <c r="AK18" s="311"/>
      <c r="AL18" s="291" t="str">
        <f>IF(AG18="","勝",COUNTIF(AC18:AK18,"〇"))</f>
        <v>勝</v>
      </c>
      <c r="AM18" s="292"/>
      <c r="AN18" s="293" t="str">
        <f>IF(AG18="","敗",COUNTIF(AC18:AK18,"×"))</f>
        <v>敗</v>
      </c>
      <c r="AO18" s="294"/>
    </row>
    <row r="19" spans="1:41" ht="16.2" customHeight="1">
      <c r="A19" s="3"/>
      <c r="B19" s="11"/>
      <c r="C19" s="295" t="str">
        <f>IF(A18="","",VLOOKUP(A18,登録No.!$A$3:$N$506,4,FALSE))</f>
        <v>うさかめ</v>
      </c>
      <c r="D19" s="296"/>
      <c r="E19" s="297"/>
      <c r="F19" s="316"/>
      <c r="G19" s="317"/>
      <c r="H19" s="318"/>
      <c r="I19" s="308"/>
      <c r="J19" s="310"/>
      <c r="K19" s="312"/>
      <c r="L19" s="308"/>
      <c r="M19" s="310"/>
      <c r="N19" s="312"/>
      <c r="O19" s="308"/>
      <c r="P19" s="310"/>
      <c r="Q19" s="312"/>
      <c r="R19" s="298" t="str">
        <f>IF(J18="","ゲーム取得率",SUM(J18,M18,P18)/SUM(I18:Q18))</f>
        <v>ゲーム取得率</v>
      </c>
      <c r="S19" s="299"/>
      <c r="T19" s="300" t="s">
        <v>16</v>
      </c>
      <c r="U19" s="301"/>
      <c r="X19" s="3"/>
      <c r="Y19" s="11"/>
      <c r="Z19" s="295" t="str">
        <f>IF(X18="","",VLOOKUP(X18,登録No.!$A$3:$N$506,4,FALSE))</f>
        <v>うさかめ</v>
      </c>
      <c r="AA19" s="296"/>
      <c r="AB19" s="297"/>
      <c r="AC19" s="316"/>
      <c r="AD19" s="317"/>
      <c r="AE19" s="318"/>
      <c r="AF19" s="308"/>
      <c r="AG19" s="310"/>
      <c r="AH19" s="312"/>
      <c r="AI19" s="308"/>
      <c r="AJ19" s="310"/>
      <c r="AK19" s="312"/>
      <c r="AL19" s="298" t="str">
        <f>IF(AG18="","ゲーム取得率",SUM(AG18,AJ18)/SUM(AC18:AK18))</f>
        <v>ゲーム取得率</v>
      </c>
      <c r="AM19" s="299"/>
      <c r="AN19" s="300" t="s">
        <v>16</v>
      </c>
      <c r="AO19" s="301"/>
    </row>
    <row r="20" spans="1:41" ht="16.2" customHeight="1">
      <c r="A20" s="302" t="s">
        <v>1231</v>
      </c>
      <c r="B20" s="303"/>
      <c r="C20" s="304" t="str">
        <f>IF(A20="","",VLOOKUP(A20,登録No.!$A$3:$N$506,7,FALSE))</f>
        <v>坂上治謙</v>
      </c>
      <c r="D20" s="305"/>
      <c r="E20" s="306"/>
      <c r="F20" s="307" t="str">
        <f>IF(J18="","",IF(I18="〇","×","〇"))</f>
        <v/>
      </c>
      <c r="G20" s="309" t="str">
        <f>IF(K18="","",K18)</f>
        <v/>
      </c>
      <c r="H20" s="311" t="str">
        <f>IF(J18="","",J18)</f>
        <v/>
      </c>
      <c r="I20" s="313"/>
      <c r="J20" s="314"/>
      <c r="K20" s="315"/>
      <c r="L20" s="307" t="str">
        <f>IF(M20="","①",IF(M20&gt;N20,"〇","×"))</f>
        <v>①</v>
      </c>
      <c r="M20" s="309"/>
      <c r="N20" s="311"/>
      <c r="O20" s="307" t="str">
        <f>IF(P20="","③",IF(P20&gt;Q20,"〇","×"))</f>
        <v>③</v>
      </c>
      <c r="P20" s="309"/>
      <c r="Q20" s="311"/>
      <c r="R20" s="291" t="str">
        <f>IF(F20="","勝",COUNTIF(F20:Q20,"〇"))</f>
        <v>勝</v>
      </c>
      <c r="S20" s="292"/>
      <c r="T20" s="293" t="str">
        <f>IF(F20="","敗",COUNTIF(F20:Q20,"×"))</f>
        <v>敗</v>
      </c>
      <c r="U20" s="294"/>
      <c r="X20" s="302" t="s">
        <v>1228</v>
      </c>
      <c r="Y20" s="303"/>
      <c r="Z20" s="304" t="str">
        <f>IF(X20="","",VLOOKUP(X20,登録No.!$A$3:$N$506,7,FALSE))</f>
        <v>八木篤司</v>
      </c>
      <c r="AA20" s="305"/>
      <c r="AB20" s="306"/>
      <c r="AC20" s="307" t="str">
        <f>IF(AG18="","",IF(AF18="〇","×","〇"))</f>
        <v/>
      </c>
      <c r="AD20" s="309" t="str">
        <f>IF(AH18="","",AH18)</f>
        <v/>
      </c>
      <c r="AE20" s="311" t="str">
        <f>IF(AG18="","",AG18)</f>
        <v/>
      </c>
      <c r="AF20" s="313"/>
      <c r="AG20" s="314"/>
      <c r="AH20" s="315"/>
      <c r="AI20" s="307" t="str">
        <f>IF(AJ20="","①",IF(AJ20&gt;AK20,"〇","×"))</f>
        <v>①</v>
      </c>
      <c r="AJ20" s="309"/>
      <c r="AK20" s="311"/>
      <c r="AL20" s="291" t="str">
        <f>IF(AC20="","勝",COUNTIF(AC20:AK20,"〇"))</f>
        <v>勝</v>
      </c>
      <c r="AM20" s="292"/>
      <c r="AN20" s="293" t="str">
        <f>IF(AC20="","敗",COUNTIF(AC20:AK20,"×"))</f>
        <v>敗</v>
      </c>
      <c r="AO20" s="294"/>
    </row>
    <row r="21" spans="1:41" ht="16.2" customHeight="1">
      <c r="A21" s="3"/>
      <c r="B21" s="11"/>
      <c r="C21" s="295" t="str">
        <f>IF(A20="","",VLOOKUP(A20,登録No.!$A$3:$N$506,4,FALSE))</f>
        <v>建部TC</v>
      </c>
      <c r="D21" s="296"/>
      <c r="E21" s="297"/>
      <c r="F21" s="308"/>
      <c r="G21" s="310"/>
      <c r="H21" s="312"/>
      <c r="I21" s="316"/>
      <c r="J21" s="317"/>
      <c r="K21" s="318"/>
      <c r="L21" s="308"/>
      <c r="M21" s="310"/>
      <c r="N21" s="312"/>
      <c r="O21" s="308"/>
      <c r="P21" s="310"/>
      <c r="Q21" s="312"/>
      <c r="R21" s="298" t="str">
        <f>IF(F20="","ゲーム取得率",SUM(G20,M20,P20)/SUM(F20:Q20))</f>
        <v>ゲーム取得率</v>
      </c>
      <c r="S21" s="299"/>
      <c r="T21" s="300" t="s">
        <v>16</v>
      </c>
      <c r="U21" s="301"/>
      <c r="X21" s="3"/>
      <c r="Y21" s="11"/>
      <c r="Z21" s="295" t="str">
        <f>IF(X20="","",VLOOKUP(X20,登録No.!$A$3:$N$506,4,FALSE))</f>
        <v>うさかめ</v>
      </c>
      <c r="AA21" s="296"/>
      <c r="AB21" s="297"/>
      <c r="AC21" s="308"/>
      <c r="AD21" s="310"/>
      <c r="AE21" s="312"/>
      <c r="AF21" s="316"/>
      <c r="AG21" s="317"/>
      <c r="AH21" s="318"/>
      <c r="AI21" s="308"/>
      <c r="AJ21" s="310"/>
      <c r="AK21" s="312"/>
      <c r="AL21" s="298" t="str">
        <f>IF(AD20="","ゲーム取得率",SUM(AD20,AJ20)/SUM(AC20:AK20))</f>
        <v>ゲーム取得率</v>
      </c>
      <c r="AM21" s="299"/>
      <c r="AN21" s="300" t="s">
        <v>16</v>
      </c>
      <c r="AO21" s="301"/>
    </row>
    <row r="22" spans="1:41" ht="16.2" customHeight="1">
      <c r="A22" s="302" t="s">
        <v>1227</v>
      </c>
      <c r="B22" s="303"/>
      <c r="C22" s="304" t="str">
        <f>IF(A22="","",VLOOKUP(A22,登録No.!$A$3:$N$506,7,FALSE))</f>
        <v>細原禎夫</v>
      </c>
      <c r="D22" s="305"/>
      <c r="E22" s="306"/>
      <c r="F22" s="307" t="str">
        <f>IF(M18="","",IF(L18="〇","×","〇"))</f>
        <v/>
      </c>
      <c r="G22" s="309" t="str">
        <f>IF(N18="","",N18)</f>
        <v/>
      </c>
      <c r="H22" s="311" t="str">
        <f>IF(M18="","",M18)</f>
        <v/>
      </c>
      <c r="I22" s="307" t="str">
        <f>IF(M20="","",IF(L20="〇","×","〇"))</f>
        <v/>
      </c>
      <c r="J22" s="309" t="str">
        <f>IF(N20="","",N20)</f>
        <v/>
      </c>
      <c r="K22" s="311" t="str">
        <f>IF(M20="","",M20)</f>
        <v/>
      </c>
      <c r="L22" s="313"/>
      <c r="M22" s="314"/>
      <c r="N22" s="315"/>
      <c r="O22" s="307" t="str">
        <f>IF(P22="","⑤",IF(P22&gt;Q22,"〇","×"))</f>
        <v>⑤</v>
      </c>
      <c r="P22" s="309"/>
      <c r="Q22" s="311"/>
      <c r="R22" s="291" t="str">
        <f>IF(J22="","勝",COUNTIF(F22:Q22,"〇"))</f>
        <v>勝</v>
      </c>
      <c r="S22" s="292"/>
      <c r="T22" s="293" t="str">
        <f>IF(I22="","敗",COUNTIF(F22:Q22,"×"))</f>
        <v>敗</v>
      </c>
      <c r="U22" s="294"/>
      <c r="X22" s="302" t="s">
        <v>1233</v>
      </c>
      <c r="Y22" s="303"/>
      <c r="Z22" s="304" t="str">
        <f>IF(X22="","",VLOOKUP(X22,登録No.!$A$3:$N$506,7,FALSE))</f>
        <v>有吉裕喜</v>
      </c>
      <c r="AA22" s="305"/>
      <c r="AB22" s="306"/>
      <c r="AC22" s="307" t="str">
        <f>IF(AJ18="","",IF(AI18="〇","×","〇"))</f>
        <v/>
      </c>
      <c r="AD22" s="309" t="str">
        <f>IF(AK18="","",AK18)</f>
        <v/>
      </c>
      <c r="AE22" s="311" t="str">
        <f>IF(AJ18="","",AJ18)</f>
        <v/>
      </c>
      <c r="AF22" s="307" t="str">
        <f>IF(AJ20="","",IF(AI20="〇","×","〇"))</f>
        <v/>
      </c>
      <c r="AG22" s="309" t="str">
        <f>IF(AK20="","",AK20)</f>
        <v/>
      </c>
      <c r="AH22" s="311" t="str">
        <f>IF(AJ20="","",AJ20)</f>
        <v/>
      </c>
      <c r="AI22" s="313"/>
      <c r="AJ22" s="314"/>
      <c r="AK22" s="315"/>
      <c r="AL22" s="291" t="str">
        <f>IF(AC22="","勝",COUNTIF(AC22:AK22,"〇"))</f>
        <v>勝</v>
      </c>
      <c r="AM22" s="292"/>
      <c r="AN22" s="293" t="str">
        <f>IF(AC22="","敗",COUNTIF(AC22:AK22,"×"))</f>
        <v>敗</v>
      </c>
      <c r="AO22" s="294"/>
    </row>
    <row r="23" spans="1:41" ht="16.2" customHeight="1">
      <c r="A23" s="3"/>
      <c r="B23" s="11"/>
      <c r="C23" s="295" t="str">
        <f>IF(A22="","",VLOOKUP(A22,登録No.!$A$3:$N$506,4,FALSE))</f>
        <v>個人登録</v>
      </c>
      <c r="D23" s="296"/>
      <c r="E23" s="297"/>
      <c r="F23" s="308"/>
      <c r="G23" s="310"/>
      <c r="H23" s="312"/>
      <c r="I23" s="308"/>
      <c r="J23" s="310"/>
      <c r="K23" s="312"/>
      <c r="L23" s="316"/>
      <c r="M23" s="317"/>
      <c r="N23" s="318"/>
      <c r="O23" s="308"/>
      <c r="P23" s="310"/>
      <c r="Q23" s="312"/>
      <c r="R23" s="298" t="str">
        <f>IF(F22="","ゲーム取得率",SUM(G22,J22,P22)/SUM(F22:Q22))</f>
        <v>ゲーム取得率</v>
      </c>
      <c r="S23" s="299"/>
      <c r="T23" s="300" t="s">
        <v>16</v>
      </c>
      <c r="U23" s="301"/>
      <c r="X23" s="3"/>
      <c r="Y23" s="11"/>
      <c r="Z23" s="295" t="str">
        <f>IF(X22="","",VLOOKUP(X22,登録No.!$A$3:$N$506,4,FALSE))</f>
        <v>アプストTC</v>
      </c>
      <c r="AA23" s="296"/>
      <c r="AB23" s="297"/>
      <c r="AC23" s="308"/>
      <c r="AD23" s="310"/>
      <c r="AE23" s="312"/>
      <c r="AF23" s="308"/>
      <c r="AG23" s="310"/>
      <c r="AH23" s="312"/>
      <c r="AI23" s="316"/>
      <c r="AJ23" s="317"/>
      <c r="AK23" s="318"/>
      <c r="AL23" s="298" t="str">
        <f>IF(AC22="","ゲーム取得率",SUM(AD22,AG22)/SUM(AC22:AK22))</f>
        <v>ゲーム取得率</v>
      </c>
      <c r="AM23" s="299"/>
      <c r="AN23" s="300" t="s">
        <v>16</v>
      </c>
      <c r="AO23" s="301"/>
    </row>
    <row r="24" spans="1:41" ht="16.2" customHeight="1">
      <c r="A24" s="302" t="s">
        <v>1232</v>
      </c>
      <c r="B24" s="303"/>
      <c r="C24" s="304" t="str">
        <f>IF(A24="","",VLOOKUP(A24,登録No.!$A$3:$N$506,7,FALSE))</f>
        <v>宮村知宏</v>
      </c>
      <c r="D24" s="305"/>
      <c r="E24" s="306"/>
      <c r="F24" s="307" t="str">
        <f>IF(P18="","",IF(O18="〇","×","〇"))</f>
        <v/>
      </c>
      <c r="G24" s="309" t="str">
        <f>IF(Q18="","",Q18)</f>
        <v/>
      </c>
      <c r="H24" s="311" t="str">
        <f>IF(P18="","",P18)</f>
        <v/>
      </c>
      <c r="I24" s="307" t="str">
        <f>IF(P20="","",IF(O20="〇","×","〇"))</f>
        <v/>
      </c>
      <c r="J24" s="309" t="str">
        <f>IF(Q20="","",Q20)</f>
        <v/>
      </c>
      <c r="K24" s="311" t="str">
        <f>IF(P20="","",P20)</f>
        <v/>
      </c>
      <c r="L24" s="307" t="str">
        <f>IF(P22="","",IF(O22="〇","×","〇"))</f>
        <v/>
      </c>
      <c r="M24" s="309" t="str">
        <f>IF(Q22="","",Q22)</f>
        <v/>
      </c>
      <c r="N24" s="311" t="str">
        <f>IF(P22="","",P22)</f>
        <v/>
      </c>
      <c r="O24" s="313"/>
      <c r="P24" s="314"/>
      <c r="Q24" s="315"/>
      <c r="R24" s="291" t="str">
        <f>IF(I24="","勝",COUNTIF(F24:Q24,"〇"))</f>
        <v>勝</v>
      </c>
      <c r="S24" s="292"/>
      <c r="T24" s="293" t="str">
        <f>IF(I24="","敗",COUNTIF(F24:Q24,"×"))</f>
        <v>敗</v>
      </c>
      <c r="U24" s="294"/>
    </row>
    <row r="25" spans="1:41" ht="16.2" customHeight="1">
      <c r="A25" s="3"/>
      <c r="B25" s="11"/>
      <c r="C25" s="295" t="str">
        <f>IF(A24="","",VLOOKUP(A24,登録No.!$A$3:$N$506,4,FALSE))</f>
        <v>アプストTC</v>
      </c>
      <c r="D25" s="296"/>
      <c r="E25" s="297"/>
      <c r="F25" s="308"/>
      <c r="G25" s="310"/>
      <c r="H25" s="312"/>
      <c r="I25" s="308"/>
      <c r="J25" s="310"/>
      <c r="K25" s="312"/>
      <c r="L25" s="308"/>
      <c r="M25" s="310"/>
      <c r="N25" s="312"/>
      <c r="O25" s="316"/>
      <c r="P25" s="317"/>
      <c r="Q25" s="318"/>
      <c r="R25" s="298" t="str">
        <f>IF(F24="","ゲーム取得率",SUM(G24,J24,M24)/SUM(F24:N24))</f>
        <v>ゲーム取得率</v>
      </c>
      <c r="S25" s="299"/>
      <c r="T25" s="300" t="s">
        <v>16</v>
      </c>
      <c r="U25" s="301"/>
    </row>
    <row r="26" spans="1:41" ht="16.2" customHeight="1"/>
    <row r="27" spans="1:41" ht="16.2" customHeight="1">
      <c r="D27" s="2" t="s">
        <v>1283</v>
      </c>
    </row>
    <row r="28" spans="1:41" ht="16.2" customHeight="1"/>
    <row r="29" spans="1:41" ht="16.2" customHeight="1">
      <c r="E29" s="40" t="s">
        <v>1219</v>
      </c>
    </row>
    <row r="30" spans="1:41" ht="16.2" customHeight="1">
      <c r="E30" s="2" t="s">
        <v>1</v>
      </c>
      <c r="I30" s="10"/>
      <c r="J30" s="10"/>
      <c r="AG30" s="10"/>
      <c r="AH30" s="2" t="s">
        <v>5</v>
      </c>
    </row>
    <row r="31" spans="1:41" ht="16.2" customHeight="1">
      <c r="E31" s="325"/>
      <c r="F31" s="325"/>
      <c r="G31" s="325"/>
      <c r="H31" s="325"/>
      <c r="I31"/>
      <c r="J31"/>
      <c r="K31" s="5"/>
      <c r="AF31" s="6"/>
      <c r="AH31" s="325"/>
      <c r="AI31" s="325"/>
      <c r="AJ31" s="325"/>
      <c r="AK31" s="325"/>
    </row>
    <row r="32" spans="1:41" ht="16.2" customHeight="1">
      <c r="I32"/>
      <c r="J32" s="329" t="s">
        <v>1280</v>
      </c>
      <c r="K32" s="327"/>
      <c r="L32" s="191"/>
      <c r="M32" s="17" t="s">
        <v>4</v>
      </c>
      <c r="N32" s="17"/>
      <c r="O32" s="17"/>
      <c r="S32" s="329" t="s">
        <v>4</v>
      </c>
      <c r="T32" s="329"/>
      <c r="U32" s="1"/>
      <c r="V32" s="1"/>
      <c r="AB32" s="14" t="s">
        <v>4</v>
      </c>
      <c r="AC32" s="14"/>
      <c r="AD32" s="14"/>
      <c r="AE32" s="14"/>
      <c r="AF32" s="328" t="s">
        <v>376</v>
      </c>
      <c r="AG32" s="329"/>
    </row>
    <row r="33" spans="5:37" ht="16.2" customHeight="1">
      <c r="I33"/>
      <c r="J33" s="329"/>
      <c r="K33" s="327"/>
      <c r="L33" s="1"/>
      <c r="M33" s="14" t="s">
        <v>3</v>
      </c>
      <c r="N33" s="14"/>
      <c r="O33" s="14"/>
      <c r="P33" s="7"/>
      <c r="S33" s="329" t="s">
        <v>3</v>
      </c>
      <c r="T33" s="329"/>
      <c r="U33" s="1"/>
      <c r="V33" s="1"/>
      <c r="AB33" s="18" t="s">
        <v>3</v>
      </c>
      <c r="AC33" s="180"/>
      <c r="AD33" s="180"/>
      <c r="AE33" s="177"/>
      <c r="AF33" s="328"/>
      <c r="AG33" s="329"/>
    </row>
    <row r="34" spans="5:37" ht="16.2" customHeight="1">
      <c r="E34" s="2" t="s">
        <v>1213</v>
      </c>
      <c r="I34" s="179"/>
      <c r="J34" s="179"/>
      <c r="K34" s="8"/>
      <c r="P34" s="7"/>
      <c r="T34" s="7"/>
      <c r="AB34" s="7"/>
      <c r="AE34" s="178"/>
      <c r="AF34" s="9"/>
      <c r="AG34" s="10"/>
      <c r="AH34" s="2" t="s">
        <v>1234</v>
      </c>
    </row>
    <row r="35" spans="5:37" ht="16.2" customHeight="1">
      <c r="E35" s="325"/>
      <c r="F35" s="325"/>
      <c r="G35" s="325"/>
      <c r="H35" s="325"/>
      <c r="I35"/>
      <c r="P35" s="7"/>
      <c r="T35" s="7"/>
      <c r="AB35" s="7"/>
      <c r="AH35" s="325"/>
      <c r="AI35" s="325"/>
      <c r="AJ35" s="325"/>
      <c r="AK35" s="325"/>
    </row>
    <row r="36" spans="5:37" ht="16.2" customHeight="1">
      <c r="I36"/>
      <c r="O36" s="327" t="s">
        <v>378</v>
      </c>
      <c r="P36" s="15" t="s">
        <v>4</v>
      </c>
      <c r="Q36" s="17"/>
      <c r="R36" s="17"/>
      <c r="S36" s="10"/>
      <c r="T36" s="9"/>
      <c r="U36" s="10"/>
      <c r="V36" s="10"/>
      <c r="W36" s="17" t="s">
        <v>4</v>
      </c>
      <c r="X36" s="17"/>
      <c r="Y36" s="17"/>
      <c r="Z36" s="17"/>
      <c r="AA36" s="176"/>
      <c r="AB36" s="328" t="s">
        <v>379</v>
      </c>
    </row>
    <row r="37" spans="5:37" ht="16.2" customHeight="1">
      <c r="I37"/>
      <c r="O37" s="327"/>
      <c r="P37" s="16" t="s">
        <v>3</v>
      </c>
      <c r="Q37" s="14"/>
      <c r="R37" s="14"/>
      <c r="S37" s="326" t="s">
        <v>1289</v>
      </c>
      <c r="T37" s="326"/>
      <c r="W37" s="14" t="s">
        <v>3</v>
      </c>
      <c r="X37" s="14"/>
      <c r="Y37" s="14"/>
      <c r="Z37" s="14"/>
      <c r="AA37" s="14"/>
      <c r="AB37" s="328"/>
    </row>
    <row r="38" spans="5:37" ht="16.2" customHeight="1">
      <c r="E38" s="2" t="s">
        <v>1214</v>
      </c>
      <c r="I38" s="179"/>
      <c r="J38" s="10"/>
      <c r="P38" s="7"/>
      <c r="AB38" s="7"/>
      <c r="AG38" s="10"/>
      <c r="AH38" s="2" t="s">
        <v>1200</v>
      </c>
    </row>
    <row r="39" spans="5:37" ht="16.2" customHeight="1">
      <c r="E39" s="325"/>
      <c r="F39" s="325"/>
      <c r="G39" s="325"/>
      <c r="H39" s="325"/>
      <c r="I39"/>
      <c r="J39"/>
      <c r="K39" s="5"/>
      <c r="P39" s="7"/>
      <c r="AB39" s="7"/>
      <c r="AE39" s="178"/>
      <c r="AF39" s="6"/>
      <c r="AH39" s="325"/>
      <c r="AI39" s="325"/>
      <c r="AJ39" s="325"/>
      <c r="AK39" s="325"/>
    </row>
    <row r="40" spans="5:37" ht="16.2" customHeight="1">
      <c r="I40"/>
      <c r="J40" s="329" t="s">
        <v>1281</v>
      </c>
      <c r="K40" s="327"/>
      <c r="L40" s="3"/>
      <c r="M40" s="17" t="s">
        <v>4</v>
      </c>
      <c r="N40" s="17"/>
      <c r="O40" s="176"/>
      <c r="P40" s="7"/>
      <c r="AB40" s="15" t="s">
        <v>4</v>
      </c>
      <c r="AC40" s="17"/>
      <c r="AD40" s="17"/>
      <c r="AE40" s="176"/>
      <c r="AF40" s="328" t="s">
        <v>377</v>
      </c>
      <c r="AG40" s="329"/>
    </row>
    <row r="41" spans="5:37" ht="16.2" customHeight="1">
      <c r="I41"/>
      <c r="J41" s="329"/>
      <c r="K41" s="327"/>
      <c r="L41" s="1"/>
      <c r="M41" s="14" t="s">
        <v>3</v>
      </c>
      <c r="N41" s="14"/>
      <c r="O41" s="14"/>
      <c r="AB41" s="14" t="s">
        <v>3</v>
      </c>
      <c r="AC41" s="14"/>
      <c r="AD41" s="14"/>
      <c r="AE41" s="14"/>
      <c r="AF41" s="328"/>
      <c r="AG41" s="329"/>
    </row>
    <row r="42" spans="5:37" ht="16.2" customHeight="1">
      <c r="E42" s="2" t="s">
        <v>6</v>
      </c>
      <c r="I42" s="179"/>
      <c r="J42" s="179"/>
      <c r="K42" s="8"/>
      <c r="AF42" s="9"/>
      <c r="AG42" s="10"/>
      <c r="AH42" s="2" t="s">
        <v>2</v>
      </c>
    </row>
    <row r="43" spans="5:37" ht="16.2" customHeight="1">
      <c r="E43" s="325"/>
      <c r="F43" s="325"/>
      <c r="G43" s="325"/>
      <c r="H43" s="325"/>
      <c r="Q43" s="2" t="s">
        <v>7</v>
      </c>
      <c r="R43"/>
      <c r="S43"/>
      <c r="AH43" s="325"/>
      <c r="AI43" s="325"/>
      <c r="AJ43" s="325"/>
      <c r="AK43" s="325"/>
    </row>
    <row r="44" spans="5:37" ht="16.2" customHeight="1">
      <c r="Q44" s="333"/>
      <c r="R44" s="333"/>
      <c r="S44" s="179"/>
    </row>
    <row r="45" spans="5:37" ht="16.2" customHeight="1">
      <c r="M45"/>
      <c r="N45"/>
      <c r="Q45" s="333"/>
      <c r="R45" s="333"/>
      <c r="T45" s="326" t="s">
        <v>381</v>
      </c>
      <c r="U45" s="330"/>
      <c r="V45" s="15" t="s">
        <v>4</v>
      </c>
      <c r="W45" s="17"/>
      <c r="X45" s="17"/>
      <c r="Y45" s="17"/>
      <c r="Z45" s="17"/>
    </row>
    <row r="46" spans="5:37" ht="16.2" customHeight="1">
      <c r="L46"/>
      <c r="M46"/>
      <c r="N46"/>
      <c r="Q46" s="333"/>
      <c r="R46" s="333"/>
      <c r="S46" s="10"/>
      <c r="T46" s="331"/>
      <c r="U46" s="332"/>
      <c r="V46" s="16" t="s">
        <v>3</v>
      </c>
      <c r="W46" s="14"/>
      <c r="X46" s="14"/>
      <c r="Y46" s="14"/>
      <c r="Z46" s="14"/>
    </row>
    <row r="47" spans="5:37" ht="16.2" customHeight="1">
      <c r="L47"/>
      <c r="M47"/>
      <c r="N47"/>
      <c r="Q47" s="333"/>
      <c r="R47" s="333"/>
      <c r="S47"/>
    </row>
    <row r="48" spans="5:37" ht="16.2" customHeight="1"/>
    <row r="49" spans="5:37" ht="16.2" customHeight="1">
      <c r="E49" s="40" t="s">
        <v>1264</v>
      </c>
    </row>
    <row r="50" spans="5:37" ht="16.2" customHeight="1">
      <c r="E50" s="2" t="s">
        <v>1218</v>
      </c>
      <c r="I50" s="10"/>
      <c r="J50" s="10"/>
      <c r="AG50" s="10"/>
      <c r="AH50" s="2" t="s">
        <v>1215</v>
      </c>
    </row>
    <row r="51" spans="5:37" ht="16.2" customHeight="1">
      <c r="E51" s="325"/>
      <c r="F51" s="325"/>
      <c r="G51" s="325"/>
      <c r="H51" s="325"/>
      <c r="I51"/>
      <c r="J51"/>
      <c r="K51" s="5"/>
      <c r="AF51" s="6"/>
      <c r="AH51" s="325"/>
      <c r="AI51" s="325"/>
      <c r="AJ51" s="325"/>
      <c r="AK51" s="325"/>
    </row>
    <row r="52" spans="5:37" ht="16.2" customHeight="1">
      <c r="I52"/>
      <c r="J52" s="329"/>
      <c r="K52" s="327"/>
      <c r="L52" s="191"/>
      <c r="M52" s="10"/>
      <c r="N52" s="10"/>
      <c r="O52" s="10"/>
      <c r="S52" s="329" t="s">
        <v>4</v>
      </c>
      <c r="T52" s="329"/>
      <c r="U52" s="1"/>
      <c r="V52" s="1"/>
      <c r="AB52" s="14" t="s">
        <v>4</v>
      </c>
      <c r="AC52" s="14"/>
      <c r="AD52" s="14"/>
      <c r="AE52" s="14"/>
      <c r="AF52" s="328" t="s">
        <v>1281</v>
      </c>
      <c r="AG52" s="329"/>
    </row>
    <row r="53" spans="5:37" ht="16.2" customHeight="1">
      <c r="I53"/>
      <c r="J53" s="329"/>
      <c r="K53" s="327"/>
      <c r="L53" s="1"/>
      <c r="P53" s="7"/>
      <c r="S53" s="329" t="s">
        <v>3</v>
      </c>
      <c r="T53" s="329"/>
      <c r="U53" s="1"/>
      <c r="V53" s="1"/>
      <c r="AB53" s="18" t="s">
        <v>3</v>
      </c>
      <c r="AC53" s="180"/>
      <c r="AD53" s="180"/>
      <c r="AE53" s="177"/>
      <c r="AF53" s="328"/>
      <c r="AG53" s="329"/>
    </row>
    <row r="54" spans="5:37" ht="16.2" customHeight="1">
      <c r="G54" s="329" t="s">
        <v>1168</v>
      </c>
      <c r="I54" s="179"/>
      <c r="J54" s="179"/>
      <c r="K54" s="8"/>
      <c r="P54" s="7"/>
      <c r="T54" s="7"/>
      <c r="AB54" s="7"/>
      <c r="AE54" s="178"/>
      <c r="AF54" s="9"/>
      <c r="AG54" s="10"/>
      <c r="AH54" s="2" t="s">
        <v>1236</v>
      </c>
    </row>
    <row r="55" spans="5:37" ht="16.2" customHeight="1">
      <c r="G55" s="329"/>
      <c r="I55"/>
      <c r="P55" s="7"/>
      <c r="T55" s="7"/>
      <c r="AB55" s="7"/>
      <c r="AH55" s="325"/>
      <c r="AI55" s="325"/>
      <c r="AJ55" s="325"/>
      <c r="AK55" s="325"/>
    </row>
    <row r="56" spans="5:37" ht="16.2" customHeight="1">
      <c r="I56"/>
      <c r="M56" s="346" t="s">
        <v>376</v>
      </c>
      <c r="N56" s="346"/>
      <c r="O56" s="347"/>
      <c r="P56" s="15" t="s">
        <v>4</v>
      </c>
      <c r="Q56" s="17"/>
      <c r="R56" s="17"/>
      <c r="S56" s="10"/>
      <c r="T56" s="9"/>
      <c r="U56" s="10"/>
      <c r="V56" s="10"/>
      <c r="W56" s="17" t="s">
        <v>4</v>
      </c>
      <c r="X56" s="17"/>
      <c r="Y56" s="17"/>
      <c r="Z56" s="17"/>
      <c r="AA56" s="176"/>
      <c r="AB56" s="344" t="s">
        <v>377</v>
      </c>
      <c r="AC56" s="345"/>
      <c r="AD56" s="345"/>
    </row>
    <row r="57" spans="5:37" ht="16.2" customHeight="1">
      <c r="I57"/>
      <c r="M57" s="346"/>
      <c r="N57" s="346"/>
      <c r="O57" s="347"/>
      <c r="P57" s="16" t="s">
        <v>3</v>
      </c>
      <c r="Q57" s="14"/>
      <c r="R57" s="14"/>
      <c r="S57" s="326" t="s">
        <v>1282</v>
      </c>
      <c r="T57" s="326"/>
      <c r="W57" s="14" t="s">
        <v>3</v>
      </c>
      <c r="X57" s="14"/>
      <c r="Y57" s="14"/>
      <c r="Z57" s="14"/>
      <c r="AA57" s="14"/>
      <c r="AB57" s="344"/>
      <c r="AC57" s="345"/>
      <c r="AD57" s="345"/>
    </row>
    <row r="58" spans="5:37" ht="16.2" customHeight="1">
      <c r="E58" s="2" t="s">
        <v>1217</v>
      </c>
      <c r="I58" s="179"/>
      <c r="J58" s="10"/>
      <c r="P58" s="7"/>
      <c r="AB58" s="7"/>
      <c r="AG58" s="10"/>
      <c r="AI58" s="329" t="s">
        <v>1168</v>
      </c>
    </row>
    <row r="59" spans="5:37" ht="16.2" customHeight="1">
      <c r="E59" s="325"/>
      <c r="F59" s="325"/>
      <c r="G59" s="325"/>
      <c r="H59" s="325"/>
      <c r="I59"/>
      <c r="J59"/>
      <c r="K59" s="5"/>
      <c r="P59" s="7"/>
      <c r="AB59" s="7"/>
      <c r="AE59" s="178"/>
      <c r="AF59" s="6"/>
      <c r="AI59" s="329"/>
    </row>
    <row r="60" spans="5:37" ht="16.2" customHeight="1">
      <c r="I60"/>
      <c r="J60" s="329" t="s">
        <v>1280</v>
      </c>
      <c r="K60" s="327"/>
      <c r="L60" s="175"/>
      <c r="M60" s="17" t="s">
        <v>4</v>
      </c>
      <c r="N60" s="17"/>
      <c r="O60" s="176"/>
      <c r="P60" s="7"/>
      <c r="AB60" s="9"/>
      <c r="AC60" s="10"/>
      <c r="AD60" s="10"/>
      <c r="AE60" s="8"/>
      <c r="AF60" s="328"/>
      <c r="AG60" s="329"/>
    </row>
    <row r="61" spans="5:37" ht="16.2" customHeight="1">
      <c r="I61"/>
      <c r="J61" s="329"/>
      <c r="K61" s="327"/>
      <c r="L61" s="174"/>
      <c r="M61" s="14" t="s">
        <v>3</v>
      </c>
      <c r="N61" s="14"/>
      <c r="O61" s="14"/>
      <c r="AF61" s="328"/>
      <c r="AG61" s="329"/>
    </row>
    <row r="62" spans="5:37" ht="16.2" customHeight="1">
      <c r="E62" s="2" t="s">
        <v>1216</v>
      </c>
      <c r="I62" s="179"/>
      <c r="J62" s="179"/>
      <c r="K62" s="8"/>
      <c r="AF62" s="9"/>
      <c r="AG62" s="10"/>
      <c r="AH62" s="2" t="s">
        <v>1235</v>
      </c>
    </row>
    <row r="63" spans="5:37" ht="16.2" customHeight="1">
      <c r="E63" s="325"/>
      <c r="F63" s="325"/>
      <c r="G63" s="325"/>
      <c r="H63" s="325"/>
      <c r="AH63" s="325"/>
      <c r="AI63" s="325"/>
      <c r="AJ63" s="325"/>
      <c r="AK63" s="325"/>
    </row>
    <row r="64" spans="5:37" ht="16.2" customHeight="1"/>
    <row r="65" spans="1:42" ht="16.2" customHeight="1"/>
    <row r="66" spans="1:42" ht="15" customHeight="1"/>
    <row r="67" spans="1:42" ht="15" customHeight="1"/>
    <row r="68" spans="1:42" ht="15" customHeight="1"/>
    <row r="69" spans="1:42" ht="15" customHeight="1"/>
    <row r="70" spans="1:42" ht="15" customHeight="1"/>
    <row r="71" spans="1:42" ht="15" customHeight="1"/>
    <row r="72" spans="1:42" ht="15" customHeight="1"/>
    <row r="73" spans="1:42" ht="15" customHeight="1"/>
    <row r="74" spans="1:42" ht="15" customHeight="1"/>
    <row r="75" spans="1:42" ht="15" customHeight="1"/>
    <row r="76" spans="1:42">
      <c r="A76" s="39" t="s">
        <v>370</v>
      </c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 s="12"/>
      <c r="AJ76" s="12"/>
      <c r="AK76" s="12"/>
      <c r="AL76" s="12"/>
      <c r="AM76" s="12"/>
      <c r="AN76" s="12"/>
      <c r="AO76" s="12"/>
      <c r="AP76" s="12"/>
    </row>
  </sheetData>
  <mergeCells count="282">
    <mergeCell ref="R7:S7"/>
    <mergeCell ref="AL7:AM7"/>
    <mergeCell ref="AN7:AO7"/>
    <mergeCell ref="Q9:Q10"/>
    <mergeCell ref="T9:U9"/>
    <mergeCell ref="T10:U10"/>
    <mergeCell ref="AF9:AH10"/>
    <mergeCell ref="Q7:Q8"/>
    <mergeCell ref="A1:AO1"/>
    <mergeCell ref="A3:I3"/>
    <mergeCell ref="J3:AO3"/>
    <mergeCell ref="Z6:AB6"/>
    <mergeCell ref="J7:J8"/>
    <mergeCell ref="K7:K8"/>
    <mergeCell ref="AC6:AE6"/>
    <mergeCell ref="AF6:AH6"/>
    <mergeCell ref="AI6:AK6"/>
    <mergeCell ref="AL6:AO6"/>
    <mergeCell ref="AI7:AI8"/>
    <mergeCell ref="AJ7:AJ8"/>
    <mergeCell ref="AK7:AK8"/>
    <mergeCell ref="T7:U7"/>
    <mergeCell ref="T8:U8"/>
    <mergeCell ref="X7:Y7"/>
    <mergeCell ref="R8:S8"/>
    <mergeCell ref="AL8:AM8"/>
    <mergeCell ref="AN8:AO8"/>
    <mergeCell ref="AI9:AI10"/>
    <mergeCell ref="AJ9:AJ10"/>
    <mergeCell ref="AK9:AK10"/>
    <mergeCell ref="AL9:AM9"/>
    <mergeCell ref="AN9:AO9"/>
    <mergeCell ref="R10:S10"/>
    <mergeCell ref="AL10:AM10"/>
    <mergeCell ref="AN10:AO10"/>
    <mergeCell ref="AN11:AO11"/>
    <mergeCell ref="AE11:AE12"/>
    <mergeCell ref="AL11:AM11"/>
    <mergeCell ref="AF11:AF12"/>
    <mergeCell ref="AG11:AG12"/>
    <mergeCell ref="AH11:AH12"/>
    <mergeCell ref="AI11:AK12"/>
    <mergeCell ref="R12:S12"/>
    <mergeCell ref="AL12:AM12"/>
    <mergeCell ref="AN12:AO12"/>
    <mergeCell ref="AI17:AK17"/>
    <mergeCell ref="AL17:AO17"/>
    <mergeCell ref="L20:L21"/>
    <mergeCell ref="R20:S20"/>
    <mergeCell ref="R21:S21"/>
    <mergeCell ref="G20:G21"/>
    <mergeCell ref="H20:H21"/>
    <mergeCell ref="N18:N19"/>
    <mergeCell ref="O18:O19"/>
    <mergeCell ref="R18:S18"/>
    <mergeCell ref="R19:S19"/>
    <mergeCell ref="I18:I19"/>
    <mergeCell ref="M18:M19"/>
    <mergeCell ref="R17:U17"/>
    <mergeCell ref="AL18:AM18"/>
    <mergeCell ref="AN18:AO18"/>
    <mergeCell ref="AL19:AM19"/>
    <mergeCell ref="AN19:AO19"/>
    <mergeCell ref="AF18:AF19"/>
    <mergeCell ref="AG18:AG19"/>
    <mergeCell ref="AH18:AH19"/>
    <mergeCell ref="AI18:AI19"/>
    <mergeCell ref="AJ18:AJ19"/>
    <mergeCell ref="AK18:AK19"/>
    <mergeCell ref="AL22:AM22"/>
    <mergeCell ref="AN22:AO22"/>
    <mergeCell ref="AL23:AM23"/>
    <mergeCell ref="AN23:AO23"/>
    <mergeCell ref="AD22:AD23"/>
    <mergeCell ref="AE22:AE23"/>
    <mergeCell ref="AI22:AK23"/>
    <mergeCell ref="AC22:AC23"/>
    <mergeCell ref="AK20:AK21"/>
    <mergeCell ref="AL20:AM20"/>
    <mergeCell ref="AN20:AO20"/>
    <mergeCell ref="AL21:AM21"/>
    <mergeCell ref="AN21:AO21"/>
    <mergeCell ref="AC20:AC21"/>
    <mergeCell ref="AD20:AD21"/>
    <mergeCell ref="AI20:AI21"/>
    <mergeCell ref="AJ20:AJ21"/>
    <mergeCell ref="AE20:AE21"/>
    <mergeCell ref="AF20:AH21"/>
    <mergeCell ref="C6:E6"/>
    <mergeCell ref="F6:H6"/>
    <mergeCell ref="I6:K6"/>
    <mergeCell ref="L6:N6"/>
    <mergeCell ref="O6:Q6"/>
    <mergeCell ref="R6:U6"/>
    <mergeCell ref="AF32:AG33"/>
    <mergeCell ref="S33:T33"/>
    <mergeCell ref="J32:K33"/>
    <mergeCell ref="S32:T32"/>
    <mergeCell ref="X20:Y20"/>
    <mergeCell ref="Z20:AB20"/>
    <mergeCell ref="X18:Y18"/>
    <mergeCell ref="Z18:AB18"/>
    <mergeCell ref="AC18:AE19"/>
    <mergeCell ref="Z19:AB19"/>
    <mergeCell ref="Z17:AB17"/>
    <mergeCell ref="AC17:AE17"/>
    <mergeCell ref="AF17:AH17"/>
    <mergeCell ref="AC11:AC12"/>
    <mergeCell ref="AD11:AD12"/>
    <mergeCell ref="X11:Y11"/>
    <mergeCell ref="T11:U11"/>
    <mergeCell ref="R9:S9"/>
    <mergeCell ref="A9:B9"/>
    <mergeCell ref="C9:E9"/>
    <mergeCell ref="F9:F10"/>
    <mergeCell ref="I9:K10"/>
    <mergeCell ref="L9:L10"/>
    <mergeCell ref="P9:P10"/>
    <mergeCell ref="C10:E10"/>
    <mergeCell ref="A7:B7"/>
    <mergeCell ref="C7:E7"/>
    <mergeCell ref="F7:H8"/>
    <mergeCell ref="I7:I8"/>
    <mergeCell ref="P7:P8"/>
    <mergeCell ref="O9:O10"/>
    <mergeCell ref="C8:E8"/>
    <mergeCell ref="G9:G10"/>
    <mergeCell ref="H9:H10"/>
    <mergeCell ref="M9:M10"/>
    <mergeCell ref="N9:N10"/>
    <mergeCell ref="N7:N8"/>
    <mergeCell ref="O7:O8"/>
    <mergeCell ref="L7:L8"/>
    <mergeCell ref="M7:M8"/>
    <mergeCell ref="C12:E12"/>
    <mergeCell ref="T12:U12"/>
    <mergeCell ref="A13:B13"/>
    <mergeCell ref="C13:E13"/>
    <mergeCell ref="F13:F14"/>
    <mergeCell ref="G13:G14"/>
    <mergeCell ref="H13:H14"/>
    <mergeCell ref="I13:I14"/>
    <mergeCell ref="J13:J14"/>
    <mergeCell ref="K11:K12"/>
    <mergeCell ref="R11:S11"/>
    <mergeCell ref="L11:N12"/>
    <mergeCell ref="O11:O12"/>
    <mergeCell ref="P11:P12"/>
    <mergeCell ref="Q11:Q12"/>
    <mergeCell ref="G11:G12"/>
    <mergeCell ref="H11:H12"/>
    <mergeCell ref="I11:I12"/>
    <mergeCell ref="J11:J12"/>
    <mergeCell ref="A11:B11"/>
    <mergeCell ref="C11:E11"/>
    <mergeCell ref="F11:F12"/>
    <mergeCell ref="T13:U13"/>
    <mergeCell ref="C14:E14"/>
    <mergeCell ref="R14:S14"/>
    <mergeCell ref="T14:U14"/>
    <mergeCell ref="C17:E17"/>
    <mergeCell ref="F17:H17"/>
    <mergeCell ref="I17:K17"/>
    <mergeCell ref="L17:N17"/>
    <mergeCell ref="O17:Q17"/>
    <mergeCell ref="K13:K14"/>
    <mergeCell ref="L13:L14"/>
    <mergeCell ref="M13:M14"/>
    <mergeCell ref="N13:N14"/>
    <mergeCell ref="O13:Q14"/>
    <mergeCell ref="R13:S13"/>
    <mergeCell ref="A20:B20"/>
    <mergeCell ref="C20:E20"/>
    <mergeCell ref="F20:F21"/>
    <mergeCell ref="I20:K21"/>
    <mergeCell ref="M20:M21"/>
    <mergeCell ref="N20:N21"/>
    <mergeCell ref="C21:E21"/>
    <mergeCell ref="A18:B18"/>
    <mergeCell ref="C18:E18"/>
    <mergeCell ref="F18:H19"/>
    <mergeCell ref="J18:J19"/>
    <mergeCell ref="K18:K19"/>
    <mergeCell ref="L18:L19"/>
    <mergeCell ref="C19:E19"/>
    <mergeCell ref="C23:E23"/>
    <mergeCell ref="O22:O23"/>
    <mergeCell ref="P22:P23"/>
    <mergeCell ref="A22:B22"/>
    <mergeCell ref="C22:E22"/>
    <mergeCell ref="F22:F23"/>
    <mergeCell ref="G22:G23"/>
    <mergeCell ref="H22:H23"/>
    <mergeCell ref="I22:I23"/>
    <mergeCell ref="Z21:AB21"/>
    <mergeCell ref="X22:Y22"/>
    <mergeCell ref="Z22:AB22"/>
    <mergeCell ref="AF22:AF23"/>
    <mergeCell ref="AG22:AG23"/>
    <mergeCell ref="AH22:AH23"/>
    <mergeCell ref="Z23:AB23"/>
    <mergeCell ref="AC7:AE8"/>
    <mergeCell ref="Z8:AB8"/>
    <mergeCell ref="X9:Y9"/>
    <mergeCell ref="Z9:AB9"/>
    <mergeCell ref="AC9:AC10"/>
    <mergeCell ref="AD9:AD10"/>
    <mergeCell ref="AE9:AE10"/>
    <mergeCell ref="Z10:AB10"/>
    <mergeCell ref="Z11:AB11"/>
    <mergeCell ref="Z12:AB12"/>
    <mergeCell ref="AF7:AF8"/>
    <mergeCell ref="AG7:AG8"/>
    <mergeCell ref="AH7:AH8"/>
    <mergeCell ref="Z7:AB7"/>
    <mergeCell ref="P18:P19"/>
    <mergeCell ref="Q18:Q19"/>
    <mergeCell ref="T18:U18"/>
    <mergeCell ref="T19:U19"/>
    <mergeCell ref="O20:O21"/>
    <mergeCell ref="P20:P21"/>
    <mergeCell ref="Q20:Q21"/>
    <mergeCell ref="T20:U20"/>
    <mergeCell ref="T21:U21"/>
    <mergeCell ref="Q22:Q23"/>
    <mergeCell ref="R22:S22"/>
    <mergeCell ref="T22:U22"/>
    <mergeCell ref="R23:S23"/>
    <mergeCell ref="T23:U23"/>
    <mergeCell ref="F24:F25"/>
    <mergeCell ref="G24:G25"/>
    <mergeCell ref="H24:H25"/>
    <mergeCell ref="I24:I25"/>
    <mergeCell ref="J24:J25"/>
    <mergeCell ref="J22:J23"/>
    <mergeCell ref="K22:K23"/>
    <mergeCell ref="L22:N23"/>
    <mergeCell ref="A24:B24"/>
    <mergeCell ref="C24:E24"/>
    <mergeCell ref="C25:E25"/>
    <mergeCell ref="K24:K25"/>
    <mergeCell ref="L24:L25"/>
    <mergeCell ref="M24:M25"/>
    <mergeCell ref="N24:N25"/>
    <mergeCell ref="O24:Q25"/>
    <mergeCell ref="R24:S24"/>
    <mergeCell ref="AF52:AG53"/>
    <mergeCell ref="S53:T53"/>
    <mergeCell ref="AB56:AD57"/>
    <mergeCell ref="T24:U24"/>
    <mergeCell ref="R25:S25"/>
    <mergeCell ref="T25:U25"/>
    <mergeCell ref="J40:K41"/>
    <mergeCell ref="AF40:AG41"/>
    <mergeCell ref="Q44:R45"/>
    <mergeCell ref="T45:U46"/>
    <mergeCell ref="Q46:R47"/>
    <mergeCell ref="M56:O57"/>
    <mergeCell ref="E63:H63"/>
    <mergeCell ref="AH51:AK51"/>
    <mergeCell ref="AH55:AK55"/>
    <mergeCell ref="AH63:AK63"/>
    <mergeCell ref="G54:G55"/>
    <mergeCell ref="AI58:AI59"/>
    <mergeCell ref="E31:H31"/>
    <mergeCell ref="E35:H35"/>
    <mergeCell ref="E39:H39"/>
    <mergeCell ref="E43:H43"/>
    <mergeCell ref="AH31:AK31"/>
    <mergeCell ref="AH35:AK35"/>
    <mergeCell ref="AH39:AK39"/>
    <mergeCell ref="AH43:AK43"/>
    <mergeCell ref="O36:O37"/>
    <mergeCell ref="AB36:AB37"/>
    <mergeCell ref="S37:T37"/>
    <mergeCell ref="S57:T57"/>
    <mergeCell ref="E51:H51"/>
    <mergeCell ref="E59:H59"/>
    <mergeCell ref="J60:K61"/>
    <mergeCell ref="AF60:AG61"/>
    <mergeCell ref="J52:K53"/>
    <mergeCell ref="S52:T52"/>
  </mergeCells>
  <phoneticPr fontId="2"/>
  <conditionalFormatting sqref="E31:H31 E35:H35 E39:H39 E43:H43">
    <cfRule type="containsBlanks" dxfId="21" priority="3">
      <formula>LEN(TRIM(E31))=0</formula>
    </cfRule>
  </conditionalFormatting>
  <conditionalFormatting sqref="E51:H51 AH51:AK51 AH55:AK55 E59:H59 E63:H63 AH63:AK63">
    <cfRule type="containsBlanks" dxfId="20" priority="1">
      <formula>LEN(TRIM(E51))=0</formula>
    </cfRule>
  </conditionalFormatting>
  <conditionalFormatting sqref="J7:K8 M7:N10 P7:Q12">
    <cfRule type="containsBlanks" dxfId="19" priority="8">
      <formula>LEN(TRIM(J7))=0</formula>
    </cfRule>
  </conditionalFormatting>
  <conditionalFormatting sqref="J18:K19 M18:N21 P18:Q23">
    <cfRule type="containsBlanks" dxfId="18" priority="4">
      <formula>LEN(TRIM(J18))=0</formula>
    </cfRule>
  </conditionalFormatting>
  <conditionalFormatting sqref="AG7:AH8 AJ7:AK10">
    <cfRule type="containsBlanks" dxfId="17" priority="6">
      <formula>LEN(TRIM(AG7))=0</formula>
    </cfRule>
  </conditionalFormatting>
  <conditionalFormatting sqref="AG18:AH19 AJ18:AK21">
    <cfRule type="containsBlanks" dxfId="16" priority="5">
      <formula>LEN(TRIM(AG18))=0</formula>
    </cfRule>
  </conditionalFormatting>
  <conditionalFormatting sqref="AH31:AK31 AH35:AK35 AH39:AK39 AH43:AK43">
    <cfRule type="containsBlanks" dxfId="15" priority="2">
      <formula>LEN(TRIM(AH31))=0</formula>
    </cfRule>
  </conditionalFormatting>
  <pageMargins left="0.25" right="0.25" top="0.75" bottom="0.75" header="0.3" footer="0.3"/>
  <pageSetup paperSize="9" scale="58" orientation="portrait" horizont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1338DB-D52A-451E-A90B-5AAC8C8A4A09}">
  <sheetPr>
    <pageSetUpPr fitToPage="1"/>
  </sheetPr>
  <dimension ref="A1:AP50"/>
  <sheetViews>
    <sheetView showGridLines="0" showWhiteSpace="0" view="pageBreakPreview" zoomScaleNormal="55" zoomScaleSheetLayoutView="100" zoomScalePageLayoutView="70" workbookViewId="0">
      <selection activeCell="A3" sqref="A3:I3"/>
    </sheetView>
  </sheetViews>
  <sheetFormatPr defaultColWidth="8.69921875" defaultRowHeight="15"/>
  <cols>
    <col min="1" max="2" width="4" style="2" customWidth="1"/>
    <col min="3" max="4" width="4" style="2" hidden="1" customWidth="1"/>
    <col min="5" max="41" width="4" style="2" customWidth="1"/>
    <col min="42" max="61" width="4.09765625" style="2" customWidth="1"/>
    <col min="62" max="16384" width="8.69921875" style="2"/>
  </cols>
  <sheetData>
    <row r="1" spans="1:41" ht="24.6">
      <c r="B1" s="244"/>
      <c r="C1" s="244"/>
      <c r="D1" s="244"/>
      <c r="E1" s="244" t="s">
        <v>1162</v>
      </c>
      <c r="F1" s="244"/>
      <c r="G1" s="244"/>
      <c r="H1" s="244"/>
      <c r="I1" s="244"/>
      <c r="J1" s="244"/>
      <c r="K1" s="244"/>
      <c r="L1" s="244"/>
      <c r="M1" s="244"/>
      <c r="N1" s="244"/>
      <c r="O1" s="244"/>
      <c r="P1" s="244"/>
      <c r="Q1" s="244"/>
      <c r="R1" s="244"/>
      <c r="S1" s="244"/>
      <c r="T1" s="244"/>
      <c r="U1" s="244"/>
      <c r="V1" s="244"/>
      <c r="W1" s="244"/>
      <c r="X1" s="244"/>
      <c r="Y1" s="244"/>
      <c r="Z1" s="244"/>
      <c r="AA1" s="244"/>
      <c r="AB1" s="244"/>
      <c r="AC1" s="244"/>
      <c r="AD1" s="244"/>
      <c r="AE1" s="244"/>
      <c r="AF1" s="244"/>
      <c r="AG1" s="244"/>
      <c r="AH1" s="244"/>
      <c r="AI1" s="244"/>
      <c r="AJ1" s="244"/>
      <c r="AK1" s="244"/>
      <c r="AL1" s="244"/>
      <c r="AM1" s="244"/>
      <c r="AN1" s="244"/>
      <c r="AO1" s="244"/>
    </row>
    <row r="2" spans="1:41" ht="24.6">
      <c r="A2" s="241"/>
      <c r="B2" s="241"/>
      <c r="C2" s="241"/>
      <c r="D2" s="241"/>
      <c r="E2" s="241"/>
      <c r="F2" s="241"/>
      <c r="G2" s="241"/>
      <c r="H2" s="241"/>
      <c r="I2" s="241"/>
      <c r="J2" s="241"/>
      <c r="K2" s="241"/>
      <c r="L2" s="241"/>
      <c r="M2" s="241"/>
      <c r="N2" s="241"/>
      <c r="O2" s="241"/>
      <c r="P2" s="241"/>
      <c r="Q2" s="241"/>
      <c r="R2" s="241"/>
      <c r="S2" s="241"/>
      <c r="T2" s="241"/>
      <c r="U2" s="241"/>
      <c r="V2" s="241"/>
      <c r="W2" s="241"/>
      <c r="X2" s="241"/>
      <c r="Y2" s="241"/>
      <c r="Z2" s="241"/>
      <c r="AA2" s="241"/>
      <c r="AB2" s="241"/>
      <c r="AC2" s="241"/>
      <c r="AD2" s="241"/>
      <c r="AE2" s="241"/>
      <c r="AF2" s="241"/>
      <c r="AG2" s="241"/>
      <c r="AH2" s="241"/>
      <c r="AI2" s="241"/>
      <c r="AJ2" s="241"/>
      <c r="AK2" s="241"/>
      <c r="AL2" s="241"/>
      <c r="AM2" s="241"/>
      <c r="AN2" s="241"/>
      <c r="AO2" s="241"/>
    </row>
    <row r="3" spans="1:41" ht="22.8">
      <c r="A3" s="343" t="s">
        <v>1164</v>
      </c>
      <c r="B3" s="343"/>
      <c r="C3" s="343"/>
      <c r="D3" s="343"/>
      <c r="E3" s="343"/>
      <c r="F3" s="343"/>
      <c r="G3" s="343"/>
      <c r="H3" s="343"/>
      <c r="I3" s="343"/>
      <c r="J3" s="242" t="s">
        <v>1290</v>
      </c>
      <c r="K3" s="242"/>
      <c r="L3" s="242"/>
      <c r="M3" s="242"/>
      <c r="N3" s="242"/>
      <c r="O3" s="242"/>
      <c r="P3" s="242"/>
      <c r="Q3" s="242"/>
      <c r="R3" s="242"/>
      <c r="S3" s="242"/>
      <c r="T3" s="242"/>
      <c r="U3" s="242"/>
      <c r="V3" s="242"/>
      <c r="W3" s="242"/>
      <c r="X3" s="242"/>
      <c r="Y3" s="242"/>
      <c r="Z3" s="242"/>
      <c r="AA3" s="242"/>
      <c r="AB3" s="242"/>
      <c r="AC3" s="242"/>
      <c r="AD3" s="242"/>
      <c r="AE3" s="242"/>
      <c r="AF3" s="242"/>
      <c r="AG3" s="242"/>
      <c r="AH3" s="242"/>
      <c r="AI3" s="242"/>
      <c r="AJ3" s="242"/>
      <c r="AK3" s="242"/>
      <c r="AL3" s="242"/>
      <c r="AM3" s="242"/>
      <c r="AN3" s="242"/>
      <c r="AO3" s="242"/>
    </row>
    <row r="4" spans="1:41" ht="15" customHeight="1"/>
    <row r="5" spans="1:41" ht="16.2" customHeight="1">
      <c r="C5" s="1"/>
      <c r="D5" s="1"/>
      <c r="E5" s="2" t="s">
        <v>1402</v>
      </c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</row>
    <row r="6" spans="1:41" ht="16.2" customHeight="1">
      <c r="C6" s="13" t="s">
        <v>10</v>
      </c>
      <c r="D6" s="1"/>
      <c r="E6" s="348" t="s">
        <v>8</v>
      </c>
      <c r="F6" s="349"/>
      <c r="G6" s="350"/>
      <c r="H6" s="322" t="str">
        <f>E7</f>
        <v>川上英二</v>
      </c>
      <c r="I6" s="322"/>
      <c r="J6" s="322"/>
      <c r="K6" s="322" t="str">
        <f>E9</f>
        <v>浅田隆昭</v>
      </c>
      <c r="L6" s="322"/>
      <c r="M6" s="322"/>
      <c r="N6" s="322" t="str">
        <f>E11</f>
        <v>槇田学</v>
      </c>
      <c r="O6" s="322"/>
      <c r="P6" s="322"/>
      <c r="Q6" s="322" t="str">
        <f>E13</f>
        <v>増山浩明</v>
      </c>
      <c r="R6" s="322"/>
      <c r="S6" s="322"/>
      <c r="T6" s="322" t="s">
        <v>0</v>
      </c>
      <c r="U6" s="322"/>
      <c r="V6" s="322"/>
      <c r="W6" s="322"/>
    </row>
    <row r="7" spans="1:41" ht="16.2" customHeight="1">
      <c r="C7" s="302" t="s">
        <v>1261</v>
      </c>
      <c r="D7" s="303"/>
      <c r="E7" s="304" t="str">
        <f>IF(C7="","",VLOOKUP(C7,登録No.!$A$3:$N$506,7,FALSE))</f>
        <v>川上英二</v>
      </c>
      <c r="F7" s="305"/>
      <c r="G7" s="306"/>
      <c r="H7" s="334"/>
      <c r="I7" s="335"/>
      <c r="J7" s="336"/>
      <c r="K7" s="340" t="str">
        <f>IF(L7="","⑥",IF(L7&gt;M7,"〇","×"))</f>
        <v>⑥</v>
      </c>
      <c r="L7" s="326"/>
      <c r="M7" s="330"/>
      <c r="N7" s="340" t="str">
        <f>IF(O7="","④",IF(O7&gt;P7,"〇","×"))</f>
        <v>④</v>
      </c>
      <c r="O7" s="326"/>
      <c r="P7" s="330"/>
      <c r="Q7" s="340" t="str">
        <f>IF(R7="","②",IF(R7&gt;S7,"〇","×"))</f>
        <v>②</v>
      </c>
      <c r="R7" s="326"/>
      <c r="S7" s="330"/>
      <c r="T7" s="291" t="str">
        <f>IF(L7="","勝",COUNTIF(H7:S7,"〇"))</f>
        <v>勝</v>
      </c>
      <c r="U7" s="292"/>
      <c r="V7" s="293" t="str">
        <f>IF(L7="","敗",COUNTIF(H7:S7,"×"))</f>
        <v>敗</v>
      </c>
      <c r="W7" s="294"/>
    </row>
    <row r="8" spans="1:41" ht="16.2" customHeight="1">
      <c r="C8" s="3"/>
      <c r="D8" s="11"/>
      <c r="E8" s="295" t="str">
        <f>IF(C7="","",VLOOKUP(C7,登録No.!$A$3:$N$506,4,FALSE))</f>
        <v>アプストTC</v>
      </c>
      <c r="F8" s="296"/>
      <c r="G8" s="297"/>
      <c r="H8" s="337"/>
      <c r="I8" s="338"/>
      <c r="J8" s="339"/>
      <c r="K8" s="341"/>
      <c r="L8" s="331"/>
      <c r="M8" s="332"/>
      <c r="N8" s="341"/>
      <c r="O8" s="331"/>
      <c r="P8" s="332"/>
      <c r="Q8" s="341"/>
      <c r="R8" s="331"/>
      <c r="S8" s="332"/>
      <c r="T8" s="298" t="str">
        <f>IF(L7="","ゲーム取得率",SUM(L7,O7,R7)/SUM(K7:S7))</f>
        <v>ゲーム取得率</v>
      </c>
      <c r="U8" s="299"/>
      <c r="V8" s="300" t="s">
        <v>16</v>
      </c>
      <c r="W8" s="301"/>
    </row>
    <row r="9" spans="1:41" ht="16.2" customHeight="1">
      <c r="C9" s="302" t="s">
        <v>1405</v>
      </c>
      <c r="D9" s="303"/>
      <c r="E9" s="304" t="str">
        <f>IF(C9="","",VLOOKUP(C9,登録No.!$A$3:$N$506,7,FALSE))</f>
        <v>浅田隆昭</v>
      </c>
      <c r="F9" s="305"/>
      <c r="G9" s="306"/>
      <c r="H9" s="340" t="str">
        <f>IF(L7="","",IF(K7="〇","×","〇"))</f>
        <v/>
      </c>
      <c r="I9" s="326" t="str">
        <f>IF(M7="","",M7)</f>
        <v/>
      </c>
      <c r="J9" s="330" t="str">
        <f>IF(L7="","",L7)</f>
        <v/>
      </c>
      <c r="K9" s="334"/>
      <c r="L9" s="335"/>
      <c r="M9" s="336"/>
      <c r="N9" s="340" t="str">
        <f>IF(O9="","①",IF(O9&gt;P9,"〇","×"))</f>
        <v>①</v>
      </c>
      <c r="O9" s="326"/>
      <c r="P9" s="330"/>
      <c r="Q9" s="340" t="str">
        <f>IF(R9="","③",IF(R9&gt;S9,"〇","×"))</f>
        <v>③</v>
      </c>
      <c r="R9" s="326"/>
      <c r="S9" s="330"/>
      <c r="T9" s="291" t="str">
        <f>IF(H9="","勝",COUNTIF(H9:S9,"〇"))</f>
        <v>勝</v>
      </c>
      <c r="U9" s="292"/>
      <c r="V9" s="293" t="str">
        <f>IF(H9="","敗",COUNTIF(H9:S9,"×"))</f>
        <v>敗</v>
      </c>
      <c r="W9" s="294"/>
    </row>
    <row r="10" spans="1:41" ht="16.2" customHeight="1">
      <c r="C10" s="3"/>
      <c r="D10" s="11"/>
      <c r="E10" s="295" t="str">
        <f>IF(C9="","",VLOOKUP(C9,登録No.!$A$3:$N$506,4,FALSE))</f>
        <v>アプストTC</v>
      </c>
      <c r="F10" s="296"/>
      <c r="G10" s="297"/>
      <c r="H10" s="341"/>
      <c r="I10" s="331"/>
      <c r="J10" s="332"/>
      <c r="K10" s="337"/>
      <c r="L10" s="338"/>
      <c r="M10" s="339"/>
      <c r="N10" s="341"/>
      <c r="O10" s="331"/>
      <c r="P10" s="332"/>
      <c r="Q10" s="341"/>
      <c r="R10" s="331"/>
      <c r="S10" s="332"/>
      <c r="T10" s="298" t="str">
        <f>IF(H9="","ゲーム取得率",SUM(I9,O9,R9)/SUM(H9:S9))</f>
        <v>ゲーム取得率</v>
      </c>
      <c r="U10" s="299"/>
      <c r="V10" s="300" t="s">
        <v>16</v>
      </c>
      <c r="W10" s="301"/>
    </row>
    <row r="11" spans="1:41" ht="16.2" customHeight="1">
      <c r="C11" s="302" t="s">
        <v>1262</v>
      </c>
      <c r="D11" s="303"/>
      <c r="E11" s="304" t="str">
        <f>IF(C11="","",VLOOKUP(C11,登録No.!$A$3:$N$506,7,FALSE))</f>
        <v>槇田学</v>
      </c>
      <c r="F11" s="305"/>
      <c r="G11" s="306"/>
      <c r="H11" s="340" t="str">
        <f>IF(O7="","",IF(N7="〇","×","〇"))</f>
        <v/>
      </c>
      <c r="I11" s="326" t="str">
        <f>IF(P7="","",P7)</f>
        <v/>
      </c>
      <c r="J11" s="330" t="str">
        <f>IF(O7="","",O7)</f>
        <v/>
      </c>
      <c r="K11" s="340" t="str">
        <f>IF(O9="","",IF(N9="〇","×","〇"))</f>
        <v/>
      </c>
      <c r="L11" s="326" t="str">
        <f>IF(P9="","",P9)</f>
        <v/>
      </c>
      <c r="M11" s="330" t="str">
        <f>IF(O9="","",O9)</f>
        <v/>
      </c>
      <c r="N11" s="334"/>
      <c r="O11" s="335"/>
      <c r="P11" s="336"/>
      <c r="Q11" s="340" t="str">
        <f>IF(R11="","⑤",IF(R11&gt;S11,"〇","×"))</f>
        <v>⑤</v>
      </c>
      <c r="R11" s="326"/>
      <c r="S11" s="330"/>
      <c r="T11" s="291" t="str">
        <f>IF(L11="","勝",COUNTIF(H11:S11,"〇"))</f>
        <v>勝</v>
      </c>
      <c r="U11" s="292"/>
      <c r="V11" s="293" t="str">
        <f>IF(K11="","敗",COUNTIF(H11:S11,"×"))</f>
        <v>敗</v>
      </c>
      <c r="W11" s="294"/>
    </row>
    <row r="12" spans="1:41" ht="16.2" customHeight="1">
      <c r="C12" s="3"/>
      <c r="D12" s="11"/>
      <c r="E12" s="295" t="str">
        <f>IF(C11="","",VLOOKUP(C11,登録No.!$A$3:$N$506,4,FALSE))</f>
        <v>アビックBB</v>
      </c>
      <c r="F12" s="296"/>
      <c r="G12" s="297"/>
      <c r="H12" s="341"/>
      <c r="I12" s="331"/>
      <c r="J12" s="332"/>
      <c r="K12" s="341"/>
      <c r="L12" s="331"/>
      <c r="M12" s="332"/>
      <c r="N12" s="337"/>
      <c r="O12" s="338"/>
      <c r="P12" s="339"/>
      <c r="Q12" s="341"/>
      <c r="R12" s="331"/>
      <c r="S12" s="332"/>
      <c r="T12" s="298" t="str">
        <f>IF(H11="","ゲーム取得率",SUM(I11,L11,R11)/SUM(H11:S11))</f>
        <v>ゲーム取得率</v>
      </c>
      <c r="U12" s="299"/>
      <c r="V12" s="300" t="s">
        <v>16</v>
      </c>
      <c r="W12" s="301"/>
    </row>
    <row r="13" spans="1:41" ht="16.2" customHeight="1">
      <c r="C13" s="302" t="s">
        <v>1263</v>
      </c>
      <c r="D13" s="303"/>
      <c r="E13" s="304" t="str">
        <f>IF(C13="","",VLOOKUP(C13,登録No.!$A$3:$N$506,7,FALSE))</f>
        <v>増山浩明</v>
      </c>
      <c r="F13" s="305"/>
      <c r="G13" s="306"/>
      <c r="H13" s="340" t="str">
        <f>IF(R7="","",IF(Q7="〇","×","〇"))</f>
        <v/>
      </c>
      <c r="I13" s="326" t="str">
        <f>IF(S7="","",S7)</f>
        <v/>
      </c>
      <c r="J13" s="330" t="str">
        <f>IF(R7="","",R7)</f>
        <v/>
      </c>
      <c r="K13" s="340" t="str">
        <f>IF(R9="","",IF(Q9="〇","×","〇"))</f>
        <v/>
      </c>
      <c r="L13" s="326" t="str">
        <f>IF(S9="","",S9)</f>
        <v/>
      </c>
      <c r="M13" s="330" t="str">
        <f>IF(R9="","",R9)</f>
        <v/>
      </c>
      <c r="N13" s="340" t="str">
        <f>IF(R11="","",IF(Q11="〇","×","〇"))</f>
        <v/>
      </c>
      <c r="O13" s="326" t="str">
        <f>IF(S11="","",S11)</f>
        <v/>
      </c>
      <c r="P13" s="330" t="str">
        <f>IF(R11="","",R11)</f>
        <v/>
      </c>
      <c r="Q13" s="334"/>
      <c r="R13" s="335"/>
      <c r="S13" s="336"/>
      <c r="T13" s="291" t="str">
        <f>IF(K13="","勝",COUNTIF(H13:S13,"〇"))</f>
        <v>勝</v>
      </c>
      <c r="U13" s="292"/>
      <c r="V13" s="293" t="str">
        <f>IF(K13="","敗",COUNTIF(H13:S13,"×"))</f>
        <v>敗</v>
      </c>
      <c r="W13" s="294"/>
    </row>
    <row r="14" spans="1:41" ht="16.2" customHeight="1">
      <c r="C14" s="3"/>
      <c r="D14" s="11"/>
      <c r="E14" s="295" t="str">
        <f>IF(C13="","",VLOOKUP(C13,登録No.!$A$3:$N$506,4,FALSE))</f>
        <v>建部TC</v>
      </c>
      <c r="F14" s="296"/>
      <c r="G14" s="297"/>
      <c r="H14" s="341"/>
      <c r="I14" s="331"/>
      <c r="J14" s="332"/>
      <c r="K14" s="341"/>
      <c r="L14" s="331"/>
      <c r="M14" s="332"/>
      <c r="N14" s="341"/>
      <c r="O14" s="331"/>
      <c r="P14" s="332"/>
      <c r="Q14" s="337"/>
      <c r="R14" s="338"/>
      <c r="S14" s="339"/>
      <c r="T14" s="298" t="str">
        <f>IF(H13="","ゲーム取得率",SUM(I13,L13,O13)/SUM(H13:P13))</f>
        <v>ゲーム取得率</v>
      </c>
      <c r="U14" s="299"/>
      <c r="V14" s="300" t="s">
        <v>16</v>
      </c>
      <c r="W14" s="301"/>
    </row>
    <row r="15" spans="1:41" ht="16.2" customHeight="1"/>
    <row r="16" spans="1:41" ht="16.2" customHeight="1">
      <c r="E16" s="2" t="s">
        <v>1283</v>
      </c>
    </row>
    <row r="17" ht="16.2" customHeight="1"/>
    <row r="18" ht="15" customHeight="1"/>
    <row r="19" ht="15" customHeight="1"/>
    <row r="20" ht="15" customHeight="1"/>
    <row r="21" ht="15" customHeight="1"/>
    <row r="22" ht="15" customHeight="1"/>
    <row r="23" ht="15" customHeight="1"/>
    <row r="24" ht="15" customHeight="1"/>
    <row r="25" ht="15" customHeight="1"/>
    <row r="26" ht="15" customHeight="1"/>
    <row r="27" ht="15" customHeight="1"/>
    <row r="28" ht="15" customHeight="1"/>
    <row r="29" ht="15" customHeight="1"/>
    <row r="30" ht="15" customHeight="1"/>
    <row r="31" ht="15" customHeight="1"/>
    <row r="32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  <row r="39" ht="15" customHeight="1"/>
    <row r="40" ht="15" customHeight="1"/>
    <row r="41" ht="15" customHeight="1"/>
    <row r="42" ht="15" customHeight="1"/>
    <row r="43" ht="15" customHeight="1"/>
    <row r="44" ht="15" customHeight="1"/>
    <row r="45" ht="15" customHeight="1"/>
    <row r="46" ht="15" customHeight="1"/>
    <row r="47" ht="15" customHeight="1"/>
    <row r="48" ht="15" customHeight="1"/>
    <row r="49" spans="1:42" ht="15" customHeight="1"/>
    <row r="50" spans="1:42">
      <c r="A50" s="39" t="s">
        <v>370</v>
      </c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</row>
  </sheetData>
  <mergeCells count="75">
    <mergeCell ref="L7:L8"/>
    <mergeCell ref="A3:I3"/>
    <mergeCell ref="E6:G6"/>
    <mergeCell ref="H6:J6"/>
    <mergeCell ref="K6:M6"/>
    <mergeCell ref="C7:D7"/>
    <mergeCell ref="E7:G7"/>
    <mergeCell ref="H7:J8"/>
    <mergeCell ref="V7:W7"/>
    <mergeCell ref="N7:N8"/>
    <mergeCell ref="O7:O8"/>
    <mergeCell ref="P7:P8"/>
    <mergeCell ref="Q7:Q8"/>
    <mergeCell ref="R7:R8"/>
    <mergeCell ref="S7:S8"/>
    <mergeCell ref="V8:W8"/>
    <mergeCell ref="T7:U7"/>
    <mergeCell ref="N6:P6"/>
    <mergeCell ref="Q6:S6"/>
    <mergeCell ref="T6:W6"/>
    <mergeCell ref="K7:K8"/>
    <mergeCell ref="C9:D9"/>
    <mergeCell ref="E9:G9"/>
    <mergeCell ref="H9:H10"/>
    <mergeCell ref="E8:G8"/>
    <mergeCell ref="T8:U8"/>
    <mergeCell ref="Q9:Q10"/>
    <mergeCell ref="R9:R10"/>
    <mergeCell ref="S9:S10"/>
    <mergeCell ref="T9:U9"/>
    <mergeCell ref="O9:O10"/>
    <mergeCell ref="P9:P10"/>
    <mergeCell ref="M7:M8"/>
    <mergeCell ref="N9:N10"/>
    <mergeCell ref="V9:W9"/>
    <mergeCell ref="E12:G12"/>
    <mergeCell ref="T12:U12"/>
    <mergeCell ref="V12:W12"/>
    <mergeCell ref="E10:G10"/>
    <mergeCell ref="T10:U10"/>
    <mergeCell ref="V10:W10"/>
    <mergeCell ref="M11:M12"/>
    <mergeCell ref="N11:P12"/>
    <mergeCell ref="Q11:Q12"/>
    <mergeCell ref="R11:R12"/>
    <mergeCell ref="S11:S12"/>
    <mergeCell ref="T11:U11"/>
    <mergeCell ref="E11:G11"/>
    <mergeCell ref="H11:H12"/>
    <mergeCell ref="E13:G13"/>
    <mergeCell ref="H13:H14"/>
    <mergeCell ref="I13:I14"/>
    <mergeCell ref="J13:J14"/>
    <mergeCell ref="K9:M10"/>
    <mergeCell ref="I11:I12"/>
    <mergeCell ref="J11:J12"/>
    <mergeCell ref="K11:K12"/>
    <mergeCell ref="I9:I10"/>
    <mergeCell ref="J9:J10"/>
    <mergeCell ref="C11:D11"/>
    <mergeCell ref="V11:W11"/>
    <mergeCell ref="N13:N14"/>
    <mergeCell ref="O13:O14"/>
    <mergeCell ref="P13:P14"/>
    <mergeCell ref="Q13:S14"/>
    <mergeCell ref="T13:U13"/>
    <mergeCell ref="V13:W13"/>
    <mergeCell ref="T14:U14"/>
    <mergeCell ref="V14:W14"/>
    <mergeCell ref="K13:K14"/>
    <mergeCell ref="L13:L14"/>
    <mergeCell ref="M13:M14"/>
    <mergeCell ref="E14:G14"/>
    <mergeCell ref="L11:L12"/>
    <mergeCell ref="C13:D13"/>
  </mergeCells>
  <phoneticPr fontId="2"/>
  <conditionalFormatting sqref="L7:M8 O7:P10 R7:S12">
    <cfRule type="containsBlanks" dxfId="14" priority="2">
      <formula>LEN(TRIM(L7))=0</formula>
    </cfRule>
  </conditionalFormatting>
  <pageMargins left="0.7" right="0.7" top="0.75" bottom="0.75" header="0.3" footer="0.3"/>
  <pageSetup paperSize="9" scale="50" orientation="portrait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BB56D8-752C-45CA-9A03-58893924E28E}">
  <sheetPr>
    <pageSetUpPr fitToPage="1"/>
  </sheetPr>
  <dimension ref="A1:AP40"/>
  <sheetViews>
    <sheetView showGridLines="0" showWhiteSpace="0" view="pageBreakPreview" zoomScaleNormal="55" zoomScaleSheetLayoutView="100" zoomScalePageLayoutView="70" workbookViewId="0"/>
  </sheetViews>
  <sheetFormatPr defaultColWidth="8.69921875" defaultRowHeight="15"/>
  <cols>
    <col min="1" max="2" width="4" style="2" customWidth="1"/>
    <col min="3" max="4" width="4" style="2" hidden="1" customWidth="1"/>
    <col min="5" max="41" width="4" style="2" customWidth="1"/>
    <col min="42" max="63" width="4.09765625" style="2" customWidth="1"/>
    <col min="64" max="16384" width="8.69921875" style="2"/>
  </cols>
  <sheetData>
    <row r="1" spans="1:41" ht="24.6">
      <c r="B1" s="244"/>
      <c r="C1" s="244"/>
      <c r="D1" s="244"/>
      <c r="E1" s="244" t="s">
        <v>1162</v>
      </c>
      <c r="F1" s="244"/>
      <c r="G1" s="244"/>
      <c r="H1" s="244"/>
      <c r="I1" s="244"/>
      <c r="J1" s="244"/>
      <c r="K1" s="244"/>
      <c r="L1" s="244"/>
      <c r="M1" s="244"/>
      <c r="N1" s="244"/>
      <c r="O1" s="244"/>
      <c r="P1" s="244"/>
      <c r="Q1" s="244"/>
      <c r="R1" s="244"/>
      <c r="S1" s="244"/>
      <c r="T1" s="244"/>
      <c r="U1" s="244"/>
      <c r="V1" s="244"/>
      <c r="W1" s="244"/>
      <c r="X1" s="244"/>
      <c r="Y1" s="244"/>
      <c r="Z1" s="244"/>
      <c r="AA1" s="244"/>
      <c r="AB1" s="244"/>
      <c r="AC1" s="244"/>
      <c r="AD1" s="244"/>
      <c r="AE1" s="244"/>
      <c r="AF1" s="244"/>
      <c r="AG1" s="244"/>
      <c r="AH1" s="244"/>
      <c r="AI1" s="244"/>
      <c r="AJ1" s="244"/>
      <c r="AK1" s="244"/>
      <c r="AL1" s="244"/>
      <c r="AM1" s="244"/>
      <c r="AN1" s="244"/>
      <c r="AO1" s="244"/>
    </row>
    <row r="2" spans="1:41" ht="24.6">
      <c r="A2" s="241"/>
      <c r="B2" s="241"/>
      <c r="C2" s="241"/>
      <c r="D2" s="241"/>
      <c r="E2" s="241"/>
      <c r="F2" s="241"/>
      <c r="G2" s="241"/>
      <c r="H2" s="241"/>
      <c r="I2" s="241"/>
      <c r="J2" s="241"/>
      <c r="K2" s="241"/>
      <c r="L2" s="241"/>
      <c r="M2" s="241"/>
      <c r="N2" s="241"/>
      <c r="O2" s="241"/>
      <c r="P2" s="241"/>
      <c r="Q2" s="241"/>
      <c r="R2" s="241"/>
      <c r="S2" s="241"/>
      <c r="T2" s="241"/>
      <c r="U2" s="241"/>
      <c r="V2" s="241"/>
      <c r="W2" s="241"/>
      <c r="X2" s="241"/>
      <c r="Y2" s="241"/>
      <c r="Z2" s="241"/>
      <c r="AA2" s="241"/>
      <c r="AB2" s="241"/>
      <c r="AC2" s="241"/>
      <c r="AD2" s="241"/>
      <c r="AE2" s="241"/>
      <c r="AF2" s="241"/>
      <c r="AG2" s="241"/>
      <c r="AH2" s="241"/>
      <c r="AI2" s="241"/>
      <c r="AJ2" s="241"/>
      <c r="AK2" s="241"/>
      <c r="AL2" s="241"/>
      <c r="AM2" s="241"/>
      <c r="AN2" s="241"/>
      <c r="AO2" s="241"/>
    </row>
    <row r="3" spans="1:41" ht="22.8">
      <c r="E3" s="243" t="s">
        <v>1167</v>
      </c>
      <c r="F3" s="243"/>
      <c r="G3" s="243"/>
      <c r="H3" s="243"/>
      <c r="I3" s="243"/>
      <c r="J3" s="243"/>
      <c r="K3" s="243"/>
      <c r="L3" s="243"/>
      <c r="M3" s="243"/>
      <c r="N3" s="242" t="s">
        <v>1290</v>
      </c>
      <c r="O3" s="242"/>
      <c r="P3" s="242"/>
      <c r="Q3" s="242"/>
      <c r="R3" s="242"/>
      <c r="S3" s="242"/>
      <c r="T3" s="242"/>
      <c r="U3" s="242"/>
      <c r="V3" s="242"/>
      <c r="W3" s="242"/>
      <c r="X3" s="242"/>
      <c r="Y3" s="242"/>
      <c r="Z3" s="242"/>
      <c r="AA3" s="242"/>
      <c r="AB3" s="242"/>
      <c r="AC3" s="242"/>
      <c r="AD3" s="242"/>
      <c r="AE3" s="242"/>
      <c r="AF3" s="242"/>
      <c r="AG3" s="242"/>
      <c r="AH3" s="242"/>
      <c r="AI3" s="242"/>
      <c r="AJ3" s="242"/>
      <c r="AK3" s="242"/>
      <c r="AL3" s="242"/>
      <c r="AM3" s="242"/>
      <c r="AN3" s="242"/>
      <c r="AO3" s="242"/>
    </row>
    <row r="4" spans="1:41" ht="16.2" customHeight="1"/>
    <row r="5" spans="1:41" ht="16.2" customHeight="1">
      <c r="C5" s="1"/>
      <c r="D5" s="1"/>
      <c r="E5" s="2" t="s">
        <v>1407</v>
      </c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V5" s="1"/>
      <c r="W5" s="1"/>
      <c r="X5" s="1"/>
      <c r="Y5" s="1"/>
      <c r="Z5" s="1"/>
    </row>
    <row r="6" spans="1:41" ht="16.2" customHeight="1">
      <c r="C6" s="13" t="s">
        <v>11</v>
      </c>
      <c r="D6" s="1"/>
      <c r="E6" s="348" t="s">
        <v>8</v>
      </c>
      <c r="F6" s="349"/>
      <c r="G6" s="350"/>
      <c r="H6" s="322" t="str">
        <f>E7</f>
        <v>大野美南</v>
      </c>
      <c r="I6" s="322"/>
      <c r="J6" s="322"/>
      <c r="K6" s="322" t="str">
        <f>E9</f>
        <v>若井裕子</v>
      </c>
      <c r="L6" s="322"/>
      <c r="M6" s="322"/>
      <c r="N6" s="322" t="str">
        <f>E11</f>
        <v>宮村朋子</v>
      </c>
      <c r="O6" s="322"/>
      <c r="P6" s="322"/>
      <c r="Q6" s="322" t="str">
        <f>E13</f>
        <v>前田唯七</v>
      </c>
      <c r="R6" s="322"/>
      <c r="S6" s="322"/>
      <c r="T6" s="322" t="str">
        <f>E15</f>
        <v>福岡由布加</v>
      </c>
      <c r="U6" s="322"/>
      <c r="V6" s="322"/>
      <c r="W6" s="322" t="s">
        <v>0</v>
      </c>
      <c r="X6" s="322"/>
      <c r="Y6" s="322"/>
      <c r="Z6" s="322"/>
    </row>
    <row r="7" spans="1:41" ht="16.2" customHeight="1">
      <c r="C7" s="302" t="s">
        <v>1253</v>
      </c>
      <c r="D7" s="303"/>
      <c r="E7" s="304" t="str">
        <f>IF(C7="","",VLOOKUP(C7,登録No.!$A$3:$N$506,7,FALSE))</f>
        <v>大野美南</v>
      </c>
      <c r="F7" s="305"/>
      <c r="G7" s="306"/>
      <c r="H7" s="313"/>
      <c r="I7" s="314"/>
      <c r="J7" s="315"/>
      <c r="K7" s="307" t="str">
        <f>IF(L7="","①",IF(L7&gt;M7,"〇","×"))</f>
        <v>①</v>
      </c>
      <c r="L7" s="309"/>
      <c r="M7" s="311"/>
      <c r="N7" s="307" t="str">
        <f>IF(O7="","⑥",IF(O7&gt;P7,"〇","×"))</f>
        <v>⑥</v>
      </c>
      <c r="O7" s="309"/>
      <c r="P7" s="311"/>
      <c r="Q7" s="307" t="str">
        <f>IF(R7="","⑨",IF(R7&gt;S7,"〇","×"))</f>
        <v>⑨</v>
      </c>
      <c r="R7" s="309"/>
      <c r="S7" s="311"/>
      <c r="T7" s="307" t="str">
        <f>IF(U7="","③",IF(U7&gt;V7,"〇","×"))</f>
        <v>③</v>
      </c>
      <c r="U7" s="309"/>
      <c r="V7" s="311"/>
      <c r="W7" s="291" t="str">
        <f>IF(L7="","勝",COUNTIF(K7:V7,"〇"))</f>
        <v>勝</v>
      </c>
      <c r="X7" s="292"/>
      <c r="Y7" s="293" t="str">
        <f>IF(L7="","敗",COUNTIF(K7:V7,"×"))</f>
        <v>敗</v>
      </c>
      <c r="Z7" s="294"/>
    </row>
    <row r="8" spans="1:41" ht="16.2" customHeight="1">
      <c r="C8" s="3"/>
      <c r="D8" s="11"/>
      <c r="E8" s="295" t="str">
        <f>IF(C7="","",VLOOKUP(C7,登録No.!$A$3:$N$506,4,FALSE))</f>
        <v>フレンズ</v>
      </c>
      <c r="F8" s="296"/>
      <c r="G8" s="297"/>
      <c r="H8" s="316"/>
      <c r="I8" s="317"/>
      <c r="J8" s="318"/>
      <c r="K8" s="308"/>
      <c r="L8" s="310"/>
      <c r="M8" s="312"/>
      <c r="N8" s="308"/>
      <c r="O8" s="310"/>
      <c r="P8" s="312"/>
      <c r="Q8" s="308"/>
      <c r="R8" s="310"/>
      <c r="S8" s="312"/>
      <c r="T8" s="308"/>
      <c r="U8" s="310"/>
      <c r="V8" s="312"/>
      <c r="W8" s="298" t="str">
        <f>IF(O7="","ゲーム取得率",SUM(L7,O7,R7,U7)/SUM(K7:V7))</f>
        <v>ゲーム取得率</v>
      </c>
      <c r="X8" s="299"/>
      <c r="Y8" s="300" t="s">
        <v>16</v>
      </c>
      <c r="Z8" s="301"/>
    </row>
    <row r="9" spans="1:41" ht="16.2" customHeight="1">
      <c r="C9" s="302"/>
      <c r="D9" s="303"/>
      <c r="E9" s="304" t="s">
        <v>1255</v>
      </c>
      <c r="F9" s="305"/>
      <c r="G9" s="306"/>
      <c r="H9" s="307" t="str">
        <f>IF(L7="","",IF(K7="〇","×","〇"))</f>
        <v/>
      </c>
      <c r="I9" s="309" t="str">
        <f>IF(M7="","",M7)</f>
        <v/>
      </c>
      <c r="J9" s="311" t="str">
        <f>IF(L7="","",L7)</f>
        <v/>
      </c>
      <c r="K9" s="313"/>
      <c r="L9" s="314"/>
      <c r="M9" s="315"/>
      <c r="N9" s="307" t="str">
        <f>IF(O9="","④",IF(O9&gt;P9,"〇","×"))</f>
        <v>④</v>
      </c>
      <c r="O9" s="309"/>
      <c r="P9" s="311"/>
      <c r="Q9" s="307" t="str">
        <f>IF(R9="","⑦",IF(R9&gt;S9,"〇","×"))</f>
        <v>⑦</v>
      </c>
      <c r="R9" s="309"/>
      <c r="S9" s="311"/>
      <c r="T9" s="307" t="str">
        <f>IF(U9="","⑩",IF(U9&gt;V9,"〇","×"))</f>
        <v>⑩</v>
      </c>
      <c r="U9" s="309"/>
      <c r="V9" s="311"/>
      <c r="W9" s="291" t="str">
        <f>IF(H9="","勝",COUNTIF(H9:V9,"〇"))</f>
        <v>勝</v>
      </c>
      <c r="X9" s="292"/>
      <c r="Y9" s="293" t="str">
        <f>IF(I9="","敗",COUNTIF(H9:V9,"×"))</f>
        <v>敗</v>
      </c>
      <c r="Z9" s="294"/>
    </row>
    <row r="10" spans="1:41" ht="16.2" customHeight="1">
      <c r="C10" s="3"/>
      <c r="D10" s="11"/>
      <c r="E10" s="295" t="s">
        <v>1205</v>
      </c>
      <c r="F10" s="296"/>
      <c r="G10" s="297"/>
      <c r="H10" s="308"/>
      <c r="I10" s="310"/>
      <c r="J10" s="312"/>
      <c r="K10" s="316"/>
      <c r="L10" s="317"/>
      <c r="M10" s="318"/>
      <c r="N10" s="308"/>
      <c r="O10" s="310"/>
      <c r="P10" s="312"/>
      <c r="Q10" s="308"/>
      <c r="R10" s="310"/>
      <c r="S10" s="312"/>
      <c r="T10" s="308"/>
      <c r="U10" s="310"/>
      <c r="V10" s="312"/>
      <c r="W10" s="298" t="str">
        <f>IF(O9="","ゲーム取得率",SUM(I9,O9,R9,U9)/SUM(H9:V9))</f>
        <v>ゲーム取得率</v>
      </c>
      <c r="X10" s="299"/>
      <c r="Y10" s="300" t="s">
        <v>16</v>
      </c>
      <c r="Z10" s="301"/>
    </row>
    <row r="11" spans="1:41" ht="16.2" customHeight="1">
      <c r="C11" s="302" t="s">
        <v>1256</v>
      </c>
      <c r="D11" s="303"/>
      <c r="E11" s="304" t="str">
        <f>IF(C11="","",VLOOKUP(C11,登録No.!$A$3:$N$506,7,FALSE))</f>
        <v>宮村朋子</v>
      </c>
      <c r="F11" s="305"/>
      <c r="G11" s="306"/>
      <c r="H11" s="307" t="str">
        <f>IF(O7="","",IF(N7="〇","×","〇"))</f>
        <v/>
      </c>
      <c r="I11" s="309" t="str">
        <f>IF(P7="","",P7)</f>
        <v/>
      </c>
      <c r="J11" s="311" t="str">
        <f>IF(O7="","",O7)</f>
        <v/>
      </c>
      <c r="K11" s="307" t="str">
        <f>IF(O9="","",IF(N9="〇","×","〇"))</f>
        <v/>
      </c>
      <c r="L11" s="309" t="str">
        <f>IF(P9="","",P9)</f>
        <v/>
      </c>
      <c r="M11" s="311" t="str">
        <f>IF(O9="","",O9)</f>
        <v/>
      </c>
      <c r="N11" s="313"/>
      <c r="O11" s="314"/>
      <c r="P11" s="315"/>
      <c r="Q11" s="307" t="str">
        <f>IF(R11="","②",IF(R11&gt;S11,"〇","×"))</f>
        <v>②</v>
      </c>
      <c r="R11" s="309"/>
      <c r="S11" s="311"/>
      <c r="T11" s="307" t="str">
        <f>IF(U11="","⑧",IF(U11&gt;V11,"〇","×"))</f>
        <v>⑧</v>
      </c>
      <c r="U11" s="309"/>
      <c r="V11" s="311"/>
      <c r="W11" s="291" t="str">
        <f>IF(I11="","勝",COUNTIF(H11:V11,"〇"))</f>
        <v>勝</v>
      </c>
      <c r="X11" s="292"/>
      <c r="Y11" s="293" t="str">
        <f>IF(I11="","敗",COUNTIF(H11:V11,"×"))</f>
        <v>敗</v>
      </c>
      <c r="Z11" s="294"/>
    </row>
    <row r="12" spans="1:41" ht="16.2" customHeight="1">
      <c r="C12" s="3"/>
      <c r="D12" s="11"/>
      <c r="E12" s="295" t="str">
        <f>IF(C11="","",VLOOKUP(C11,登録No.!$A$3:$N$506,4,FALSE))</f>
        <v>アプストTC</v>
      </c>
      <c r="F12" s="296"/>
      <c r="G12" s="297"/>
      <c r="H12" s="308"/>
      <c r="I12" s="310"/>
      <c r="J12" s="312"/>
      <c r="K12" s="308"/>
      <c r="L12" s="310"/>
      <c r="M12" s="312"/>
      <c r="N12" s="316"/>
      <c r="O12" s="317"/>
      <c r="P12" s="318"/>
      <c r="Q12" s="308"/>
      <c r="R12" s="310"/>
      <c r="S12" s="312"/>
      <c r="T12" s="308"/>
      <c r="U12" s="310"/>
      <c r="V12" s="312"/>
      <c r="W12" s="298" t="str">
        <f>IF(I11="","ゲーム取得率",SUM(I11,L11,R11,U11)/SUM(H11:V11))</f>
        <v>ゲーム取得率</v>
      </c>
      <c r="X12" s="299"/>
      <c r="Y12" s="300" t="s">
        <v>16</v>
      </c>
      <c r="Z12" s="301"/>
    </row>
    <row r="13" spans="1:41" ht="16.2" customHeight="1">
      <c r="C13" s="302" t="s">
        <v>1254</v>
      </c>
      <c r="D13" s="303"/>
      <c r="E13" s="304" t="str">
        <f>IF(C13="","",VLOOKUP(C13,登録No.!$A$3:$N$506,7,FALSE))</f>
        <v>前田唯七</v>
      </c>
      <c r="F13" s="305"/>
      <c r="G13" s="306"/>
      <c r="H13" s="307" t="str">
        <f>IF(R7="","",IF(Q7="〇","×","〇"))</f>
        <v/>
      </c>
      <c r="I13" s="309" t="str">
        <f>IF(S7="","",S7)</f>
        <v/>
      </c>
      <c r="J13" s="311" t="str">
        <f>IF(R7="","",R7)</f>
        <v/>
      </c>
      <c r="K13" s="307" t="str">
        <f>IF(R9="","",IF(Q9="〇","×","〇"))</f>
        <v/>
      </c>
      <c r="L13" s="309" t="str">
        <f>IF(S9="","",S9)</f>
        <v/>
      </c>
      <c r="M13" s="311" t="str">
        <f>IF(R9="","",R9)</f>
        <v/>
      </c>
      <c r="N13" s="307" t="str">
        <f>IF(R11="","",IF(Q11="〇","×","〇"))</f>
        <v/>
      </c>
      <c r="O13" s="309" t="str">
        <f>IF(S11="","",S11)</f>
        <v/>
      </c>
      <c r="P13" s="311" t="str">
        <f>IF(R11="","",R11)</f>
        <v/>
      </c>
      <c r="Q13" s="313"/>
      <c r="R13" s="314"/>
      <c r="S13" s="315"/>
      <c r="T13" s="307" t="str">
        <f>IF(U13="","⑤",IF(U13&gt;V13,"〇","×"))</f>
        <v>⑤</v>
      </c>
      <c r="U13" s="309"/>
      <c r="V13" s="311"/>
      <c r="W13" s="291" t="str">
        <f>IF(I13="","勝",COUNTIF(H13:V13,"〇"))</f>
        <v>勝</v>
      </c>
      <c r="X13" s="292"/>
      <c r="Y13" s="293" t="str">
        <f>IF(I13="","敗",COUNTIF(H13:V13,"×"))</f>
        <v>敗</v>
      </c>
      <c r="Z13" s="294"/>
    </row>
    <row r="14" spans="1:41" ht="16.2" customHeight="1">
      <c r="C14" s="3"/>
      <c r="D14" s="11"/>
      <c r="E14" s="295" t="str">
        <f>IF(C13="","",VLOOKUP(C13,登録No.!$A$3:$N$506,4,FALSE))</f>
        <v>県立大</v>
      </c>
      <c r="F14" s="296"/>
      <c r="G14" s="297"/>
      <c r="H14" s="308"/>
      <c r="I14" s="310"/>
      <c r="J14" s="312"/>
      <c r="K14" s="308"/>
      <c r="L14" s="310"/>
      <c r="M14" s="312"/>
      <c r="N14" s="308"/>
      <c r="O14" s="310"/>
      <c r="P14" s="312"/>
      <c r="Q14" s="316"/>
      <c r="R14" s="317"/>
      <c r="S14" s="318"/>
      <c r="T14" s="308"/>
      <c r="U14" s="310"/>
      <c r="V14" s="312"/>
      <c r="W14" s="298" t="str">
        <f>IF(I13="","ゲーム取得率",SUM(I13,L13,O13,U13)/SUM(H13:V13))</f>
        <v>ゲーム取得率</v>
      </c>
      <c r="X14" s="299"/>
      <c r="Y14" s="300" t="s">
        <v>16</v>
      </c>
      <c r="Z14" s="301"/>
    </row>
    <row r="15" spans="1:41" ht="16.2" customHeight="1">
      <c r="C15" s="302" t="s">
        <v>1257</v>
      </c>
      <c r="D15" s="303"/>
      <c r="E15" s="304" t="str">
        <f>IF(C15="","",VLOOKUP(C15,登録No.!$A$3:$N$506,7,FALSE))</f>
        <v>福岡由布加</v>
      </c>
      <c r="F15" s="305"/>
      <c r="G15" s="306"/>
      <c r="H15" s="307" t="str">
        <f>IF(U7="","",IF(T7="〇","×","〇"))</f>
        <v/>
      </c>
      <c r="I15" s="309" t="str">
        <f>IF(V7="","",V7)</f>
        <v/>
      </c>
      <c r="J15" s="311" t="str">
        <f>IF(U7="","",U7)</f>
        <v/>
      </c>
      <c r="K15" s="307" t="str">
        <f>IF(T9="⑩","",IF(T9="〇","×","〇"))</f>
        <v/>
      </c>
      <c r="L15" s="309" t="str">
        <f>IF(V9="","",V9)</f>
        <v/>
      </c>
      <c r="M15" s="311" t="str">
        <f>IF(U9="","",U9)</f>
        <v/>
      </c>
      <c r="N15" s="307" t="str">
        <f>IF(U11="","",IF(T11="〇","×","〇"))</f>
        <v/>
      </c>
      <c r="O15" s="309" t="str">
        <f>IF(V11="","",V11)</f>
        <v/>
      </c>
      <c r="P15" s="311" t="str">
        <f>IF(U11="","",U11)</f>
        <v/>
      </c>
      <c r="Q15" s="307" t="str">
        <f>IF(U13="","",IF(T13="〇","×","〇"))</f>
        <v/>
      </c>
      <c r="R15" s="309" t="str">
        <f>IF(V13="","",V13)</f>
        <v/>
      </c>
      <c r="S15" s="311" t="str">
        <f>IF(U13="","",U13)</f>
        <v/>
      </c>
      <c r="T15" s="313"/>
      <c r="U15" s="314"/>
      <c r="V15" s="315"/>
      <c r="W15" s="291" t="str">
        <f>IF(I15="","勝",COUNTIF(H15:V15,"〇"))</f>
        <v>勝</v>
      </c>
      <c r="X15" s="292"/>
      <c r="Y15" s="293" t="str">
        <f>IF(I15="","敗",COUNTIF(H15:V15,"×"))</f>
        <v>敗</v>
      </c>
      <c r="Z15" s="294"/>
    </row>
    <row r="16" spans="1:41" ht="16.2" customHeight="1">
      <c r="C16" s="3"/>
      <c r="D16" s="11"/>
      <c r="E16" s="295" t="str">
        <f>IF(C15="","",VLOOKUP(C15,登録No.!$A$3:$N$506,4,FALSE))</f>
        <v>アプストTC</v>
      </c>
      <c r="F16" s="296"/>
      <c r="G16" s="297"/>
      <c r="H16" s="308"/>
      <c r="I16" s="310"/>
      <c r="J16" s="312"/>
      <c r="K16" s="308"/>
      <c r="L16" s="310"/>
      <c r="M16" s="312"/>
      <c r="N16" s="308"/>
      <c r="O16" s="310"/>
      <c r="P16" s="312"/>
      <c r="Q16" s="308"/>
      <c r="R16" s="310"/>
      <c r="S16" s="312"/>
      <c r="T16" s="316"/>
      <c r="U16" s="317"/>
      <c r="V16" s="318"/>
      <c r="W16" s="298" t="str">
        <f>IF(I15="","ゲーム取得率",SUM(I15,L15,O15,R15)/SUM(H15:V15))</f>
        <v>ゲーム取得率</v>
      </c>
      <c r="X16" s="299"/>
      <c r="Y16" s="300" t="s">
        <v>16</v>
      </c>
      <c r="Z16" s="301"/>
    </row>
    <row r="17" ht="16.2" customHeight="1"/>
    <row r="18" ht="16.2" customHeight="1"/>
    <row r="19" ht="16.2" customHeight="1"/>
    <row r="20" ht="16.2" customHeight="1"/>
    <row r="21" ht="16.2" customHeight="1"/>
    <row r="22" ht="15" customHeight="1"/>
    <row r="23" ht="15" customHeight="1"/>
    <row r="24" ht="15" customHeight="1"/>
    <row r="25" ht="15" customHeight="1"/>
    <row r="26" ht="15" customHeight="1"/>
    <row r="27" ht="15" customHeight="1"/>
    <row r="28" ht="15" customHeight="1"/>
    <row r="29" ht="15" customHeight="1"/>
    <row r="30" ht="15" customHeight="1"/>
    <row r="31" ht="15" customHeight="1"/>
    <row r="32" ht="15" customHeight="1"/>
    <row r="33" spans="1:42" ht="15" customHeight="1"/>
    <row r="34" spans="1:42" ht="15" customHeight="1"/>
    <row r="35" spans="1:42" ht="15" customHeight="1"/>
    <row r="36" spans="1:42" ht="15" customHeight="1"/>
    <row r="37" spans="1:42" ht="15" customHeight="1"/>
    <row r="38" spans="1:42" ht="15" customHeight="1"/>
    <row r="39" spans="1:42" ht="15" customHeight="1"/>
    <row r="40" spans="1:42">
      <c r="A40" s="39" t="s">
        <v>370</v>
      </c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</row>
  </sheetData>
  <mergeCells count="107">
    <mergeCell ref="W6:Z6"/>
    <mergeCell ref="C7:D7"/>
    <mergeCell ref="E7:G7"/>
    <mergeCell ref="H7:J8"/>
    <mergeCell ref="K7:K8"/>
    <mergeCell ref="L7:L8"/>
    <mergeCell ref="M7:M8"/>
    <mergeCell ref="N7:N8"/>
    <mergeCell ref="O7:O8"/>
    <mergeCell ref="P7:P8"/>
    <mergeCell ref="E6:G6"/>
    <mergeCell ref="H6:J6"/>
    <mergeCell ref="K6:M6"/>
    <mergeCell ref="N6:P6"/>
    <mergeCell ref="Q6:S6"/>
    <mergeCell ref="T6:V6"/>
    <mergeCell ref="W7:X7"/>
    <mergeCell ref="Y7:Z7"/>
    <mergeCell ref="E8:G8"/>
    <mergeCell ref="W8:X8"/>
    <mergeCell ref="Y8:Z8"/>
    <mergeCell ref="U7:U8"/>
    <mergeCell ref="V7:V8"/>
    <mergeCell ref="C9:D9"/>
    <mergeCell ref="E9:G9"/>
    <mergeCell ref="H9:H10"/>
    <mergeCell ref="I9:I10"/>
    <mergeCell ref="J9:J10"/>
    <mergeCell ref="Q7:Q8"/>
    <mergeCell ref="R7:R8"/>
    <mergeCell ref="S7:S8"/>
    <mergeCell ref="T7:T8"/>
    <mergeCell ref="E10:G10"/>
    <mergeCell ref="W10:X10"/>
    <mergeCell ref="Y10:Z10"/>
    <mergeCell ref="U9:U10"/>
    <mergeCell ref="V9:V10"/>
    <mergeCell ref="W9:X9"/>
    <mergeCell ref="Y9:Z9"/>
    <mergeCell ref="C11:D11"/>
    <mergeCell ref="E11:G11"/>
    <mergeCell ref="H11:H12"/>
    <mergeCell ref="I11:I12"/>
    <mergeCell ref="J11:J12"/>
    <mergeCell ref="K11:K12"/>
    <mergeCell ref="L11:L12"/>
    <mergeCell ref="S9:S10"/>
    <mergeCell ref="T9:T10"/>
    <mergeCell ref="K9:M10"/>
    <mergeCell ref="N9:N10"/>
    <mergeCell ref="O9:O10"/>
    <mergeCell ref="P9:P10"/>
    <mergeCell ref="Q9:Q10"/>
    <mergeCell ref="R9:R10"/>
    <mergeCell ref="U11:U12"/>
    <mergeCell ref="V11:V12"/>
    <mergeCell ref="W11:X11"/>
    <mergeCell ref="Y11:Z11"/>
    <mergeCell ref="E12:G12"/>
    <mergeCell ref="W12:X12"/>
    <mergeCell ref="Y12:Z12"/>
    <mergeCell ref="M11:M12"/>
    <mergeCell ref="N11:P12"/>
    <mergeCell ref="Q11:Q12"/>
    <mergeCell ref="R11:R12"/>
    <mergeCell ref="S11:S12"/>
    <mergeCell ref="T11:T12"/>
    <mergeCell ref="W13:X13"/>
    <mergeCell ref="Y13:Z13"/>
    <mergeCell ref="E14:G14"/>
    <mergeCell ref="W14:X14"/>
    <mergeCell ref="Y14:Z14"/>
    <mergeCell ref="L13:L14"/>
    <mergeCell ref="M13:M14"/>
    <mergeCell ref="N13:N14"/>
    <mergeCell ref="O13:O14"/>
    <mergeCell ref="P13:P14"/>
    <mergeCell ref="Q13:S14"/>
    <mergeCell ref="E13:G13"/>
    <mergeCell ref="H13:H14"/>
    <mergeCell ref="I13:I14"/>
    <mergeCell ref="J13:J14"/>
    <mergeCell ref="K13:K14"/>
    <mergeCell ref="C15:D15"/>
    <mergeCell ref="E15:G15"/>
    <mergeCell ref="H15:H16"/>
    <mergeCell ref="I15:I16"/>
    <mergeCell ref="J15:J16"/>
    <mergeCell ref="K15:K16"/>
    <mergeCell ref="T13:T14"/>
    <mergeCell ref="U13:U14"/>
    <mergeCell ref="V13:V14"/>
    <mergeCell ref="C13:D13"/>
    <mergeCell ref="R15:R16"/>
    <mergeCell ref="S15:S16"/>
    <mergeCell ref="T15:V16"/>
    <mergeCell ref="W15:X15"/>
    <mergeCell ref="Y15:Z15"/>
    <mergeCell ref="E16:G16"/>
    <mergeCell ref="W16:X16"/>
    <mergeCell ref="Y16:Z16"/>
    <mergeCell ref="L15:L16"/>
    <mergeCell ref="M15:M16"/>
    <mergeCell ref="N15:N16"/>
    <mergeCell ref="O15:O16"/>
    <mergeCell ref="P15:P16"/>
    <mergeCell ref="Q15:Q16"/>
  </mergeCells>
  <phoneticPr fontId="2"/>
  <conditionalFormatting sqref="L7:M8 O7:P10 R7:S12 U7:V14">
    <cfRule type="containsBlanks" dxfId="13" priority="2">
      <formula>LEN(TRIM(L7))=0</formula>
    </cfRule>
  </conditionalFormatting>
  <pageMargins left="0.7" right="0.7" top="0.75" bottom="0.75" header="0.3" footer="0.3"/>
  <pageSetup paperSize="9" scale="50" orientation="portrait" horizontalDpi="4294967293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AFB3D9-BF59-43F7-9F93-9DD1E7521B48}">
  <sheetPr>
    <pageSetUpPr fitToPage="1"/>
  </sheetPr>
  <dimension ref="A1:AP35"/>
  <sheetViews>
    <sheetView showGridLines="0" showWhiteSpace="0" view="pageBreakPreview" zoomScaleNormal="55" zoomScaleSheetLayoutView="100" zoomScalePageLayoutView="70" workbookViewId="0">
      <selection activeCell="O16" sqref="O16"/>
    </sheetView>
  </sheetViews>
  <sheetFormatPr defaultColWidth="8.69921875" defaultRowHeight="15"/>
  <cols>
    <col min="1" max="2" width="4" style="2" customWidth="1"/>
    <col min="3" max="4" width="4" style="2" hidden="1" customWidth="1"/>
    <col min="5" max="41" width="4" style="2" customWidth="1"/>
    <col min="42" max="63" width="4.09765625" style="2" customWidth="1"/>
    <col min="64" max="16384" width="8.69921875" style="2"/>
  </cols>
  <sheetData>
    <row r="1" spans="1:41" ht="24.6">
      <c r="B1" s="244"/>
      <c r="C1" s="244"/>
      <c r="D1" s="244"/>
      <c r="E1" s="244" t="s">
        <v>1162</v>
      </c>
      <c r="F1" s="244"/>
      <c r="G1" s="244"/>
      <c r="H1" s="244"/>
      <c r="I1" s="244"/>
      <c r="J1" s="244"/>
      <c r="K1" s="244"/>
      <c r="L1" s="244"/>
      <c r="M1" s="244"/>
      <c r="N1" s="244"/>
      <c r="O1" s="244"/>
      <c r="P1" s="244"/>
      <c r="Q1" s="244"/>
      <c r="R1" s="244"/>
      <c r="S1" s="244"/>
      <c r="T1" s="244"/>
      <c r="U1" s="244"/>
      <c r="V1" s="244"/>
      <c r="W1" s="244"/>
      <c r="X1" s="244"/>
      <c r="Y1" s="244"/>
      <c r="Z1" s="244"/>
      <c r="AA1" s="244"/>
      <c r="AB1" s="244"/>
      <c r="AC1" s="244"/>
      <c r="AD1" s="244"/>
      <c r="AE1" s="244"/>
      <c r="AF1" s="244"/>
      <c r="AG1" s="244"/>
      <c r="AH1" s="244"/>
      <c r="AI1" s="244"/>
      <c r="AJ1" s="244"/>
      <c r="AK1" s="244"/>
      <c r="AL1" s="244"/>
      <c r="AM1" s="244"/>
      <c r="AN1" s="244"/>
      <c r="AO1" s="244"/>
    </row>
    <row r="2" spans="1:41" ht="24.6">
      <c r="A2" s="241"/>
      <c r="B2" s="241"/>
      <c r="C2" s="241"/>
      <c r="D2" s="241"/>
      <c r="E2" s="241"/>
      <c r="F2" s="241"/>
      <c r="G2" s="241"/>
      <c r="H2" s="241"/>
      <c r="I2" s="241"/>
      <c r="J2" s="241"/>
      <c r="K2" s="241"/>
      <c r="L2" s="241"/>
      <c r="M2" s="241"/>
      <c r="N2" s="241"/>
      <c r="O2" s="241"/>
      <c r="P2" s="241"/>
      <c r="Q2" s="241"/>
      <c r="R2" s="241"/>
      <c r="S2" s="241"/>
      <c r="T2" s="241"/>
      <c r="U2" s="241"/>
      <c r="V2" s="241"/>
      <c r="W2" s="241"/>
      <c r="X2" s="241"/>
      <c r="Y2" s="241"/>
      <c r="Z2" s="241"/>
      <c r="AA2" s="241"/>
      <c r="AB2" s="241"/>
      <c r="AC2" s="241"/>
      <c r="AD2" s="241"/>
      <c r="AE2" s="241"/>
      <c r="AF2" s="241"/>
      <c r="AG2" s="241"/>
      <c r="AH2" s="241"/>
      <c r="AI2" s="241"/>
      <c r="AJ2" s="241"/>
      <c r="AK2" s="241"/>
      <c r="AL2" s="241"/>
      <c r="AM2" s="241"/>
      <c r="AN2" s="241"/>
      <c r="AO2" s="241"/>
    </row>
    <row r="3" spans="1:41" ht="22.8">
      <c r="E3" s="243" t="s">
        <v>1163</v>
      </c>
      <c r="F3" s="243"/>
      <c r="G3" s="243"/>
      <c r="H3" s="243"/>
      <c r="I3" s="243"/>
      <c r="J3" s="242" t="s">
        <v>1290</v>
      </c>
      <c r="K3" s="243"/>
      <c r="L3" s="243"/>
      <c r="M3" s="243"/>
      <c r="O3" s="242"/>
      <c r="P3" s="242"/>
      <c r="Q3" s="242"/>
      <c r="R3" s="242"/>
      <c r="S3" s="242"/>
      <c r="T3" s="242"/>
      <c r="U3" s="242"/>
      <c r="V3" s="242"/>
      <c r="W3" s="242"/>
      <c r="X3" s="242"/>
      <c r="Y3" s="242"/>
      <c r="Z3" s="242"/>
      <c r="AA3" s="242"/>
      <c r="AB3" s="242"/>
      <c r="AC3" s="242"/>
      <c r="AD3" s="242"/>
      <c r="AE3" s="242"/>
      <c r="AF3" s="242"/>
      <c r="AG3" s="242"/>
      <c r="AH3" s="242"/>
      <c r="AI3" s="242"/>
      <c r="AJ3" s="242"/>
      <c r="AK3" s="242"/>
      <c r="AL3" s="242"/>
      <c r="AM3" s="242"/>
      <c r="AN3" s="242"/>
      <c r="AO3" s="242"/>
    </row>
    <row r="4" spans="1:41" ht="16.2" customHeight="1"/>
    <row r="5" spans="1:41" ht="16.2" customHeight="1">
      <c r="C5" s="1"/>
      <c r="D5" s="1"/>
      <c r="E5" s="2" t="s">
        <v>1407</v>
      </c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1:41" ht="16.2" customHeight="1">
      <c r="C6" s="13" t="s">
        <v>9</v>
      </c>
      <c r="D6" s="1"/>
      <c r="E6" s="348" t="s">
        <v>8</v>
      </c>
      <c r="F6" s="349"/>
      <c r="G6" s="350"/>
      <c r="H6" s="322" t="str">
        <f>E7</f>
        <v>川上美弥子</v>
      </c>
      <c r="I6" s="322"/>
      <c r="J6" s="322"/>
      <c r="K6" s="322" t="str">
        <f>E9</f>
        <v>川瀬清子</v>
      </c>
      <c r="L6" s="322"/>
      <c r="M6" s="322"/>
      <c r="N6" s="322" t="str">
        <f>E11</f>
        <v>苗村直子</v>
      </c>
      <c r="O6" s="322"/>
      <c r="P6" s="322"/>
      <c r="Q6" s="322" t="s">
        <v>0</v>
      </c>
      <c r="R6" s="322"/>
      <c r="S6" s="322"/>
      <c r="T6" s="322"/>
    </row>
    <row r="7" spans="1:41" ht="16.2" customHeight="1">
      <c r="C7" s="302" t="s">
        <v>1258</v>
      </c>
      <c r="D7" s="303"/>
      <c r="E7" s="304" t="str">
        <f>IF(C7="","",VLOOKUP(C7,登録No.!$A$3:$N$506,7,FALSE))</f>
        <v>川上美弥子</v>
      </c>
      <c r="F7" s="305"/>
      <c r="G7" s="306"/>
      <c r="H7" s="334"/>
      <c r="I7" s="335"/>
      <c r="J7" s="336"/>
      <c r="K7" s="340" t="str">
        <f>IF(L7="","③",IF(L7&gt;M7,"〇","×"))</f>
        <v>③</v>
      </c>
      <c r="L7" s="326"/>
      <c r="M7" s="330"/>
      <c r="N7" s="340" t="str">
        <f>IF(O7="","②",IF(O7&gt;P7,"〇","×"))</f>
        <v>②</v>
      </c>
      <c r="O7" s="326"/>
      <c r="P7" s="330"/>
      <c r="Q7" s="291" t="str">
        <f>IF(L7="","勝",COUNTIF(H7:P7,"〇"))</f>
        <v>勝</v>
      </c>
      <c r="R7" s="292"/>
      <c r="S7" s="293" t="str">
        <f>IF(L7="","敗",COUNTIF(H7:P7,"×"))</f>
        <v>敗</v>
      </c>
      <c r="T7" s="294"/>
    </row>
    <row r="8" spans="1:41" ht="16.2" customHeight="1">
      <c r="C8" s="3"/>
      <c r="D8" s="11"/>
      <c r="E8" s="295" t="str">
        <f>IF(C7="","",VLOOKUP(C7,登録No.!$A$3:$N$506,4,FALSE))</f>
        <v>アプストTC</v>
      </c>
      <c r="F8" s="296"/>
      <c r="G8" s="297"/>
      <c r="H8" s="337"/>
      <c r="I8" s="338"/>
      <c r="J8" s="339"/>
      <c r="K8" s="341"/>
      <c r="L8" s="331"/>
      <c r="M8" s="332"/>
      <c r="N8" s="341"/>
      <c r="O8" s="331"/>
      <c r="P8" s="332"/>
      <c r="Q8" s="298" t="str">
        <f>IF(L7="","ゲーム取得率",SUM(L7,O7)/SUM(H7:P7))</f>
        <v>ゲーム取得率</v>
      </c>
      <c r="R8" s="299"/>
      <c r="S8" s="300" t="s">
        <v>16</v>
      </c>
      <c r="T8" s="301"/>
    </row>
    <row r="9" spans="1:41" ht="16.2" customHeight="1">
      <c r="C9" s="302" t="s">
        <v>1259</v>
      </c>
      <c r="D9" s="303"/>
      <c r="E9" s="304" t="str">
        <f>IF(C9="","",VLOOKUP(C9,登録No.!$A$3:$N$506,7,FALSE))</f>
        <v>川瀬清子</v>
      </c>
      <c r="F9" s="305"/>
      <c r="G9" s="306"/>
      <c r="H9" s="340" t="str">
        <f>IF(L7="","",IF(K7="〇","×","〇"))</f>
        <v/>
      </c>
      <c r="I9" s="326" t="str">
        <f>IF(M7="","",M7)</f>
        <v/>
      </c>
      <c r="J9" s="330" t="str">
        <f>IF(L7="","",L7)</f>
        <v/>
      </c>
      <c r="K9" s="334"/>
      <c r="L9" s="335"/>
      <c r="M9" s="336"/>
      <c r="N9" s="340" t="str">
        <f>IF(O9="","①",IF(O9&gt;P9,"〇","×"))</f>
        <v>①</v>
      </c>
      <c r="O9" s="326"/>
      <c r="P9" s="330"/>
      <c r="Q9" s="291" t="str">
        <f>IF(H9="","勝",COUNTIF(H9:P9,"〇"))</f>
        <v>勝</v>
      </c>
      <c r="R9" s="292"/>
      <c r="S9" s="293" t="str">
        <f>IF(H9="","敗",COUNTIF(H9:P9,"×"))</f>
        <v>敗</v>
      </c>
      <c r="T9" s="294"/>
    </row>
    <row r="10" spans="1:41" ht="16.2" customHeight="1">
      <c r="C10" s="3"/>
      <c r="D10" s="11"/>
      <c r="E10" s="295" t="str">
        <f>IF(C9="","",VLOOKUP(C9,登録No.!$A$3:$N$506,4,FALSE))</f>
        <v>建部TC</v>
      </c>
      <c r="F10" s="296"/>
      <c r="G10" s="297"/>
      <c r="H10" s="341"/>
      <c r="I10" s="331"/>
      <c r="J10" s="332"/>
      <c r="K10" s="337"/>
      <c r="L10" s="338"/>
      <c r="M10" s="339"/>
      <c r="N10" s="341"/>
      <c r="O10" s="331"/>
      <c r="P10" s="332"/>
      <c r="Q10" s="298" t="str">
        <f>IF(I9="","ゲーム取得率",SUM(I9,O9)/SUM(H9:P9))</f>
        <v>ゲーム取得率</v>
      </c>
      <c r="R10" s="299"/>
      <c r="S10" s="300" t="s">
        <v>16</v>
      </c>
      <c r="T10" s="301"/>
    </row>
    <row r="11" spans="1:41" ht="16.2" customHeight="1">
      <c r="C11" s="302" t="s">
        <v>1260</v>
      </c>
      <c r="D11" s="303"/>
      <c r="E11" s="304" t="str">
        <f>IF(C11="","",VLOOKUP(C11,登録No.!$A$3:$N$506,7,FALSE))</f>
        <v>苗村直子</v>
      </c>
      <c r="F11" s="305"/>
      <c r="G11" s="306"/>
      <c r="H11" s="340" t="str">
        <f>IF(O7="","",IF(N7="〇","×","〇"))</f>
        <v/>
      </c>
      <c r="I11" s="326" t="str">
        <f>IF(P7="","",P7)</f>
        <v/>
      </c>
      <c r="J11" s="330" t="str">
        <f>IF(O7="","",O7)</f>
        <v/>
      </c>
      <c r="K11" s="340" t="str">
        <f>IF(O9="","",IF(N9="〇","×","〇"))</f>
        <v/>
      </c>
      <c r="L11" s="326" t="str">
        <f>IF(P9="","",P9)</f>
        <v/>
      </c>
      <c r="M11" s="330" t="str">
        <f>IF(O9="","",O9)</f>
        <v/>
      </c>
      <c r="N11" s="334"/>
      <c r="O11" s="335"/>
      <c r="P11" s="336"/>
      <c r="Q11" s="291" t="str">
        <f>IF(H11="","勝",COUNTIF(H11:P11,"〇"))</f>
        <v>勝</v>
      </c>
      <c r="R11" s="292"/>
      <c r="S11" s="293" t="str">
        <f>IF(H11="","敗",COUNTIF(H11:P11,"×"))</f>
        <v>敗</v>
      </c>
      <c r="T11" s="294"/>
    </row>
    <row r="12" spans="1:41" ht="16.2" customHeight="1">
      <c r="C12" s="3"/>
      <c r="D12" s="11"/>
      <c r="E12" s="295" t="str">
        <f>IF(C11="","",VLOOKUP(C11,登録No.!$A$3:$N$506,4,FALSE))</f>
        <v>うさかめ</v>
      </c>
      <c r="F12" s="296"/>
      <c r="G12" s="297"/>
      <c r="H12" s="341"/>
      <c r="I12" s="331"/>
      <c r="J12" s="332"/>
      <c r="K12" s="341"/>
      <c r="L12" s="331"/>
      <c r="M12" s="332"/>
      <c r="N12" s="337"/>
      <c r="O12" s="338"/>
      <c r="P12" s="339"/>
      <c r="Q12" s="298" t="str">
        <f>IF(H11="","ゲーム取得率",SUM(I11,L11)/SUM(H11:P11))</f>
        <v>ゲーム取得率</v>
      </c>
      <c r="R12" s="299"/>
      <c r="S12" s="300" t="s">
        <v>16</v>
      </c>
      <c r="T12" s="301"/>
    </row>
    <row r="13" spans="1:41" ht="16.2" customHeight="1"/>
    <row r="14" spans="1:41" ht="16.2" customHeight="1"/>
    <row r="15" spans="1:41" ht="16.2" customHeight="1"/>
    <row r="16" spans="1:41" ht="16.2" customHeight="1"/>
    <row r="17" ht="15" customHeight="1"/>
    <row r="18" ht="15" customHeight="1"/>
    <row r="19" ht="15" customHeight="1"/>
    <row r="20" ht="15" customHeight="1"/>
    <row r="21" ht="15" customHeight="1"/>
    <row r="22" ht="15" customHeight="1"/>
    <row r="23" ht="15" customHeight="1"/>
    <row r="24" ht="15" customHeight="1"/>
    <row r="25" ht="15" customHeight="1"/>
    <row r="26" ht="15" customHeight="1"/>
    <row r="27" ht="15" customHeight="1"/>
    <row r="28" ht="15" customHeight="1"/>
    <row r="29" ht="15" customHeight="1"/>
    <row r="30" ht="15" customHeight="1"/>
    <row r="31" ht="15" customHeight="1"/>
    <row r="32" ht="15" customHeight="1"/>
    <row r="33" spans="1:42" ht="15" customHeight="1"/>
    <row r="34" spans="1:42" ht="15" customHeight="1"/>
    <row r="35" spans="1:42">
      <c r="A35" s="39" t="s">
        <v>370</v>
      </c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</row>
  </sheetData>
  <mergeCells count="47">
    <mergeCell ref="E6:G6"/>
    <mergeCell ref="H6:J6"/>
    <mergeCell ref="K6:M6"/>
    <mergeCell ref="N6:P6"/>
    <mergeCell ref="Q6:T6"/>
    <mergeCell ref="E8:G8"/>
    <mergeCell ref="Q8:R8"/>
    <mergeCell ref="S8:T8"/>
    <mergeCell ref="C7:D7"/>
    <mergeCell ref="E7:G7"/>
    <mergeCell ref="H7:J8"/>
    <mergeCell ref="K7:K8"/>
    <mergeCell ref="L7:L8"/>
    <mergeCell ref="M7:M8"/>
    <mergeCell ref="N7:N8"/>
    <mergeCell ref="O7:O8"/>
    <mergeCell ref="P7:P8"/>
    <mergeCell ref="Q7:R7"/>
    <mergeCell ref="S7:T7"/>
    <mergeCell ref="E10:G10"/>
    <mergeCell ref="Q10:R10"/>
    <mergeCell ref="S10:T10"/>
    <mergeCell ref="C9:D9"/>
    <mergeCell ref="E9:G9"/>
    <mergeCell ref="H9:H10"/>
    <mergeCell ref="I9:I10"/>
    <mergeCell ref="J9:J10"/>
    <mergeCell ref="K9:M10"/>
    <mergeCell ref="N9:N10"/>
    <mergeCell ref="O9:O10"/>
    <mergeCell ref="P9:P10"/>
    <mergeCell ref="Q9:R9"/>
    <mergeCell ref="S9:T9"/>
    <mergeCell ref="E12:G12"/>
    <mergeCell ref="Q12:R12"/>
    <mergeCell ref="S12:T12"/>
    <mergeCell ref="C11:D11"/>
    <mergeCell ref="E11:G11"/>
    <mergeCell ref="H11:H12"/>
    <mergeCell ref="I11:I12"/>
    <mergeCell ref="J11:J12"/>
    <mergeCell ref="K11:K12"/>
    <mergeCell ref="L11:L12"/>
    <mergeCell ref="M11:M12"/>
    <mergeCell ref="N11:P12"/>
    <mergeCell ref="Q11:R11"/>
    <mergeCell ref="S11:T11"/>
  </mergeCells>
  <phoneticPr fontId="2"/>
  <conditionalFormatting sqref="L7:M8 O7:P10">
    <cfRule type="containsBlanks" dxfId="12" priority="1">
      <formula>LEN(TRIM(L7))=0</formula>
    </cfRule>
  </conditionalFormatting>
  <pageMargins left="0.7" right="0.7" top="0.75" bottom="0.75" header="0.3" footer="0.3"/>
  <pageSetup paperSize="9" scale="50" orientation="portrait" horizontalDpi="4294967293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293A48-2C6E-4808-AAC0-E099C1F5F78A}">
  <sheetPr>
    <pageSetUpPr fitToPage="1"/>
  </sheetPr>
  <dimension ref="A1:AP59"/>
  <sheetViews>
    <sheetView showGridLines="0" tabSelected="1" showWhiteSpace="0" view="pageBreakPreview" zoomScaleNormal="85" zoomScaleSheetLayoutView="100" zoomScalePageLayoutView="70" workbookViewId="0">
      <selection sqref="A1:AO1"/>
    </sheetView>
  </sheetViews>
  <sheetFormatPr defaultColWidth="8.69921875" defaultRowHeight="15"/>
  <cols>
    <col min="1" max="1" width="4" style="2" customWidth="1"/>
    <col min="2" max="3" width="4" style="2" hidden="1" customWidth="1"/>
    <col min="4" max="21" width="4" style="2" customWidth="1"/>
    <col min="22" max="23" width="4" style="2" hidden="1" customWidth="1"/>
    <col min="24" max="41" width="4" style="2" customWidth="1"/>
    <col min="42" max="62" width="4.09765625" style="2" customWidth="1"/>
    <col min="63" max="16384" width="8.69921875" style="2"/>
  </cols>
  <sheetData>
    <row r="1" spans="1:41" ht="24.6">
      <c r="A1" s="342" t="s">
        <v>1162</v>
      </c>
      <c r="B1" s="342"/>
      <c r="C1" s="342"/>
      <c r="D1" s="342"/>
      <c r="E1" s="342"/>
      <c r="F1" s="342"/>
      <c r="G1" s="342"/>
      <c r="H1" s="342"/>
      <c r="I1" s="342"/>
      <c r="J1" s="342"/>
      <c r="K1" s="342"/>
      <c r="L1" s="342"/>
      <c r="M1" s="342"/>
      <c r="N1" s="342"/>
      <c r="O1" s="342"/>
      <c r="P1" s="342"/>
      <c r="Q1" s="342"/>
      <c r="R1" s="342"/>
      <c r="S1" s="342"/>
      <c r="T1" s="342"/>
      <c r="U1" s="342"/>
      <c r="V1" s="342"/>
      <c r="W1" s="342"/>
      <c r="X1" s="342"/>
      <c r="Y1" s="342"/>
      <c r="Z1" s="342"/>
      <c r="AA1" s="342"/>
      <c r="AB1" s="342"/>
      <c r="AC1" s="342"/>
      <c r="AD1" s="342"/>
      <c r="AE1" s="342"/>
      <c r="AF1" s="342"/>
      <c r="AG1" s="342"/>
      <c r="AH1" s="342"/>
      <c r="AI1" s="342"/>
      <c r="AJ1" s="342"/>
      <c r="AK1" s="342"/>
      <c r="AL1" s="342"/>
      <c r="AM1" s="342"/>
      <c r="AN1" s="342"/>
      <c r="AO1" s="342"/>
    </row>
    <row r="2" spans="1:41" ht="24.6">
      <c r="A2" s="241"/>
      <c r="B2" s="241"/>
      <c r="C2" s="241"/>
      <c r="D2" s="241"/>
      <c r="E2" s="241"/>
      <c r="F2" s="241"/>
      <c r="G2" s="241"/>
      <c r="H2" s="241"/>
      <c r="I2" s="241"/>
      <c r="J2" s="241"/>
      <c r="K2" s="241"/>
      <c r="L2" s="241"/>
      <c r="M2" s="241"/>
      <c r="N2" s="241"/>
      <c r="O2" s="241"/>
      <c r="P2" s="241"/>
      <c r="Q2" s="241"/>
      <c r="R2" s="241"/>
      <c r="S2" s="241"/>
      <c r="T2" s="241"/>
      <c r="U2" s="241"/>
      <c r="V2" s="241"/>
      <c r="W2" s="241"/>
      <c r="X2" s="241"/>
      <c r="Y2" s="241"/>
      <c r="Z2" s="241"/>
      <c r="AA2" s="241"/>
      <c r="AB2" s="241"/>
      <c r="AC2" s="241"/>
      <c r="AD2" s="241"/>
      <c r="AE2" s="241"/>
      <c r="AF2" s="241"/>
      <c r="AG2" s="241"/>
      <c r="AH2" s="241"/>
      <c r="AI2" s="241"/>
      <c r="AJ2" s="241"/>
      <c r="AK2" s="241"/>
      <c r="AL2" s="241"/>
      <c r="AM2" s="241"/>
      <c r="AN2" s="241"/>
      <c r="AO2" s="241"/>
    </row>
    <row r="3" spans="1:41" ht="22.8">
      <c r="A3" s="343" t="s">
        <v>1245</v>
      </c>
      <c r="B3" s="343"/>
      <c r="C3" s="343"/>
      <c r="D3" s="343"/>
      <c r="E3" s="343"/>
      <c r="F3" s="343"/>
      <c r="G3" s="343"/>
      <c r="H3" s="343"/>
      <c r="I3" s="343"/>
      <c r="J3" s="343" t="s">
        <v>1265</v>
      </c>
      <c r="K3" s="343"/>
      <c r="L3" s="343"/>
      <c r="M3" s="343"/>
      <c r="N3" s="343"/>
      <c r="O3" s="343"/>
      <c r="P3" s="343"/>
      <c r="Q3" s="343"/>
      <c r="R3" s="343"/>
      <c r="S3" s="343"/>
      <c r="T3" s="343"/>
      <c r="U3" s="343"/>
      <c r="V3" s="343"/>
      <c r="W3" s="343"/>
      <c r="X3" s="343"/>
      <c r="Y3" s="343"/>
      <c r="Z3" s="343"/>
      <c r="AA3" s="343"/>
      <c r="AB3" s="343"/>
      <c r="AC3" s="343"/>
      <c r="AD3" s="343"/>
      <c r="AE3" s="343"/>
      <c r="AF3" s="343"/>
      <c r="AG3" s="343"/>
      <c r="AH3" s="343"/>
      <c r="AI3" s="343"/>
      <c r="AJ3" s="343"/>
      <c r="AK3" s="343"/>
      <c r="AL3" s="343"/>
      <c r="AM3" s="343"/>
      <c r="AN3" s="343"/>
      <c r="AO3" s="343"/>
    </row>
    <row r="4" spans="1:41" ht="15" customHeight="1"/>
    <row r="5" spans="1:41" ht="16.2" customHeight="1">
      <c r="B5" s="1"/>
      <c r="C5" s="1"/>
      <c r="D5" s="2" t="s">
        <v>1403</v>
      </c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V5" s="1"/>
      <c r="W5" s="1"/>
      <c r="X5" s="2" t="s">
        <v>1403</v>
      </c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</row>
    <row r="6" spans="1:41" ht="16.2" customHeight="1">
      <c r="B6" s="13" t="s">
        <v>9</v>
      </c>
      <c r="C6" s="1"/>
      <c r="D6" s="319" t="s">
        <v>1268</v>
      </c>
      <c r="E6" s="320"/>
      <c r="F6" s="321"/>
      <c r="G6" s="322" t="str">
        <f>D7</f>
        <v>大橋凛斗</v>
      </c>
      <c r="H6" s="322"/>
      <c r="I6" s="322"/>
      <c r="J6" s="322" t="str">
        <f>D9</f>
        <v>安田椋太</v>
      </c>
      <c r="K6" s="322"/>
      <c r="L6" s="322"/>
      <c r="M6" s="322" t="str">
        <f>D11</f>
        <v>山口咲彦</v>
      </c>
      <c r="N6" s="322"/>
      <c r="O6" s="322"/>
      <c r="P6" s="322" t="s">
        <v>0</v>
      </c>
      <c r="Q6" s="322"/>
      <c r="R6" s="322"/>
      <c r="S6" s="322"/>
      <c r="V6" s="13" t="s">
        <v>9</v>
      </c>
      <c r="W6" s="1"/>
      <c r="X6" s="319" t="s">
        <v>1270</v>
      </c>
      <c r="Y6" s="320"/>
      <c r="Z6" s="321"/>
      <c r="AA6" s="322" t="str">
        <f>X7</f>
        <v>曽我優斗</v>
      </c>
      <c r="AB6" s="322"/>
      <c r="AC6" s="322"/>
      <c r="AD6" s="322" t="str">
        <f>X9</f>
        <v>藤井惇生</v>
      </c>
      <c r="AE6" s="322"/>
      <c r="AF6" s="322"/>
      <c r="AG6" s="322" t="str">
        <f>X11</f>
        <v>北村悠晴</v>
      </c>
      <c r="AH6" s="322"/>
      <c r="AI6" s="322"/>
      <c r="AJ6" s="322" t="s">
        <v>0</v>
      </c>
      <c r="AK6" s="322"/>
      <c r="AL6" s="322"/>
      <c r="AM6" s="322"/>
    </row>
    <row r="7" spans="1:41" ht="16.2" customHeight="1">
      <c r="B7" s="302"/>
      <c r="C7" s="303"/>
      <c r="D7" s="304" t="s">
        <v>1238</v>
      </c>
      <c r="E7" s="305"/>
      <c r="F7" s="306"/>
      <c r="G7" s="334"/>
      <c r="H7" s="335"/>
      <c r="I7" s="336"/>
      <c r="J7" s="340" t="str">
        <f>IF(K7="","③",IF(K7&gt;L7,"〇","×"))</f>
        <v>③</v>
      </c>
      <c r="K7" s="326"/>
      <c r="L7" s="330"/>
      <c r="M7" s="340" t="str">
        <f>IF(N7="","②",IF(N7&gt;O7,"〇","×"))</f>
        <v>②</v>
      </c>
      <c r="N7" s="326"/>
      <c r="O7" s="330"/>
      <c r="P7" s="291" t="str">
        <f>IF(K7="","勝",COUNTIF(G7:O7,"〇"))</f>
        <v>勝</v>
      </c>
      <c r="Q7" s="292"/>
      <c r="R7" s="293" t="str">
        <f>IF(K7="","敗",COUNTIF(G7:O7,"×"))</f>
        <v>敗</v>
      </c>
      <c r="S7" s="294"/>
      <c r="V7" s="302"/>
      <c r="W7" s="303"/>
      <c r="X7" s="304" t="s">
        <v>1240</v>
      </c>
      <c r="Y7" s="305"/>
      <c r="Z7" s="306"/>
      <c r="AA7" s="334"/>
      <c r="AB7" s="335"/>
      <c r="AC7" s="336"/>
      <c r="AD7" s="340" t="str">
        <f>IF(AE7="","③",IF(AE7&gt;AF7,"〇","×"))</f>
        <v>③</v>
      </c>
      <c r="AE7" s="326"/>
      <c r="AF7" s="330"/>
      <c r="AG7" s="340" t="str">
        <f>IF(AH7="","②",IF(AH7&gt;AI7,"〇","×"))</f>
        <v>②</v>
      </c>
      <c r="AH7" s="326"/>
      <c r="AI7" s="330"/>
      <c r="AJ7" s="291" t="str">
        <f>IF(AE7="","勝",COUNTIF(AA7:AI7,"〇"))</f>
        <v>勝</v>
      </c>
      <c r="AK7" s="292"/>
      <c r="AL7" s="293" t="str">
        <f>IF(AE7="","敗",COUNTIF(AA7:AI7,"×"))</f>
        <v>敗</v>
      </c>
      <c r="AM7" s="294"/>
    </row>
    <row r="8" spans="1:41" ht="16.2" customHeight="1">
      <c r="B8" s="3"/>
      <c r="C8" s="11"/>
      <c r="D8" s="295" t="str">
        <f>IF(B7="","",VLOOKUP(B7,登録No.!$A$3:$N$506,4,FALSE))</f>
        <v/>
      </c>
      <c r="E8" s="296"/>
      <c r="F8" s="297"/>
      <c r="G8" s="337"/>
      <c r="H8" s="338"/>
      <c r="I8" s="339"/>
      <c r="J8" s="341"/>
      <c r="K8" s="331"/>
      <c r="L8" s="332"/>
      <c r="M8" s="341"/>
      <c r="N8" s="331"/>
      <c r="O8" s="332"/>
      <c r="P8" s="298" t="str">
        <f>IF(K7="","ゲーム取得率",SUM(K7,N7)/SUM(G7:O7))</f>
        <v>ゲーム取得率</v>
      </c>
      <c r="Q8" s="299"/>
      <c r="R8" s="300" t="s">
        <v>16</v>
      </c>
      <c r="S8" s="301"/>
      <c r="V8" s="3"/>
      <c r="W8" s="11"/>
      <c r="X8" s="295" t="str">
        <f>IF(V7="","",VLOOKUP(V7,登録No.!$A$3:$N$506,4,FALSE))</f>
        <v/>
      </c>
      <c r="Y8" s="296"/>
      <c r="Z8" s="297"/>
      <c r="AA8" s="337"/>
      <c r="AB8" s="338"/>
      <c r="AC8" s="339"/>
      <c r="AD8" s="341"/>
      <c r="AE8" s="331"/>
      <c r="AF8" s="332"/>
      <c r="AG8" s="341"/>
      <c r="AH8" s="331"/>
      <c r="AI8" s="332"/>
      <c r="AJ8" s="298" t="str">
        <f>IF(AE7="","ゲーム取得率",SUM(AE7,AH7)/SUM(AA7:AI7))</f>
        <v>ゲーム取得率</v>
      </c>
      <c r="AK8" s="299"/>
      <c r="AL8" s="300" t="s">
        <v>16</v>
      </c>
      <c r="AM8" s="301"/>
    </row>
    <row r="9" spans="1:41" ht="16.2" customHeight="1">
      <c r="B9" s="302"/>
      <c r="C9" s="303"/>
      <c r="D9" s="304" t="s">
        <v>1448</v>
      </c>
      <c r="E9" s="305"/>
      <c r="F9" s="306"/>
      <c r="G9" s="340" t="str">
        <f>IF(K7="","",IF(J7="〇","×","〇"))</f>
        <v/>
      </c>
      <c r="H9" s="326" t="str">
        <f>IF(L7="","",L7)</f>
        <v/>
      </c>
      <c r="I9" s="330" t="str">
        <f>IF(K7="","",K7)</f>
        <v/>
      </c>
      <c r="J9" s="334"/>
      <c r="K9" s="335"/>
      <c r="L9" s="336"/>
      <c r="M9" s="340" t="str">
        <f>IF(N9="","①",IF(N9&gt;O9,"〇","×"))</f>
        <v>①</v>
      </c>
      <c r="N9" s="326"/>
      <c r="O9" s="330"/>
      <c r="P9" s="291" t="str">
        <f>IF(G9="","勝",COUNTIF(G9:O9,"〇"))</f>
        <v>勝</v>
      </c>
      <c r="Q9" s="292"/>
      <c r="R9" s="293" t="str">
        <f>IF(G9="","敗",COUNTIF(G9:O9,"×"))</f>
        <v>敗</v>
      </c>
      <c r="S9" s="294"/>
      <c r="V9" s="302"/>
      <c r="W9" s="303"/>
      <c r="X9" s="304" t="s">
        <v>1451</v>
      </c>
      <c r="Y9" s="305"/>
      <c r="Z9" s="306"/>
      <c r="AA9" s="340" t="str">
        <f>IF(AE7="","",IF(AD7="〇","×","〇"))</f>
        <v/>
      </c>
      <c r="AB9" s="326" t="str">
        <f>IF(AF7="","",AF7)</f>
        <v/>
      </c>
      <c r="AC9" s="330" t="str">
        <f>IF(AE7="","",AE7)</f>
        <v/>
      </c>
      <c r="AD9" s="334"/>
      <c r="AE9" s="335"/>
      <c r="AF9" s="336"/>
      <c r="AG9" s="340" t="str">
        <f>IF(AH9="","①",IF(AH9&gt;AI9,"〇","×"))</f>
        <v>①</v>
      </c>
      <c r="AH9" s="326"/>
      <c r="AI9" s="330"/>
      <c r="AJ9" s="291" t="str">
        <f>IF(AA9="","勝",COUNTIF(AA9:AI9,"〇"))</f>
        <v>勝</v>
      </c>
      <c r="AK9" s="292"/>
      <c r="AL9" s="293" t="str">
        <f>IF(AA9="","敗",COUNTIF(AA9:AI9,"×"))</f>
        <v>敗</v>
      </c>
      <c r="AM9" s="294"/>
    </row>
    <row r="10" spans="1:41" ht="16.2" customHeight="1">
      <c r="B10" s="3"/>
      <c r="C10" s="11"/>
      <c r="D10" s="295" t="str">
        <f>IF(B9="","",VLOOKUP(B9,登録No.!$A$3:$N$506,4,FALSE))</f>
        <v/>
      </c>
      <c r="E10" s="296"/>
      <c r="F10" s="297"/>
      <c r="G10" s="341"/>
      <c r="H10" s="331"/>
      <c r="I10" s="332"/>
      <c r="J10" s="337"/>
      <c r="K10" s="338"/>
      <c r="L10" s="339"/>
      <c r="M10" s="341"/>
      <c r="N10" s="331"/>
      <c r="O10" s="332"/>
      <c r="P10" s="298" t="str">
        <f>IF(H9="","ゲーム取得率",SUM(H9,N9)/SUM(G9:O9))</f>
        <v>ゲーム取得率</v>
      </c>
      <c r="Q10" s="299"/>
      <c r="R10" s="300" t="s">
        <v>16</v>
      </c>
      <c r="S10" s="301"/>
      <c r="V10" s="3"/>
      <c r="W10" s="11"/>
      <c r="X10" s="295" t="str">
        <f>IF(V9="","",VLOOKUP(V9,登録No.!$A$3:$N$506,4,FALSE))</f>
        <v/>
      </c>
      <c r="Y10" s="296"/>
      <c r="Z10" s="297"/>
      <c r="AA10" s="341"/>
      <c r="AB10" s="331"/>
      <c r="AC10" s="332"/>
      <c r="AD10" s="337"/>
      <c r="AE10" s="338"/>
      <c r="AF10" s="339"/>
      <c r="AG10" s="341"/>
      <c r="AH10" s="331"/>
      <c r="AI10" s="332"/>
      <c r="AJ10" s="298" t="str">
        <f>IF(AB9="","ゲーム取得率",SUM(AB9,AH9)/SUM(AA9:AI9))</f>
        <v>ゲーム取得率</v>
      </c>
      <c r="AK10" s="299"/>
      <c r="AL10" s="300" t="s">
        <v>16</v>
      </c>
      <c r="AM10" s="301"/>
    </row>
    <row r="11" spans="1:41" ht="16.2" customHeight="1">
      <c r="B11" s="302"/>
      <c r="C11" s="303"/>
      <c r="D11" s="304" t="s">
        <v>1243</v>
      </c>
      <c r="E11" s="305"/>
      <c r="F11" s="306"/>
      <c r="G11" s="340" t="str">
        <f>IF(N7="","",IF(M7="〇","×","〇"))</f>
        <v/>
      </c>
      <c r="H11" s="326" t="str">
        <f>IF(O7="","",O7)</f>
        <v/>
      </c>
      <c r="I11" s="330" t="str">
        <f>IF(N7="","",N7)</f>
        <v/>
      </c>
      <c r="J11" s="340" t="str">
        <f>IF(N9="","",IF(M9="〇","×","〇"))</f>
        <v/>
      </c>
      <c r="K11" s="326" t="str">
        <f>IF(O9="","",O9)</f>
        <v/>
      </c>
      <c r="L11" s="330" t="str">
        <f>IF(N9="","",N9)</f>
        <v/>
      </c>
      <c r="M11" s="334"/>
      <c r="N11" s="335"/>
      <c r="O11" s="336"/>
      <c r="P11" s="291" t="str">
        <f>IF(G11="","勝",COUNTIF(G11:O11,"〇"))</f>
        <v>勝</v>
      </c>
      <c r="Q11" s="292"/>
      <c r="R11" s="293" t="str">
        <f>IF(G11="","敗",COUNTIF(G11:O11,"×"))</f>
        <v>敗</v>
      </c>
      <c r="S11" s="294"/>
      <c r="V11" s="302"/>
      <c r="W11" s="303"/>
      <c r="X11" s="304" t="s">
        <v>1241</v>
      </c>
      <c r="Y11" s="305"/>
      <c r="Z11" s="306"/>
      <c r="AA11" s="340" t="str">
        <f>IF(AH7="","",IF(AG7="〇","×","〇"))</f>
        <v/>
      </c>
      <c r="AB11" s="326" t="str">
        <f>IF(AI7="","",AI7)</f>
        <v/>
      </c>
      <c r="AC11" s="330" t="str">
        <f>IF(AH7="","",AH7)</f>
        <v/>
      </c>
      <c r="AD11" s="340" t="str">
        <f>IF(AH9="","",IF(AG9="〇","×","〇"))</f>
        <v/>
      </c>
      <c r="AE11" s="326" t="str">
        <f>IF(AI9="","",AI9)</f>
        <v/>
      </c>
      <c r="AF11" s="330" t="str">
        <f>IF(AH9="","",AH9)</f>
        <v/>
      </c>
      <c r="AG11" s="334"/>
      <c r="AH11" s="335"/>
      <c r="AI11" s="336"/>
      <c r="AJ11" s="291" t="str">
        <f>IF(AA11="","勝",COUNTIF(AA11:AI11,"〇"))</f>
        <v>勝</v>
      </c>
      <c r="AK11" s="292"/>
      <c r="AL11" s="293" t="str">
        <f>IF(AA11="","敗",COUNTIF(AA11:AI11,"×"))</f>
        <v>敗</v>
      </c>
      <c r="AM11" s="294"/>
    </row>
    <row r="12" spans="1:41" ht="16.2" customHeight="1">
      <c r="B12" s="3"/>
      <c r="C12" s="11"/>
      <c r="D12" s="295" t="str">
        <f>IF(B11="","",VLOOKUP(B11,登録No.!$A$3:$N$506,4,FALSE))</f>
        <v/>
      </c>
      <c r="E12" s="296"/>
      <c r="F12" s="297"/>
      <c r="G12" s="341"/>
      <c r="H12" s="331"/>
      <c r="I12" s="332"/>
      <c r="J12" s="341"/>
      <c r="K12" s="331"/>
      <c r="L12" s="332"/>
      <c r="M12" s="337"/>
      <c r="N12" s="338"/>
      <c r="O12" s="339"/>
      <c r="P12" s="298" t="str">
        <f>IF(G11="","ゲーム取得率",SUM(H11,K11)/SUM(G11:O11))</f>
        <v>ゲーム取得率</v>
      </c>
      <c r="Q12" s="299"/>
      <c r="R12" s="300" t="s">
        <v>16</v>
      </c>
      <c r="S12" s="301"/>
      <c r="V12" s="3"/>
      <c r="W12" s="11"/>
      <c r="X12" s="295" t="str">
        <f>IF(V11="","",VLOOKUP(V11,登録No.!$A$3:$N$506,4,FALSE))</f>
        <v/>
      </c>
      <c r="Y12" s="296"/>
      <c r="Z12" s="297"/>
      <c r="AA12" s="341"/>
      <c r="AB12" s="331"/>
      <c r="AC12" s="332"/>
      <c r="AD12" s="341"/>
      <c r="AE12" s="331"/>
      <c r="AF12" s="332"/>
      <c r="AG12" s="337"/>
      <c r="AH12" s="338"/>
      <c r="AI12" s="339"/>
      <c r="AJ12" s="298" t="str">
        <f>IF(AA11="","ゲーム取得率",SUM(AB11,AE11)/SUM(AA11:AI11))</f>
        <v>ゲーム取得率</v>
      </c>
      <c r="AK12" s="299"/>
      <c r="AL12" s="300" t="s">
        <v>16</v>
      </c>
      <c r="AM12" s="301"/>
    </row>
    <row r="13" spans="1:41" ht="16.2" customHeight="1"/>
    <row r="14" spans="1:41" ht="16.2" customHeight="1">
      <c r="B14" s="1"/>
      <c r="C14" s="1"/>
      <c r="D14" s="2" t="s">
        <v>1403</v>
      </c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</row>
    <row r="15" spans="1:41" ht="16.2" customHeight="1">
      <c r="B15" s="13" t="s">
        <v>9</v>
      </c>
      <c r="C15" s="1"/>
      <c r="D15" s="319" t="s">
        <v>1269</v>
      </c>
      <c r="E15" s="320"/>
      <c r="F15" s="321"/>
      <c r="G15" s="322" t="str">
        <f>D16</f>
        <v>岡本隆之介</v>
      </c>
      <c r="H15" s="322"/>
      <c r="I15" s="322"/>
      <c r="J15" s="322" t="str">
        <f>D18</f>
        <v>渡邊剛生</v>
      </c>
      <c r="K15" s="322"/>
      <c r="L15" s="322"/>
      <c r="M15" s="322" t="str">
        <f>D20</f>
        <v>青山凌大</v>
      </c>
      <c r="N15" s="322"/>
      <c r="O15" s="322"/>
      <c r="P15" s="322" t="s">
        <v>0</v>
      </c>
      <c r="Q15" s="322"/>
      <c r="R15" s="322"/>
      <c r="S15" s="322"/>
      <c r="X15" s="2" t="s">
        <v>1283</v>
      </c>
    </row>
    <row r="16" spans="1:41" ht="16.2" customHeight="1">
      <c r="B16" s="302"/>
      <c r="C16" s="303"/>
      <c r="D16" s="304" t="s">
        <v>1239</v>
      </c>
      <c r="E16" s="305"/>
      <c r="F16" s="306"/>
      <c r="G16" s="334"/>
      <c r="H16" s="335"/>
      <c r="I16" s="336"/>
      <c r="J16" s="340" t="str">
        <f>IF(K16="","③",IF(K16&gt;L16,"〇","×"))</f>
        <v>③</v>
      </c>
      <c r="K16" s="326"/>
      <c r="L16" s="330"/>
      <c r="M16" s="340" t="str">
        <f>IF(N16="","②",IF(N16&gt;O16,"〇","×"))</f>
        <v>②</v>
      </c>
      <c r="N16" s="326"/>
      <c r="O16" s="330"/>
      <c r="P16" s="291" t="str">
        <f>IF(K16="","勝",COUNTIF(G16:O16,"〇"))</f>
        <v>勝</v>
      </c>
      <c r="Q16" s="292"/>
      <c r="R16" s="293" t="str">
        <f>IF(K16="","敗",COUNTIF(G16:O16,"×"))</f>
        <v>敗</v>
      </c>
      <c r="S16" s="294"/>
    </row>
    <row r="17" spans="2:32" ht="16.2" customHeight="1">
      <c r="B17" s="3"/>
      <c r="C17" s="11"/>
      <c r="D17" s="295" t="str">
        <f>IF(B16="","",VLOOKUP(B16,登録No.!$A$3:$N$506,4,FALSE))</f>
        <v/>
      </c>
      <c r="E17" s="296"/>
      <c r="F17" s="297"/>
      <c r="G17" s="337"/>
      <c r="H17" s="338"/>
      <c r="I17" s="339"/>
      <c r="J17" s="341"/>
      <c r="K17" s="331"/>
      <c r="L17" s="332"/>
      <c r="M17" s="341"/>
      <c r="N17" s="331"/>
      <c r="O17" s="332"/>
      <c r="P17" s="298" t="str">
        <f>IF(K16="","ゲーム取得率",SUM(K16,N16)/SUM(G16:O16))</f>
        <v>ゲーム取得率</v>
      </c>
      <c r="Q17" s="299"/>
      <c r="R17" s="300" t="s">
        <v>16</v>
      </c>
      <c r="S17" s="301"/>
    </row>
    <row r="18" spans="2:32" ht="16.2" customHeight="1">
      <c r="B18" s="302"/>
      <c r="C18" s="303"/>
      <c r="D18" s="304" t="s">
        <v>1242</v>
      </c>
      <c r="E18" s="305"/>
      <c r="F18" s="306"/>
      <c r="G18" s="340" t="str">
        <f>IF(K16="","",IF(J16="〇","×","〇"))</f>
        <v/>
      </c>
      <c r="H18" s="326" t="str">
        <f>IF(L16="","",L16)</f>
        <v/>
      </c>
      <c r="I18" s="330" t="str">
        <f>IF(K16="","",K16)</f>
        <v/>
      </c>
      <c r="J18" s="334"/>
      <c r="K18" s="335"/>
      <c r="L18" s="336"/>
      <c r="M18" s="340" t="str">
        <f>IF(N18="","①",IF(N18&gt;O18,"〇","×"))</f>
        <v>①</v>
      </c>
      <c r="N18" s="326"/>
      <c r="O18" s="330"/>
      <c r="P18" s="291" t="str">
        <f>IF(G18="","勝",COUNTIF(G18:O18,"〇"))</f>
        <v>勝</v>
      </c>
      <c r="Q18" s="292"/>
      <c r="R18" s="293" t="str">
        <f>IF(G18="","敗",COUNTIF(G18:O18,"×"))</f>
        <v>敗</v>
      </c>
      <c r="S18" s="294"/>
    </row>
    <row r="19" spans="2:32" ht="16.2" customHeight="1">
      <c r="B19" s="3"/>
      <c r="C19" s="11"/>
      <c r="D19" s="295" t="str">
        <f>IF(B18="","",VLOOKUP(B18,登録No.!$A$3:$N$506,4,FALSE))</f>
        <v/>
      </c>
      <c r="E19" s="296"/>
      <c r="F19" s="297"/>
      <c r="G19" s="341"/>
      <c r="H19" s="331"/>
      <c r="I19" s="332"/>
      <c r="J19" s="337"/>
      <c r="K19" s="338"/>
      <c r="L19" s="339"/>
      <c r="M19" s="341"/>
      <c r="N19" s="331"/>
      <c r="O19" s="332"/>
      <c r="P19" s="298" t="str">
        <f>IF(H18="","ゲーム取得率",SUM(H18,N18)/SUM(G18:O18))</f>
        <v>ゲーム取得率</v>
      </c>
      <c r="Q19" s="299"/>
      <c r="R19" s="300" t="s">
        <v>16</v>
      </c>
      <c r="S19" s="301"/>
    </row>
    <row r="20" spans="2:32" ht="16.2" customHeight="1">
      <c r="B20" s="302"/>
      <c r="C20" s="303"/>
      <c r="D20" s="304" t="s">
        <v>1244</v>
      </c>
      <c r="E20" s="305"/>
      <c r="F20" s="306"/>
      <c r="G20" s="340" t="str">
        <f>IF(N16="","",IF(M16="〇","×","〇"))</f>
        <v/>
      </c>
      <c r="H20" s="326" t="str">
        <f>IF(O16="","",O16)</f>
        <v/>
      </c>
      <c r="I20" s="330" t="str">
        <f>IF(N16="","",N16)</f>
        <v/>
      </c>
      <c r="J20" s="340" t="str">
        <f>IF(N18="","",IF(M18="〇","×","〇"))</f>
        <v/>
      </c>
      <c r="K20" s="326" t="str">
        <f>IF(O18="","",O18)</f>
        <v/>
      </c>
      <c r="L20" s="330" t="str">
        <f>IF(N18="","",N18)</f>
        <v/>
      </c>
      <c r="M20" s="334"/>
      <c r="N20" s="335"/>
      <c r="O20" s="336"/>
      <c r="P20" s="291" t="str">
        <f>IF(G20="","勝",COUNTIF(G20:O20,"〇"))</f>
        <v>勝</v>
      </c>
      <c r="Q20" s="292"/>
      <c r="R20" s="293" t="str">
        <f>IF(G20="","敗",COUNTIF(G20:O20,"×"))</f>
        <v>敗</v>
      </c>
      <c r="S20" s="294"/>
    </row>
    <row r="21" spans="2:32" ht="16.2" customHeight="1">
      <c r="B21" s="3"/>
      <c r="C21" s="11"/>
      <c r="D21" s="295" t="str">
        <f>IF(B20="","",VLOOKUP(B20,登録No.!$A$3:$N$506,4,FALSE))</f>
        <v/>
      </c>
      <c r="E21" s="296"/>
      <c r="F21" s="297"/>
      <c r="G21" s="341"/>
      <c r="H21" s="331"/>
      <c r="I21" s="332"/>
      <c r="J21" s="341"/>
      <c r="K21" s="331"/>
      <c r="L21" s="332"/>
      <c r="M21" s="337"/>
      <c r="N21" s="338"/>
      <c r="O21" s="339"/>
      <c r="P21" s="298" t="str">
        <f>IF(G20="","ゲーム取得率",SUM(H20,K20)/SUM(G20:O20))</f>
        <v>ゲーム取得率</v>
      </c>
      <c r="Q21" s="299"/>
      <c r="R21" s="300" t="s">
        <v>16</v>
      </c>
      <c r="S21" s="301"/>
    </row>
    <row r="22" spans="2:32" ht="16.2" customHeight="1"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92"/>
    </row>
    <row r="23" spans="2:32" ht="16.2" customHeight="1">
      <c r="D23" s="40" t="s">
        <v>1266</v>
      </c>
    </row>
    <row r="24" spans="2:32" ht="16.2" customHeight="1">
      <c r="D24" s="40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</row>
    <row r="25" spans="2:32" ht="16.2" customHeight="1">
      <c r="D25" s="2" t="s">
        <v>1</v>
      </c>
      <c r="H25" s="10"/>
      <c r="I25" s="10"/>
      <c r="AB25" s="10"/>
      <c r="AC25" s="2" t="s">
        <v>5</v>
      </c>
    </row>
    <row r="26" spans="2:32" ht="16.2" customHeight="1">
      <c r="D26" s="4"/>
      <c r="E26" s="4"/>
      <c r="F26" s="4"/>
      <c r="G26" s="4"/>
      <c r="H26"/>
      <c r="I26"/>
      <c r="J26" s="5"/>
      <c r="AA26" s="6"/>
      <c r="AC26" s="4"/>
      <c r="AD26" s="4"/>
      <c r="AE26" s="4"/>
      <c r="AF26" s="4"/>
    </row>
    <row r="27" spans="2:32" ht="16.2" customHeight="1">
      <c r="H27"/>
      <c r="I27" s="329"/>
      <c r="J27" s="327"/>
      <c r="K27" s="191"/>
      <c r="L27" s="10"/>
      <c r="M27" s="10"/>
      <c r="N27" s="10"/>
      <c r="R27" s="329" t="s">
        <v>4</v>
      </c>
      <c r="S27" s="329"/>
      <c r="W27" s="14" t="s">
        <v>4</v>
      </c>
      <c r="X27" s="17" t="s">
        <v>4</v>
      </c>
      <c r="Y27" s="14"/>
      <c r="Z27" s="14"/>
      <c r="AA27" s="328" t="s">
        <v>1281</v>
      </c>
      <c r="AB27" s="329"/>
    </row>
    <row r="28" spans="2:32" ht="16.2" customHeight="1">
      <c r="H28"/>
      <c r="I28" s="329"/>
      <c r="J28" s="327"/>
      <c r="K28" s="1"/>
      <c r="O28" s="7"/>
      <c r="R28" s="329" t="s">
        <v>3</v>
      </c>
      <c r="S28" s="329"/>
      <c r="U28" s="178"/>
      <c r="W28" s="18" t="s">
        <v>3</v>
      </c>
      <c r="X28" s="14" t="s">
        <v>3</v>
      </c>
      <c r="Y28" s="180"/>
      <c r="Z28" s="177"/>
      <c r="AA28" s="328"/>
      <c r="AB28" s="329"/>
    </row>
    <row r="29" spans="2:32" ht="16.2" customHeight="1">
      <c r="F29" s="329" t="s">
        <v>1168</v>
      </c>
      <c r="H29" s="179"/>
      <c r="I29" s="179"/>
      <c r="J29" s="8"/>
      <c r="O29" s="7"/>
      <c r="S29" s="7"/>
      <c r="U29" s="178"/>
      <c r="W29" s="7"/>
      <c r="Z29" s="178"/>
      <c r="AA29" s="9"/>
      <c r="AB29" s="10"/>
      <c r="AC29" s="2" t="s">
        <v>1200</v>
      </c>
    </row>
    <row r="30" spans="2:32" ht="16.2" customHeight="1">
      <c r="F30" s="329"/>
      <c r="H30"/>
      <c r="O30" s="7"/>
      <c r="S30" s="7"/>
      <c r="U30" s="178"/>
      <c r="W30" s="7"/>
      <c r="AC30" s="4"/>
      <c r="AD30" s="4"/>
      <c r="AE30" s="4"/>
      <c r="AF30" s="4"/>
    </row>
    <row r="31" spans="2:32" ht="16.2" customHeight="1">
      <c r="H31"/>
      <c r="N31" s="327" t="s">
        <v>376</v>
      </c>
      <c r="O31" s="15" t="s">
        <v>4</v>
      </c>
      <c r="P31" s="17"/>
      <c r="Q31" s="17"/>
      <c r="R31" s="10"/>
      <c r="S31" s="9"/>
      <c r="T31" s="17" t="s">
        <v>4</v>
      </c>
      <c r="U31" s="176"/>
      <c r="V31" s="176"/>
      <c r="X31" s="329" t="s">
        <v>377</v>
      </c>
    </row>
    <row r="32" spans="2:32" ht="16.2" customHeight="1">
      <c r="H32"/>
      <c r="N32" s="327"/>
      <c r="O32" s="16" t="s">
        <v>3</v>
      </c>
      <c r="P32" s="14"/>
      <c r="Q32" s="14"/>
      <c r="R32" s="326" t="s">
        <v>1282</v>
      </c>
      <c r="S32" s="326"/>
      <c r="T32" s="14" t="s">
        <v>3</v>
      </c>
      <c r="U32" s="193"/>
      <c r="V32" s="14"/>
      <c r="X32" s="329"/>
    </row>
    <row r="33" spans="4:32" ht="16.2" customHeight="1">
      <c r="D33" s="2" t="s">
        <v>1214</v>
      </c>
      <c r="H33" s="179"/>
      <c r="I33" s="10"/>
      <c r="O33" s="7"/>
      <c r="U33" s="178"/>
      <c r="W33" s="7"/>
      <c r="AB33" s="10"/>
      <c r="AD33" s="329" t="s">
        <v>1168</v>
      </c>
    </row>
    <row r="34" spans="4:32" ht="16.2" customHeight="1">
      <c r="D34" s="4"/>
      <c r="E34" s="4"/>
      <c r="F34" s="4"/>
      <c r="G34" s="4"/>
      <c r="H34"/>
      <c r="I34"/>
      <c r="J34" s="5"/>
      <c r="O34" s="7"/>
      <c r="U34" s="178"/>
      <c r="W34" s="7"/>
      <c r="Z34" s="178"/>
      <c r="AA34" s="6"/>
      <c r="AD34" s="329"/>
    </row>
    <row r="35" spans="4:32" ht="16.2" customHeight="1">
      <c r="H35"/>
      <c r="I35" s="329" t="s">
        <v>1280</v>
      </c>
      <c r="J35" s="327"/>
      <c r="K35" s="175"/>
      <c r="L35" s="17" t="s">
        <v>4</v>
      </c>
      <c r="M35" s="17"/>
      <c r="N35" s="176"/>
      <c r="O35" s="7"/>
      <c r="U35" s="178"/>
      <c r="W35" s="15" t="s">
        <v>4</v>
      </c>
      <c r="X35" s="10"/>
      <c r="Y35" s="10"/>
      <c r="Z35" s="8"/>
      <c r="AA35" s="328"/>
      <c r="AB35" s="329"/>
    </row>
    <row r="36" spans="4:32" ht="16.2" customHeight="1">
      <c r="H36"/>
      <c r="I36" s="329"/>
      <c r="J36" s="327"/>
      <c r="K36" s="174"/>
      <c r="L36" s="14" t="s">
        <v>3</v>
      </c>
      <c r="M36" s="14"/>
      <c r="N36" s="14"/>
      <c r="W36" s="14" t="s">
        <v>3</v>
      </c>
      <c r="AA36" s="328"/>
      <c r="AB36" s="329"/>
    </row>
    <row r="37" spans="4:32" ht="16.2" customHeight="1">
      <c r="D37" s="2" t="s">
        <v>1213</v>
      </c>
      <c r="H37" s="179"/>
      <c r="I37" s="179"/>
      <c r="J37" s="8"/>
      <c r="AA37" s="9"/>
      <c r="AB37" s="10"/>
      <c r="AC37" s="2" t="s">
        <v>2</v>
      </c>
    </row>
    <row r="38" spans="4:32" ht="16.2" customHeight="1">
      <c r="D38" s="4"/>
      <c r="E38" s="4"/>
      <c r="F38" s="4"/>
      <c r="G38" s="4"/>
      <c r="AC38" s="4"/>
      <c r="AD38" s="4"/>
      <c r="AE38" s="4"/>
      <c r="AF38" s="4"/>
    </row>
    <row r="39" spans="4:32" ht="16.2" customHeight="1"/>
    <row r="40" spans="4:32" ht="16.2" customHeight="1"/>
    <row r="41" spans="4:32" ht="16.2" customHeight="1">
      <c r="D41" s="40" t="s">
        <v>1267</v>
      </c>
    </row>
    <row r="42" spans="4:32" ht="16.2" customHeight="1"/>
    <row r="43" spans="4:32" ht="16.2" customHeight="1">
      <c r="D43" s="348"/>
      <c r="E43" s="349"/>
      <c r="F43" s="350"/>
      <c r="G43" s="322" t="str">
        <f>D44</f>
        <v>リーグ1-3位</v>
      </c>
      <c r="H43" s="322"/>
      <c r="I43" s="322"/>
      <c r="J43" s="322" t="str">
        <f>D46</f>
        <v>リーグ2-3位</v>
      </c>
      <c r="K43" s="322"/>
      <c r="L43" s="322"/>
      <c r="M43" s="322" t="str">
        <f>D48</f>
        <v>リーグ3-3位</v>
      </c>
      <c r="N43" s="322"/>
      <c r="O43" s="322"/>
      <c r="P43" s="322" t="s">
        <v>0</v>
      </c>
      <c r="Q43" s="322"/>
      <c r="R43" s="322"/>
      <c r="S43" s="322"/>
    </row>
    <row r="44" spans="4:32" ht="16.2" customHeight="1">
      <c r="D44" s="340" t="s">
        <v>1271</v>
      </c>
      <c r="E44" s="326"/>
      <c r="F44" s="330"/>
      <c r="G44" s="334"/>
      <c r="H44" s="335"/>
      <c r="I44" s="336"/>
      <c r="J44" s="340" t="str">
        <f>IF(K44="","③",IF(K44&gt;L44,"〇","×"))</f>
        <v>③</v>
      </c>
      <c r="K44" s="326"/>
      <c r="L44" s="330"/>
      <c r="M44" s="340" t="str">
        <f>IF(N44="","②",IF(N44&gt;O44,"〇","×"))</f>
        <v>②</v>
      </c>
      <c r="N44" s="326"/>
      <c r="O44" s="330"/>
      <c r="P44" s="291" t="str">
        <f>IF(K44="","勝",COUNTIF(G44:O44,"〇"))</f>
        <v>勝</v>
      </c>
      <c r="Q44" s="292"/>
      <c r="R44" s="293" t="str">
        <f>IF(K44="","敗",COUNTIF(G44:O44,"×"))</f>
        <v>敗</v>
      </c>
      <c r="S44" s="294"/>
    </row>
    <row r="45" spans="4:32" ht="16.2" customHeight="1">
      <c r="D45" s="341" t="str">
        <f>IF(V26="","",VLOOKUP(V26,登録No.!$A$3:$N$506,4,FALSE))</f>
        <v/>
      </c>
      <c r="E45" s="331"/>
      <c r="F45" s="332"/>
      <c r="G45" s="337"/>
      <c r="H45" s="338"/>
      <c r="I45" s="339"/>
      <c r="J45" s="341"/>
      <c r="K45" s="331"/>
      <c r="L45" s="332"/>
      <c r="M45" s="341"/>
      <c r="N45" s="331"/>
      <c r="O45" s="332"/>
      <c r="P45" s="298" t="str">
        <f>IF(K44="","ゲーム取得率",SUM(K44,N44)/SUM(G44:O44))</f>
        <v>ゲーム取得率</v>
      </c>
      <c r="Q45" s="299"/>
      <c r="R45" s="300" t="s">
        <v>16</v>
      </c>
      <c r="S45" s="301"/>
    </row>
    <row r="46" spans="4:32" ht="16.2" customHeight="1">
      <c r="D46" s="340" t="s">
        <v>1273</v>
      </c>
      <c r="E46" s="326"/>
      <c r="F46" s="330"/>
      <c r="G46" s="340" t="str">
        <f>IF(K44="","",IF(J44="〇","×","〇"))</f>
        <v/>
      </c>
      <c r="H46" s="326" t="str">
        <f>IF(L44="","",L44)</f>
        <v/>
      </c>
      <c r="I46" s="330" t="str">
        <f>IF(K44="","",K44)</f>
        <v/>
      </c>
      <c r="J46" s="334"/>
      <c r="K46" s="335"/>
      <c r="L46" s="336"/>
      <c r="M46" s="340" t="str">
        <f>IF(N46="","①",IF(N46&gt;O46,"〇","×"))</f>
        <v>①</v>
      </c>
      <c r="N46" s="326"/>
      <c r="O46" s="330"/>
      <c r="P46" s="291" t="str">
        <f>IF(G46="","勝",COUNTIF(G46:O46,"〇"))</f>
        <v>勝</v>
      </c>
      <c r="Q46" s="292"/>
      <c r="R46" s="293" t="str">
        <f>IF(G46="","敗",COUNTIF(G46:O46,"×"))</f>
        <v>敗</v>
      </c>
      <c r="S46" s="294"/>
    </row>
    <row r="47" spans="4:32" ht="16.2" customHeight="1">
      <c r="D47" s="341" t="str">
        <f>IF(V28="","",VLOOKUP(V28,登録No.!$A$3:$N$506,4,FALSE))</f>
        <v/>
      </c>
      <c r="E47" s="331"/>
      <c r="F47" s="332"/>
      <c r="G47" s="341"/>
      <c r="H47" s="331"/>
      <c r="I47" s="332"/>
      <c r="J47" s="337"/>
      <c r="K47" s="338"/>
      <c r="L47" s="339"/>
      <c r="M47" s="341"/>
      <c r="N47" s="331"/>
      <c r="O47" s="332"/>
      <c r="P47" s="298" t="str">
        <f>IF(H46="","ゲーム取得率",SUM(H46,N46)/SUM(G46:O46))</f>
        <v>ゲーム取得率</v>
      </c>
      <c r="Q47" s="299"/>
      <c r="R47" s="300" t="s">
        <v>16</v>
      </c>
      <c r="S47" s="301"/>
    </row>
    <row r="48" spans="4:32" ht="16.2" customHeight="1">
      <c r="D48" s="340" t="s">
        <v>1272</v>
      </c>
      <c r="E48" s="326"/>
      <c r="F48" s="330"/>
      <c r="G48" s="340" t="str">
        <f>IF(N44="","",IF(M44="〇","×","〇"))</f>
        <v/>
      </c>
      <c r="H48" s="326" t="str">
        <f>IF(O44="","",O44)</f>
        <v/>
      </c>
      <c r="I48" s="330" t="str">
        <f>IF(N44="","",N44)</f>
        <v/>
      </c>
      <c r="J48" s="340" t="str">
        <f>IF(N46="","",IF(M46="〇","×","〇"))</f>
        <v/>
      </c>
      <c r="K48" s="326" t="str">
        <f>IF(O46="","",O46)</f>
        <v/>
      </c>
      <c r="L48" s="330" t="str">
        <f>IF(N46="","",N46)</f>
        <v/>
      </c>
      <c r="M48" s="334"/>
      <c r="N48" s="335"/>
      <c r="O48" s="336"/>
      <c r="P48" s="291" t="str">
        <f>IF(G48="","勝",COUNTIF(G48:O48,"〇"))</f>
        <v>勝</v>
      </c>
      <c r="Q48" s="292"/>
      <c r="R48" s="293" t="str">
        <f>IF(G48="","敗",COUNTIF(G48:O48,"×"))</f>
        <v>敗</v>
      </c>
      <c r="S48" s="294"/>
    </row>
    <row r="49" spans="1:42" ht="16.2" customHeight="1">
      <c r="D49" s="341" t="str">
        <f>IF(V30="","",VLOOKUP(V30,登録No.!$A$3:$N$506,4,FALSE))</f>
        <v/>
      </c>
      <c r="E49" s="331"/>
      <c r="F49" s="332"/>
      <c r="G49" s="341"/>
      <c r="H49" s="331"/>
      <c r="I49" s="332"/>
      <c r="J49" s="341"/>
      <c r="K49" s="331"/>
      <c r="L49" s="332"/>
      <c r="M49" s="337"/>
      <c r="N49" s="338"/>
      <c r="O49" s="339"/>
      <c r="P49" s="298" t="str">
        <f>IF(G48="","ゲーム取得率",SUM(H48,K48)/SUM(G48:O48))</f>
        <v>ゲーム取得率</v>
      </c>
      <c r="Q49" s="299"/>
      <c r="R49" s="300" t="s">
        <v>16</v>
      </c>
      <c r="S49" s="301"/>
    </row>
    <row r="50" spans="1:42" ht="16.2" customHeight="1"/>
    <row r="51" spans="1:42" ht="16.2" customHeight="1"/>
    <row r="52" spans="1:42" ht="16.2" customHeight="1"/>
    <row r="53" spans="1:42">
      <c r="A53" s="39" t="s">
        <v>370</v>
      </c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12"/>
    </row>
    <row r="57" spans="1:42">
      <c r="C57" s="40" t="s">
        <v>1267</v>
      </c>
    </row>
    <row r="59" spans="1:42">
      <c r="C59" s="2" t="s">
        <v>15</v>
      </c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</row>
  </sheetData>
  <mergeCells count="199">
    <mergeCell ref="R28:S28"/>
    <mergeCell ref="I35:J36"/>
    <mergeCell ref="AA35:AB36"/>
    <mergeCell ref="R48:S48"/>
    <mergeCell ref="I46:I47"/>
    <mergeCell ref="J46:L47"/>
    <mergeCell ref="M46:M47"/>
    <mergeCell ref="N46:N47"/>
    <mergeCell ref="O46:O47"/>
    <mergeCell ref="P46:Q46"/>
    <mergeCell ref="R46:S46"/>
    <mergeCell ref="D49:F49"/>
    <mergeCell ref="P49:Q49"/>
    <mergeCell ref="R49:S49"/>
    <mergeCell ref="D48:F48"/>
    <mergeCell ref="G48:G49"/>
    <mergeCell ref="H48:H49"/>
    <mergeCell ref="I48:I49"/>
    <mergeCell ref="J48:J49"/>
    <mergeCell ref="K48:K49"/>
    <mergeCell ref="L48:L49"/>
    <mergeCell ref="M48:O49"/>
    <mergeCell ref="P48:Q48"/>
    <mergeCell ref="D47:F47"/>
    <mergeCell ref="P47:Q47"/>
    <mergeCell ref="R47:S47"/>
    <mergeCell ref="D43:F43"/>
    <mergeCell ref="G43:I43"/>
    <mergeCell ref="J43:L43"/>
    <mergeCell ref="M43:O43"/>
    <mergeCell ref="P43:S43"/>
    <mergeCell ref="D44:F44"/>
    <mergeCell ref="G44:I45"/>
    <mergeCell ref="J44:J45"/>
    <mergeCell ref="K44:K45"/>
    <mergeCell ref="L44:L45"/>
    <mergeCell ref="M44:M45"/>
    <mergeCell ref="N44:N45"/>
    <mergeCell ref="O44:O45"/>
    <mergeCell ref="P44:Q44"/>
    <mergeCell ref="R44:S44"/>
    <mergeCell ref="D45:F45"/>
    <mergeCell ref="P45:Q45"/>
    <mergeCell ref="R45:S45"/>
    <mergeCell ref="D46:F46"/>
    <mergeCell ref="G46:G47"/>
    <mergeCell ref="H46:H47"/>
    <mergeCell ref="A1:AO1"/>
    <mergeCell ref="A3:I3"/>
    <mergeCell ref="J3:AO3"/>
    <mergeCell ref="D6:F6"/>
    <mergeCell ref="G6:I6"/>
    <mergeCell ref="J6:L6"/>
    <mergeCell ref="M6:O6"/>
    <mergeCell ref="P6:S6"/>
    <mergeCell ref="B7:C7"/>
    <mergeCell ref="D7:F7"/>
    <mergeCell ref="G7:I8"/>
    <mergeCell ref="J7:J8"/>
    <mergeCell ref="K7:K8"/>
    <mergeCell ref="AF7:AF8"/>
    <mergeCell ref="AG7:AG8"/>
    <mergeCell ref="AH7:AH8"/>
    <mergeCell ref="AI7:AI8"/>
    <mergeCell ref="AJ8:AK8"/>
    <mergeCell ref="AD7:AD8"/>
    <mergeCell ref="AE7:AE8"/>
    <mergeCell ref="L7:L8"/>
    <mergeCell ref="M7:M8"/>
    <mergeCell ref="N7:N8"/>
    <mergeCell ref="O7:O8"/>
    <mergeCell ref="AL7:AM7"/>
    <mergeCell ref="B9:C9"/>
    <mergeCell ref="D9:F9"/>
    <mergeCell ref="G9:G10"/>
    <mergeCell ref="H9:H10"/>
    <mergeCell ref="I9:I10"/>
    <mergeCell ref="J9:L10"/>
    <mergeCell ref="M9:M10"/>
    <mergeCell ref="N9:N10"/>
    <mergeCell ref="D8:F8"/>
    <mergeCell ref="P8:Q8"/>
    <mergeCell ref="R8:S8"/>
    <mergeCell ref="AL8:AM8"/>
    <mergeCell ref="AA9:AA10"/>
    <mergeCell ref="AB9:AB10"/>
    <mergeCell ref="AG9:AG10"/>
    <mergeCell ref="AH9:AH10"/>
    <mergeCell ref="O9:O10"/>
    <mergeCell ref="P9:Q9"/>
    <mergeCell ref="R9:S9"/>
    <mergeCell ref="V9:W9"/>
    <mergeCell ref="X9:Z9"/>
    <mergeCell ref="B11:C11"/>
    <mergeCell ref="D11:F11"/>
    <mergeCell ref="G11:G12"/>
    <mergeCell ref="H11:H12"/>
    <mergeCell ref="I11:I12"/>
    <mergeCell ref="J11:J12"/>
    <mergeCell ref="D10:F10"/>
    <mergeCell ref="P10:Q10"/>
    <mergeCell ref="R10:S10"/>
    <mergeCell ref="AG11:AI12"/>
    <mergeCell ref="AJ11:AK11"/>
    <mergeCell ref="AJ12:AK12"/>
    <mergeCell ref="AI9:AI10"/>
    <mergeCell ref="AL9:AM9"/>
    <mergeCell ref="AJ10:AK10"/>
    <mergeCell ref="AL10:AM10"/>
    <mergeCell ref="AC9:AC10"/>
    <mergeCell ref="AD9:AF10"/>
    <mergeCell ref="AJ9:AK9"/>
    <mergeCell ref="AC11:AC12"/>
    <mergeCell ref="AD11:AD12"/>
    <mergeCell ref="AL12:AM12"/>
    <mergeCell ref="AE11:AE12"/>
    <mergeCell ref="AL11:AM11"/>
    <mergeCell ref="AF11:AF12"/>
    <mergeCell ref="B16:C16"/>
    <mergeCell ref="D16:F16"/>
    <mergeCell ref="G16:I17"/>
    <mergeCell ref="J16:J17"/>
    <mergeCell ref="K16:K17"/>
    <mergeCell ref="M16:M17"/>
    <mergeCell ref="N16:N17"/>
    <mergeCell ref="O16:O17"/>
    <mergeCell ref="P16:Q16"/>
    <mergeCell ref="R16:S16"/>
    <mergeCell ref="D15:F15"/>
    <mergeCell ref="G15:I15"/>
    <mergeCell ref="J15:L15"/>
    <mergeCell ref="M15:O15"/>
    <mergeCell ref="P15:S15"/>
    <mergeCell ref="K11:K12"/>
    <mergeCell ref="L11:L12"/>
    <mergeCell ref="M11:O12"/>
    <mergeCell ref="P11:Q11"/>
    <mergeCell ref="R11:S11"/>
    <mergeCell ref="AG6:AI6"/>
    <mergeCell ref="AJ6:AM6"/>
    <mergeCell ref="V7:W7"/>
    <mergeCell ref="X7:Z7"/>
    <mergeCell ref="AA7:AC8"/>
    <mergeCell ref="AJ7:AK7"/>
    <mergeCell ref="X8:Z8"/>
    <mergeCell ref="K20:K21"/>
    <mergeCell ref="L20:L21"/>
    <mergeCell ref="M20:O21"/>
    <mergeCell ref="P20:Q20"/>
    <mergeCell ref="R20:S20"/>
    <mergeCell ref="P21:Q21"/>
    <mergeCell ref="R21:S21"/>
    <mergeCell ref="N18:N19"/>
    <mergeCell ref="O18:O19"/>
    <mergeCell ref="P18:Q18"/>
    <mergeCell ref="R18:S18"/>
    <mergeCell ref="P19:Q19"/>
    <mergeCell ref="R19:S19"/>
    <mergeCell ref="P17:Q17"/>
    <mergeCell ref="R17:S17"/>
    <mergeCell ref="J18:L19"/>
    <mergeCell ref="M18:M19"/>
    <mergeCell ref="B20:C20"/>
    <mergeCell ref="D20:F20"/>
    <mergeCell ref="G20:G21"/>
    <mergeCell ref="H20:H21"/>
    <mergeCell ref="I20:I21"/>
    <mergeCell ref="J20:J21"/>
    <mergeCell ref="D19:F19"/>
    <mergeCell ref="D17:F17"/>
    <mergeCell ref="B18:C18"/>
    <mergeCell ref="D18:F18"/>
    <mergeCell ref="G18:G19"/>
    <mergeCell ref="H18:H19"/>
    <mergeCell ref="I18:I19"/>
    <mergeCell ref="AD33:AD34"/>
    <mergeCell ref="F29:F30"/>
    <mergeCell ref="R32:S32"/>
    <mergeCell ref="N31:N32"/>
    <mergeCell ref="X31:X32"/>
    <mergeCell ref="X6:Z6"/>
    <mergeCell ref="AA6:AC6"/>
    <mergeCell ref="AD6:AF6"/>
    <mergeCell ref="D21:F21"/>
    <mergeCell ref="L16:L17"/>
    <mergeCell ref="D12:F12"/>
    <mergeCell ref="P12:Q12"/>
    <mergeCell ref="R12:S12"/>
    <mergeCell ref="X10:Z10"/>
    <mergeCell ref="AA11:AA12"/>
    <mergeCell ref="AB11:AB12"/>
    <mergeCell ref="V11:W11"/>
    <mergeCell ref="X11:Z11"/>
    <mergeCell ref="X12:Z12"/>
    <mergeCell ref="P7:Q7"/>
    <mergeCell ref="R7:S7"/>
    <mergeCell ref="I27:J28"/>
    <mergeCell ref="R27:S27"/>
    <mergeCell ref="AA27:AB28"/>
  </mergeCells>
  <phoneticPr fontId="2"/>
  <conditionalFormatting sqref="K7:L8 N7:O10">
    <cfRule type="containsBlanks" dxfId="11" priority="7">
      <formula>LEN(TRIM(K7))=0</formula>
    </cfRule>
  </conditionalFormatting>
  <conditionalFormatting sqref="K16:L17 N16:O19">
    <cfRule type="containsBlanks" dxfId="10" priority="5">
      <formula>LEN(TRIM(K16))=0</formula>
    </cfRule>
  </conditionalFormatting>
  <conditionalFormatting sqref="K44:L45 N44:O47">
    <cfRule type="containsBlanks" dxfId="9" priority="1">
      <formula>LEN(TRIM(K44))=0</formula>
    </cfRule>
  </conditionalFormatting>
  <conditionalFormatting sqref="AE7:AF8 AH7:AI10">
    <cfRule type="containsBlanks" dxfId="8" priority="4">
      <formula>LEN(TRIM(AE7))=0</formula>
    </cfRule>
  </conditionalFormatting>
  <pageMargins left="0.7" right="0.7" top="0.75" bottom="0.75" header="0.3" footer="0.3"/>
  <pageSetup paperSize="9" scale="53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15</vt:i4>
      </vt:variant>
      <vt:variant>
        <vt:lpstr>名前付き一覧</vt:lpstr>
      </vt:variant>
      <vt:variant>
        <vt:i4>10</vt:i4>
      </vt:variant>
    </vt:vector>
  </HeadingPairs>
  <TitlesOfParts>
    <vt:vector size="25" baseType="lpstr">
      <vt:lpstr>OOP</vt:lpstr>
      <vt:lpstr>男一般予選</vt:lpstr>
      <vt:lpstr>男一般トーナメント</vt:lpstr>
      <vt:lpstr>男OV40</vt:lpstr>
      <vt:lpstr>男OV50</vt:lpstr>
      <vt:lpstr>男OV60</vt:lpstr>
      <vt:lpstr>女一般&amp;OV40</vt:lpstr>
      <vt:lpstr>女OV50</vt:lpstr>
      <vt:lpstr>男U13</vt:lpstr>
      <vt:lpstr>女U13</vt:lpstr>
      <vt:lpstr>盗難及びアドバイス防止措置</vt:lpstr>
      <vt:lpstr>Sheet3</vt:lpstr>
      <vt:lpstr>取説</vt:lpstr>
      <vt:lpstr>リーグ戦 (シングルス)</vt:lpstr>
      <vt:lpstr>登録No.</vt:lpstr>
      <vt:lpstr>'リーグ戦 (シングルス)'!Print_Area</vt:lpstr>
      <vt:lpstr>取説!Print_Area</vt:lpstr>
      <vt:lpstr>女OV50!Print_Area</vt:lpstr>
      <vt:lpstr>女U13!Print_Area</vt:lpstr>
      <vt:lpstr>'女一般&amp;OV40'!Print_Area</vt:lpstr>
      <vt:lpstr>男OV40!Print_Area</vt:lpstr>
      <vt:lpstr>男OV50!Print_Area</vt:lpstr>
      <vt:lpstr>男OV60!Print_Area</vt:lpstr>
      <vt:lpstr>男U13!Print_Area</vt:lpstr>
      <vt:lpstr>男一般予選!Print_Area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shinn</dc:creator>
  <cp:lastModifiedBy>紳之介 牛尾</cp:lastModifiedBy>
  <cp:lastPrinted>2026-05-09T23:23:31Z</cp:lastPrinted>
  <dcterms:created xsi:type="dcterms:W3CDTF">2022-01-09T05:37:14Z</dcterms:created>
  <dcterms:modified xsi:type="dcterms:W3CDTF">2026-05-15T09:00:44Z</dcterms:modified>
</cp:coreProperties>
</file>