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shihara\Desktop\"/>
    </mc:Choice>
  </mc:AlternateContent>
  <bookViews>
    <workbookView xWindow="-108" yWindow="-108" windowWidth="19416" windowHeight="11496"/>
  </bookViews>
  <sheets>
    <sheet name="OV40" sheetId="15" r:id="rId1"/>
    <sheet name="OV55" sheetId="13" r:id="rId2"/>
    <sheet name="写真集" sheetId="16" r:id="rId3"/>
    <sheet name="歴代入賞者" sheetId="17" r:id="rId4"/>
    <sheet name="Sheet1" sheetId="14" r:id="rId5"/>
    <sheet name="登録No." sheetId="1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9" i="15" l="1"/>
  <c r="AS63" i="15"/>
  <c r="AB63" i="15" l="1"/>
  <c r="W63" i="15"/>
  <c r="AE62" i="15"/>
  <c r="AB62" i="15"/>
  <c r="W62" i="15"/>
  <c r="T62" i="15"/>
  <c r="AE61" i="15"/>
  <c r="AB61" i="15"/>
  <c r="W61" i="15"/>
  <c r="T61" i="15"/>
  <c r="BX60" i="15"/>
  <c r="BU60" i="15"/>
  <c r="BN60" i="15"/>
  <c r="AE60" i="15"/>
  <c r="AB60" i="15"/>
  <c r="Y60" i="15"/>
  <c r="W60" i="15"/>
  <c r="T60" i="15"/>
  <c r="R60" i="15"/>
  <c r="W58" i="15"/>
  <c r="T58" i="15"/>
  <c r="W57" i="15"/>
  <c r="T57" i="15"/>
  <c r="BN56" i="15"/>
  <c r="W56" i="15"/>
  <c r="T56" i="15"/>
  <c r="R56" i="15"/>
  <c r="AS55" i="15"/>
  <c r="BN52" i="15"/>
  <c r="R52" i="15"/>
  <c r="CH48" i="15"/>
  <c r="CC48" i="15"/>
  <c r="BZ48" i="15"/>
  <c r="BU48" i="15"/>
  <c r="BR48" i="15"/>
  <c r="BN48" i="15"/>
  <c r="AL48" i="15"/>
  <c r="AG48" i="15"/>
  <c r="AD48" i="15"/>
  <c r="Y48" i="15"/>
  <c r="V48" i="15"/>
  <c r="R48" i="15"/>
  <c r="AE43" i="15"/>
  <c r="T43" i="15"/>
  <c r="AE42" i="15"/>
  <c r="AB42" i="15"/>
  <c r="W42" i="15"/>
  <c r="T42" i="15"/>
  <c r="AE41" i="15"/>
  <c r="AB41" i="15"/>
  <c r="W41" i="15"/>
  <c r="T41" i="15"/>
  <c r="BX40" i="15"/>
  <c r="BU40" i="15"/>
  <c r="BU44" i="15" s="1"/>
  <c r="BP40" i="15"/>
  <c r="BN40" i="15"/>
  <c r="BN44" i="15" s="1"/>
  <c r="AE40" i="15"/>
  <c r="AB40" i="15"/>
  <c r="Y40" i="15"/>
  <c r="Y44" i="15" s="1"/>
  <c r="W40" i="15"/>
  <c r="T40" i="15"/>
  <c r="R40" i="15"/>
  <c r="R44" i="15" s="1"/>
  <c r="W37" i="15"/>
  <c r="T37" i="15"/>
  <c r="BP36" i="15"/>
  <c r="BN36" i="15"/>
  <c r="R36" i="15"/>
  <c r="BN32" i="15"/>
  <c r="R32" i="15"/>
  <c r="CH28" i="15"/>
  <c r="CC28" i="15"/>
  <c r="BZ28" i="15"/>
  <c r="BU28" i="15"/>
  <c r="BR28" i="15"/>
  <c r="BN28" i="15"/>
  <c r="AL28" i="15"/>
  <c r="AG28" i="15"/>
  <c r="AD28" i="15"/>
  <c r="Y28" i="15"/>
  <c r="V28" i="15"/>
  <c r="R28" i="15"/>
  <c r="BU24" i="15"/>
  <c r="BN24" i="15"/>
  <c r="Y24" i="15"/>
  <c r="R24" i="15"/>
  <c r="BX23" i="15"/>
  <c r="BS23" i="15"/>
  <c r="AB23" i="15"/>
  <c r="T23" i="15"/>
  <c r="CA22" i="15"/>
  <c r="BX22" i="15"/>
  <c r="BS22" i="15"/>
  <c r="BP22" i="15"/>
  <c r="AE22" i="15"/>
  <c r="AB22" i="15"/>
  <c r="W22" i="15"/>
  <c r="T22" i="15"/>
  <c r="CA21" i="15"/>
  <c r="BX21" i="15"/>
  <c r="BS21" i="15"/>
  <c r="BP21" i="15"/>
  <c r="AE21" i="15"/>
  <c r="AB21" i="15"/>
  <c r="W21" i="15"/>
  <c r="T21" i="15"/>
  <c r="CA20" i="15"/>
  <c r="BX20" i="15"/>
  <c r="BS20" i="15"/>
  <c r="BP20" i="15"/>
  <c r="AE20" i="15"/>
  <c r="AB20" i="15"/>
  <c r="W20" i="15"/>
  <c r="T20" i="15"/>
  <c r="BS19" i="15"/>
  <c r="CC15" i="15"/>
  <c r="BU15" i="15"/>
  <c r="AG15" i="15"/>
  <c r="Y15" i="15"/>
  <c r="BN11" i="15"/>
  <c r="R11" i="15"/>
  <c r="CH7" i="15"/>
  <c r="CC7" i="15"/>
  <c r="BZ7" i="15"/>
  <c r="BU7" i="15"/>
  <c r="BR7" i="15"/>
  <c r="BN7" i="15"/>
  <c r="AL7" i="15"/>
  <c r="AG7" i="15"/>
  <c r="AD7" i="15"/>
  <c r="Y7" i="15"/>
  <c r="V7" i="15"/>
  <c r="R7" i="15"/>
  <c r="AF23" i="13"/>
  <c r="AF22" i="13"/>
  <c r="AC22" i="13"/>
  <c r="X22" i="13"/>
  <c r="U22" i="13"/>
  <c r="AF21" i="13"/>
  <c r="AC21" i="13"/>
  <c r="X21" i="13"/>
  <c r="U21" i="13"/>
  <c r="AF20" i="13"/>
  <c r="AC20" i="13"/>
  <c r="X20" i="13"/>
  <c r="U20" i="13"/>
  <c r="Z24" i="13"/>
  <c r="S24" i="13"/>
  <c r="AH15" i="13"/>
  <c r="Z15" i="13"/>
  <c r="S11" i="13"/>
  <c r="AM7" i="13"/>
  <c r="AH7" i="13"/>
  <c r="AE7" i="13"/>
  <c r="Z7" i="13"/>
  <c r="W7" i="13"/>
  <c r="S7" i="13"/>
  <c r="K344" i="1" l="1"/>
  <c r="G344" i="1"/>
  <c r="F344" i="1"/>
  <c r="K343" i="1"/>
  <c r="G343" i="1"/>
  <c r="F343" i="1"/>
  <c r="K342" i="1"/>
  <c r="G342" i="1"/>
  <c r="F342" i="1"/>
  <c r="K341" i="1"/>
  <c r="G340" i="1"/>
  <c r="F340" i="1"/>
  <c r="G339" i="1"/>
  <c r="F339" i="1"/>
  <c r="G338" i="1"/>
  <c r="F338" i="1"/>
  <c r="K337" i="1"/>
  <c r="G337" i="1"/>
  <c r="F337" i="1"/>
  <c r="K336" i="1"/>
  <c r="G336" i="1"/>
  <c r="F336" i="1"/>
  <c r="K335" i="1"/>
  <c r="G335" i="1"/>
  <c r="F335" i="1"/>
  <c r="K334" i="1"/>
  <c r="G334" i="1"/>
  <c r="F334" i="1"/>
  <c r="K333" i="1"/>
  <c r="G333" i="1"/>
  <c r="F333" i="1"/>
  <c r="K332" i="1"/>
  <c r="G332" i="1"/>
  <c r="F332" i="1"/>
  <c r="K331" i="1"/>
  <c r="G331" i="1"/>
  <c r="F331" i="1"/>
  <c r="K330" i="1"/>
  <c r="G330" i="1"/>
  <c r="F330" i="1"/>
  <c r="K329" i="1"/>
  <c r="G329" i="1"/>
  <c r="F329" i="1"/>
  <c r="K328" i="1"/>
  <c r="G328" i="1"/>
  <c r="F328" i="1"/>
  <c r="K327" i="1"/>
  <c r="G327" i="1"/>
  <c r="F327" i="1"/>
  <c r="K326" i="1"/>
  <c r="G326" i="1"/>
  <c r="F326" i="1"/>
  <c r="K325" i="1"/>
  <c r="G325" i="1"/>
  <c r="F325" i="1"/>
  <c r="K324" i="1"/>
  <c r="G324" i="1"/>
  <c r="F324" i="1"/>
  <c r="K323" i="1"/>
  <c r="G323" i="1"/>
  <c r="F323" i="1"/>
  <c r="K322" i="1"/>
  <c r="G322" i="1"/>
  <c r="F322" i="1"/>
  <c r="K321" i="1"/>
  <c r="G321" i="1"/>
  <c r="F321" i="1"/>
  <c r="K320" i="1"/>
  <c r="G320" i="1"/>
  <c r="F320" i="1"/>
  <c r="K319" i="1"/>
  <c r="G319" i="1"/>
  <c r="F319" i="1"/>
  <c r="K318" i="1"/>
  <c r="G318" i="1"/>
  <c r="F318" i="1"/>
  <c r="K317" i="1"/>
  <c r="G317" i="1"/>
  <c r="F317" i="1"/>
  <c r="K316" i="1"/>
  <c r="G316" i="1"/>
  <c r="F316" i="1"/>
  <c r="K315" i="1"/>
  <c r="G315" i="1"/>
  <c r="F315" i="1"/>
  <c r="K314" i="1"/>
  <c r="G314" i="1"/>
  <c r="F314" i="1"/>
  <c r="K313" i="1"/>
  <c r="G313" i="1"/>
  <c r="F313" i="1"/>
  <c r="K312" i="1"/>
  <c r="G312" i="1"/>
  <c r="F312" i="1"/>
  <c r="K311" i="1"/>
  <c r="G311" i="1"/>
  <c r="F311" i="1"/>
  <c r="K310" i="1"/>
  <c r="G310" i="1"/>
  <c r="F310" i="1"/>
  <c r="L309" i="1"/>
  <c r="K308" i="1"/>
  <c r="G308" i="1"/>
  <c r="F308" i="1"/>
  <c r="K307" i="1"/>
  <c r="G307" i="1"/>
  <c r="F307" i="1"/>
  <c r="K306" i="1"/>
  <c r="G306" i="1"/>
  <c r="F306" i="1"/>
  <c r="K305" i="1"/>
  <c r="G305" i="1"/>
  <c r="F305" i="1"/>
  <c r="K304" i="1"/>
  <c r="G304" i="1"/>
  <c r="F304" i="1"/>
  <c r="K303" i="1"/>
  <c r="G303" i="1"/>
  <c r="F303" i="1"/>
  <c r="K302" i="1"/>
  <c r="G302" i="1"/>
  <c r="F302" i="1"/>
  <c r="K301" i="1"/>
  <c r="G301" i="1"/>
  <c r="F301" i="1"/>
  <c r="K300" i="1"/>
  <c r="G300" i="1"/>
  <c r="F300" i="1"/>
  <c r="K299" i="1"/>
  <c r="G299" i="1"/>
  <c r="F299" i="1"/>
  <c r="K298" i="1"/>
  <c r="G298" i="1"/>
  <c r="F298" i="1"/>
  <c r="K297" i="1"/>
  <c r="G297" i="1"/>
  <c r="F297" i="1"/>
  <c r="K296" i="1"/>
  <c r="G296" i="1"/>
  <c r="F296" i="1"/>
  <c r="K295" i="1"/>
  <c r="G295" i="1"/>
  <c r="F295" i="1"/>
  <c r="K294" i="1"/>
  <c r="G294" i="1"/>
  <c r="F294" i="1"/>
  <c r="K293" i="1"/>
  <c r="G293" i="1"/>
  <c r="F293" i="1"/>
  <c r="K292" i="1"/>
  <c r="G292" i="1"/>
  <c r="F292" i="1"/>
  <c r="K291" i="1"/>
  <c r="G291" i="1"/>
  <c r="F291" i="1"/>
  <c r="K289" i="1"/>
  <c r="H289" i="1"/>
  <c r="G289" i="1"/>
  <c r="F289" i="1"/>
  <c r="K288" i="1"/>
  <c r="H288" i="1"/>
  <c r="G288" i="1"/>
  <c r="F288" i="1"/>
  <c r="K287" i="1"/>
  <c r="H287" i="1"/>
  <c r="G287" i="1"/>
  <c r="F287" i="1"/>
  <c r="K286" i="1"/>
  <c r="H286" i="1"/>
  <c r="G286" i="1"/>
  <c r="F286" i="1"/>
  <c r="K285" i="1"/>
  <c r="H285" i="1"/>
  <c r="G285" i="1"/>
  <c r="F285" i="1"/>
  <c r="K284" i="1"/>
  <c r="H284" i="1"/>
  <c r="G284" i="1"/>
  <c r="F284" i="1"/>
  <c r="K283" i="1"/>
  <c r="H283" i="1"/>
  <c r="G283" i="1"/>
  <c r="F283" i="1"/>
  <c r="K282" i="1"/>
  <c r="H282" i="1"/>
  <c r="G282" i="1"/>
  <c r="F282" i="1"/>
  <c r="K281" i="1"/>
  <c r="H281" i="1"/>
  <c r="G281" i="1"/>
  <c r="F281" i="1"/>
  <c r="K280" i="1"/>
  <c r="H280" i="1"/>
  <c r="G280" i="1"/>
  <c r="F280" i="1"/>
  <c r="K279" i="1"/>
  <c r="K278" i="1"/>
  <c r="G278" i="1"/>
  <c r="F278" i="1"/>
  <c r="K277" i="1"/>
  <c r="G277" i="1"/>
  <c r="F277" i="1"/>
  <c r="K276" i="1"/>
  <c r="G276" i="1"/>
  <c r="F276" i="1"/>
  <c r="K275" i="1"/>
  <c r="G275" i="1"/>
  <c r="F275" i="1"/>
  <c r="K274" i="1"/>
  <c r="G274" i="1"/>
  <c r="F274" i="1"/>
  <c r="K273" i="1"/>
  <c r="G273" i="1"/>
  <c r="F273" i="1"/>
  <c r="K272" i="1"/>
  <c r="G272" i="1"/>
  <c r="F272" i="1"/>
  <c r="K271" i="1"/>
  <c r="G271" i="1"/>
  <c r="F271" i="1"/>
  <c r="K270" i="1"/>
  <c r="G270" i="1"/>
  <c r="F270" i="1"/>
  <c r="K269" i="1"/>
  <c r="G269" i="1"/>
  <c r="F269" i="1"/>
  <c r="K268" i="1"/>
  <c r="G268" i="1"/>
  <c r="F268" i="1"/>
  <c r="K267" i="1"/>
  <c r="G267" i="1"/>
  <c r="F267" i="1"/>
  <c r="K266" i="1"/>
  <c r="G266" i="1"/>
  <c r="F266" i="1"/>
  <c r="K265" i="1"/>
  <c r="G265" i="1"/>
  <c r="F265" i="1"/>
  <c r="K264" i="1"/>
  <c r="G264" i="1"/>
  <c r="F264" i="1"/>
  <c r="K263" i="1"/>
  <c r="G263" i="1"/>
  <c r="F263" i="1"/>
  <c r="K262" i="1"/>
  <c r="G262" i="1"/>
  <c r="F262" i="1"/>
  <c r="K261" i="1"/>
  <c r="G261" i="1"/>
  <c r="F261" i="1"/>
  <c r="K260" i="1"/>
  <c r="G260" i="1"/>
  <c r="F260" i="1"/>
  <c r="K259" i="1"/>
  <c r="G259" i="1"/>
  <c r="F259" i="1"/>
  <c r="K258" i="1"/>
  <c r="G258" i="1"/>
  <c r="F258" i="1"/>
  <c r="K257" i="1"/>
  <c r="G257" i="1"/>
  <c r="F257" i="1"/>
  <c r="K256" i="1"/>
  <c r="G256" i="1"/>
  <c r="F256" i="1"/>
  <c r="K255" i="1"/>
  <c r="G255" i="1"/>
  <c r="F255" i="1"/>
  <c r="K254" i="1"/>
  <c r="G254" i="1"/>
  <c r="F254" i="1"/>
  <c r="K253" i="1"/>
  <c r="G253" i="1"/>
  <c r="F253" i="1"/>
  <c r="K252" i="1"/>
  <c r="G252" i="1"/>
  <c r="F252" i="1"/>
  <c r="K251" i="1"/>
  <c r="G251" i="1"/>
  <c r="F251" i="1"/>
  <c r="K250" i="1"/>
  <c r="G250" i="1"/>
  <c r="F250" i="1"/>
  <c r="K249" i="1"/>
  <c r="G249" i="1"/>
  <c r="F249" i="1"/>
  <c r="K248" i="1"/>
  <c r="G248" i="1"/>
  <c r="F248" i="1"/>
  <c r="K247" i="1"/>
  <c r="G247" i="1"/>
  <c r="F247" i="1"/>
  <c r="K246" i="1"/>
  <c r="G246" i="1"/>
  <c r="F246" i="1"/>
  <c r="K245" i="1"/>
  <c r="G245" i="1"/>
  <c r="F245" i="1"/>
  <c r="K244" i="1"/>
  <c r="G244" i="1"/>
  <c r="F244" i="1"/>
  <c r="K243" i="1"/>
  <c r="G243" i="1"/>
  <c r="F243" i="1"/>
  <c r="K242" i="1"/>
  <c r="G242" i="1"/>
  <c r="F242" i="1"/>
  <c r="K241" i="1"/>
  <c r="G241" i="1"/>
  <c r="F241" i="1"/>
  <c r="K240" i="1"/>
  <c r="G240" i="1"/>
  <c r="F240" i="1"/>
  <c r="K239" i="1"/>
  <c r="G239" i="1"/>
  <c r="F239" i="1"/>
  <c r="K238" i="1"/>
  <c r="G238" i="1"/>
  <c r="F238" i="1"/>
  <c r="K237" i="1"/>
  <c r="G237" i="1"/>
  <c r="F237" i="1"/>
  <c r="K236" i="1"/>
  <c r="G236" i="1"/>
  <c r="F236" i="1"/>
  <c r="K235" i="1"/>
  <c r="G235" i="1"/>
  <c r="F235" i="1"/>
  <c r="K234" i="1"/>
  <c r="G234" i="1"/>
  <c r="F234" i="1"/>
  <c r="K233" i="1"/>
  <c r="G233" i="1"/>
  <c r="F233" i="1"/>
  <c r="K232" i="1"/>
  <c r="G232" i="1"/>
  <c r="F232" i="1"/>
  <c r="K231" i="1"/>
  <c r="G231" i="1"/>
  <c r="F231" i="1"/>
  <c r="K230" i="1"/>
  <c r="G230" i="1"/>
  <c r="F230" i="1"/>
  <c r="K229" i="1"/>
  <c r="G229" i="1"/>
  <c r="F229" i="1"/>
  <c r="K228" i="1"/>
  <c r="G228" i="1"/>
  <c r="F228" i="1"/>
  <c r="K227" i="1"/>
  <c r="G227" i="1"/>
  <c r="F227" i="1"/>
  <c r="K226" i="1"/>
  <c r="G226" i="1"/>
  <c r="F226" i="1"/>
  <c r="K225" i="1"/>
  <c r="G225" i="1"/>
  <c r="F225" i="1"/>
  <c r="K224" i="1"/>
  <c r="G224" i="1"/>
  <c r="F224" i="1"/>
  <c r="K223" i="1"/>
  <c r="F222" i="1"/>
  <c r="K221" i="1"/>
  <c r="F221" i="1"/>
  <c r="K220" i="1"/>
  <c r="F220" i="1"/>
  <c r="K219" i="1"/>
  <c r="F219" i="1"/>
  <c r="K218" i="1"/>
  <c r="F218" i="1"/>
  <c r="K217" i="1"/>
  <c r="F217" i="1"/>
  <c r="K216" i="1"/>
  <c r="F216" i="1"/>
  <c r="K215" i="1"/>
  <c r="F215" i="1"/>
  <c r="K214" i="1"/>
  <c r="F214" i="1"/>
  <c r="K213" i="1"/>
  <c r="F213" i="1"/>
  <c r="K212" i="1"/>
  <c r="F212" i="1"/>
  <c r="K211" i="1"/>
  <c r="F211" i="1"/>
  <c r="K210" i="1"/>
  <c r="F210" i="1"/>
  <c r="K209" i="1"/>
  <c r="F209" i="1"/>
  <c r="K208" i="1"/>
  <c r="F208" i="1"/>
  <c r="K207" i="1"/>
  <c r="F207" i="1"/>
  <c r="K206" i="1"/>
  <c r="F206" i="1"/>
  <c r="K205" i="1"/>
  <c r="F205" i="1"/>
  <c r="K204" i="1"/>
  <c r="F204" i="1"/>
  <c r="K203" i="1"/>
  <c r="F203" i="1"/>
  <c r="K202" i="1"/>
  <c r="F202" i="1"/>
  <c r="K201" i="1"/>
  <c r="F201" i="1"/>
  <c r="K200" i="1"/>
  <c r="H200" i="1"/>
  <c r="G200" i="1"/>
  <c r="F200" i="1"/>
  <c r="K199" i="1"/>
  <c r="F198" i="1"/>
  <c r="F197" i="1"/>
  <c r="F196" i="1"/>
  <c r="F195" i="1"/>
  <c r="G194" i="1"/>
  <c r="F194" i="1"/>
  <c r="G193" i="1"/>
  <c r="F193" i="1"/>
  <c r="G192" i="1"/>
  <c r="F192" i="1"/>
  <c r="L191" i="1"/>
  <c r="K191" i="1"/>
  <c r="K190" i="1"/>
  <c r="G190" i="1"/>
  <c r="F190" i="1"/>
  <c r="K189" i="1"/>
  <c r="G189" i="1"/>
  <c r="F189" i="1"/>
  <c r="K188" i="1"/>
  <c r="G188" i="1"/>
  <c r="F188" i="1"/>
  <c r="K187" i="1"/>
  <c r="G187" i="1"/>
  <c r="F187" i="1"/>
  <c r="K186" i="1"/>
  <c r="G186" i="1"/>
  <c r="F186" i="1"/>
  <c r="K185" i="1"/>
  <c r="G185" i="1"/>
  <c r="F185" i="1"/>
  <c r="K184" i="1"/>
  <c r="G184" i="1"/>
  <c r="F184" i="1"/>
  <c r="K183" i="1"/>
  <c r="G183" i="1"/>
  <c r="F183" i="1"/>
  <c r="K182" i="1"/>
  <c r="G182" i="1"/>
  <c r="F182" i="1"/>
  <c r="K181" i="1"/>
  <c r="G181" i="1"/>
  <c r="F181" i="1"/>
  <c r="K180" i="1"/>
  <c r="G180" i="1"/>
  <c r="F180" i="1"/>
  <c r="K179" i="1"/>
  <c r="G179" i="1"/>
  <c r="F179" i="1"/>
  <c r="K178" i="1"/>
  <c r="G178" i="1"/>
  <c r="F178" i="1"/>
  <c r="K177" i="1"/>
  <c r="G177" i="1"/>
  <c r="F177" i="1"/>
  <c r="K176" i="1"/>
  <c r="G176" i="1"/>
  <c r="F176" i="1"/>
  <c r="K175" i="1"/>
  <c r="G175" i="1"/>
  <c r="F175" i="1"/>
  <c r="K174" i="1"/>
  <c r="G174" i="1"/>
  <c r="F174" i="1"/>
  <c r="K173" i="1"/>
  <c r="G173" i="1"/>
  <c r="F173" i="1"/>
  <c r="K172" i="1"/>
  <c r="G172" i="1"/>
  <c r="F172" i="1"/>
  <c r="K171" i="1"/>
  <c r="G171" i="1"/>
  <c r="F171" i="1"/>
  <c r="K170" i="1"/>
  <c r="G170" i="1"/>
  <c r="F170" i="1"/>
  <c r="K169" i="1"/>
  <c r="G169" i="1"/>
  <c r="F169" i="1"/>
  <c r="K168" i="1"/>
  <c r="G168" i="1"/>
  <c r="F168" i="1"/>
  <c r="K167" i="1"/>
  <c r="G167" i="1"/>
  <c r="F167" i="1"/>
  <c r="K166" i="1"/>
  <c r="G166" i="1"/>
  <c r="F166" i="1"/>
  <c r="K165" i="1"/>
  <c r="G165" i="1"/>
  <c r="F165" i="1"/>
  <c r="K164" i="1"/>
  <c r="G164" i="1"/>
  <c r="F164" i="1"/>
  <c r="K163" i="1"/>
  <c r="G163" i="1"/>
  <c r="F163" i="1"/>
  <c r="K162" i="1"/>
  <c r="G162" i="1"/>
  <c r="F162" i="1"/>
  <c r="K161" i="1"/>
  <c r="G161" i="1"/>
  <c r="F161" i="1"/>
  <c r="L160" i="1"/>
  <c r="K160" i="1"/>
  <c r="H160" i="1"/>
  <c r="K159" i="1"/>
  <c r="H159" i="1"/>
  <c r="G159" i="1"/>
  <c r="F159" i="1"/>
  <c r="K158" i="1"/>
  <c r="H158" i="1"/>
  <c r="G158" i="1"/>
  <c r="F158" i="1"/>
  <c r="K157" i="1"/>
  <c r="H157" i="1"/>
  <c r="G157" i="1"/>
  <c r="F157" i="1"/>
  <c r="K156" i="1"/>
  <c r="H156" i="1"/>
  <c r="G156" i="1"/>
  <c r="F156" i="1"/>
  <c r="K155" i="1"/>
  <c r="H155" i="1"/>
  <c r="G155" i="1"/>
  <c r="F155" i="1"/>
  <c r="K154" i="1"/>
  <c r="H154" i="1"/>
  <c r="G154" i="1"/>
  <c r="F154" i="1"/>
  <c r="K153" i="1"/>
  <c r="H153" i="1"/>
  <c r="G153" i="1"/>
  <c r="F153" i="1"/>
  <c r="K152" i="1"/>
  <c r="H152" i="1"/>
  <c r="G152" i="1"/>
  <c r="F152" i="1"/>
  <c r="K151" i="1"/>
  <c r="H151" i="1"/>
  <c r="G151" i="1"/>
  <c r="F151" i="1"/>
  <c r="K150" i="1"/>
  <c r="H150" i="1"/>
  <c r="G150" i="1"/>
  <c r="F150" i="1"/>
  <c r="K149" i="1"/>
  <c r="H149" i="1"/>
  <c r="G149" i="1"/>
  <c r="F149" i="1"/>
  <c r="K148" i="1"/>
  <c r="H148" i="1"/>
  <c r="G148" i="1"/>
  <c r="F148" i="1"/>
  <c r="K147" i="1"/>
  <c r="H147" i="1"/>
  <c r="G147" i="1"/>
  <c r="F147" i="1"/>
  <c r="K146" i="1"/>
  <c r="H146" i="1"/>
  <c r="G146" i="1"/>
  <c r="F146" i="1"/>
  <c r="K145" i="1"/>
  <c r="H145" i="1"/>
  <c r="G145" i="1"/>
  <c r="F145" i="1"/>
  <c r="K144" i="1"/>
  <c r="H144" i="1"/>
  <c r="G144" i="1"/>
  <c r="F144" i="1"/>
  <c r="K143" i="1"/>
  <c r="H143" i="1"/>
  <c r="G143" i="1"/>
  <c r="F143" i="1"/>
  <c r="K142" i="1"/>
  <c r="H142" i="1"/>
  <c r="G142" i="1"/>
  <c r="F142" i="1"/>
  <c r="K141" i="1"/>
  <c r="H141" i="1"/>
  <c r="G141" i="1"/>
  <c r="F141" i="1"/>
  <c r="K140" i="1"/>
  <c r="H140" i="1"/>
  <c r="G140" i="1"/>
  <c r="F140" i="1"/>
  <c r="K139" i="1"/>
  <c r="H139" i="1"/>
  <c r="G139" i="1"/>
  <c r="F139" i="1"/>
  <c r="K138" i="1"/>
  <c r="H138" i="1"/>
  <c r="G138" i="1"/>
  <c r="F138" i="1"/>
  <c r="K137" i="1"/>
  <c r="H137" i="1"/>
  <c r="G137" i="1"/>
  <c r="F137" i="1"/>
  <c r="K136" i="1"/>
  <c r="H136" i="1"/>
  <c r="G136" i="1"/>
  <c r="F136" i="1"/>
  <c r="K135" i="1"/>
  <c r="H135" i="1"/>
  <c r="G135" i="1"/>
  <c r="F135" i="1"/>
  <c r="K134" i="1"/>
  <c r="H134" i="1"/>
  <c r="G134" i="1"/>
  <c r="F134" i="1"/>
  <c r="K133" i="1"/>
  <c r="H133" i="1"/>
  <c r="G133" i="1"/>
  <c r="F133" i="1"/>
  <c r="K132" i="1"/>
  <c r="H132" i="1"/>
  <c r="G132" i="1"/>
  <c r="F132" i="1"/>
  <c r="K131" i="1"/>
  <c r="H131" i="1"/>
  <c r="G131" i="1"/>
  <c r="F131" i="1"/>
  <c r="K130" i="1"/>
  <c r="H130" i="1"/>
  <c r="G130" i="1"/>
  <c r="F130" i="1"/>
  <c r="K129" i="1"/>
  <c r="K128" i="1"/>
  <c r="G128" i="1"/>
  <c r="F128" i="1"/>
  <c r="K127" i="1"/>
  <c r="G127" i="1"/>
  <c r="F127" i="1"/>
  <c r="K126" i="1"/>
  <c r="G126" i="1"/>
  <c r="F126" i="1"/>
  <c r="K125" i="1"/>
  <c r="G125" i="1"/>
  <c r="F125" i="1"/>
  <c r="K124" i="1"/>
  <c r="G124" i="1"/>
  <c r="F124" i="1"/>
  <c r="K123" i="1"/>
  <c r="G123" i="1"/>
  <c r="F123" i="1"/>
  <c r="K122" i="1"/>
  <c r="G122" i="1"/>
  <c r="F122" i="1"/>
  <c r="K121" i="1"/>
  <c r="G121" i="1"/>
  <c r="F121" i="1"/>
  <c r="K120" i="1"/>
  <c r="G120" i="1"/>
  <c r="F120" i="1"/>
  <c r="K119" i="1"/>
  <c r="G119" i="1"/>
  <c r="F119" i="1"/>
  <c r="K118" i="1"/>
  <c r="G118" i="1"/>
  <c r="F118" i="1"/>
  <c r="K117" i="1"/>
  <c r="G117" i="1"/>
  <c r="F117" i="1"/>
  <c r="K116" i="1"/>
  <c r="G116" i="1"/>
  <c r="F116" i="1"/>
  <c r="K115" i="1"/>
  <c r="G115" i="1"/>
  <c r="F115" i="1"/>
  <c r="K114" i="1"/>
  <c r="G114" i="1"/>
  <c r="F114" i="1"/>
  <c r="K113" i="1"/>
  <c r="G113" i="1"/>
  <c r="F113" i="1"/>
  <c r="K112" i="1"/>
  <c r="G112" i="1"/>
  <c r="F112" i="1"/>
  <c r="K111" i="1"/>
  <c r="G111" i="1"/>
  <c r="F111" i="1"/>
  <c r="K110" i="1"/>
  <c r="G110" i="1"/>
  <c r="F110" i="1"/>
  <c r="K109" i="1"/>
  <c r="G109" i="1"/>
  <c r="F109" i="1"/>
  <c r="K108" i="1"/>
  <c r="G108" i="1"/>
  <c r="F108" i="1"/>
  <c r="K107" i="1"/>
  <c r="G107" i="1"/>
  <c r="F107" i="1"/>
  <c r="K106" i="1"/>
  <c r="G106" i="1"/>
  <c r="F106" i="1"/>
  <c r="K105" i="1"/>
  <c r="G105" i="1"/>
  <c r="F105" i="1"/>
  <c r="K104" i="1"/>
  <c r="H104" i="1"/>
  <c r="K103" i="1"/>
  <c r="H103" i="1"/>
  <c r="G103" i="1"/>
  <c r="F103" i="1"/>
  <c r="K102" i="1"/>
  <c r="H102" i="1"/>
  <c r="G102" i="1"/>
  <c r="F102" i="1"/>
  <c r="K101" i="1"/>
  <c r="H101" i="1"/>
  <c r="G101" i="1"/>
  <c r="F101" i="1"/>
  <c r="K100" i="1"/>
  <c r="H100" i="1"/>
  <c r="G100" i="1"/>
  <c r="F100" i="1"/>
  <c r="K99" i="1"/>
  <c r="H99" i="1"/>
  <c r="G99" i="1"/>
  <c r="F99" i="1"/>
  <c r="K98" i="1"/>
  <c r="H98" i="1"/>
  <c r="G98" i="1"/>
  <c r="F98" i="1"/>
  <c r="K97" i="1"/>
  <c r="H97" i="1"/>
  <c r="G97" i="1"/>
  <c r="F97" i="1"/>
  <c r="K96" i="1"/>
  <c r="H96" i="1"/>
  <c r="G96" i="1"/>
  <c r="F96" i="1"/>
  <c r="K95" i="1"/>
  <c r="H95" i="1"/>
  <c r="G95" i="1"/>
  <c r="F95" i="1"/>
  <c r="K94" i="1"/>
  <c r="H94" i="1"/>
  <c r="G94" i="1"/>
  <c r="F94" i="1"/>
  <c r="K93" i="1"/>
  <c r="H93" i="1"/>
  <c r="G93" i="1"/>
  <c r="F93" i="1"/>
  <c r="K92" i="1"/>
  <c r="H92" i="1"/>
  <c r="G92" i="1"/>
  <c r="F92" i="1"/>
  <c r="K91" i="1"/>
  <c r="H91" i="1"/>
  <c r="G91" i="1"/>
  <c r="F91" i="1"/>
  <c r="K90" i="1"/>
  <c r="H90" i="1"/>
  <c r="G90" i="1"/>
  <c r="F90" i="1"/>
  <c r="K89" i="1"/>
  <c r="H89" i="1"/>
  <c r="G89" i="1"/>
  <c r="F89" i="1"/>
  <c r="K88" i="1"/>
  <c r="H88" i="1"/>
  <c r="G88" i="1"/>
  <c r="F88" i="1"/>
  <c r="K87" i="1"/>
  <c r="H87" i="1"/>
  <c r="G87" i="1"/>
  <c r="F87" i="1"/>
  <c r="K86" i="1"/>
  <c r="H86" i="1"/>
  <c r="G86" i="1"/>
  <c r="F86" i="1"/>
  <c r="K85" i="1"/>
  <c r="H85" i="1"/>
  <c r="G85" i="1"/>
  <c r="F85" i="1"/>
  <c r="K84" i="1"/>
  <c r="H84" i="1"/>
  <c r="G84" i="1"/>
  <c r="F84" i="1"/>
  <c r="K83" i="1"/>
  <c r="H83" i="1"/>
  <c r="G83" i="1"/>
  <c r="F83" i="1"/>
  <c r="K82" i="1"/>
  <c r="H82" i="1"/>
  <c r="G82" i="1"/>
  <c r="F82" i="1"/>
  <c r="K81" i="1"/>
  <c r="H81" i="1"/>
  <c r="G81" i="1"/>
  <c r="F81" i="1"/>
  <c r="K80" i="1"/>
  <c r="H80" i="1"/>
  <c r="G80" i="1"/>
  <c r="F80" i="1"/>
  <c r="K79" i="1"/>
  <c r="H79" i="1"/>
  <c r="G79" i="1"/>
  <c r="F79" i="1"/>
  <c r="K78" i="1"/>
  <c r="H78" i="1"/>
  <c r="G78" i="1"/>
  <c r="F78" i="1"/>
  <c r="K77" i="1"/>
  <c r="H77" i="1"/>
  <c r="G77" i="1"/>
  <c r="F77" i="1"/>
  <c r="K76" i="1"/>
  <c r="H76" i="1"/>
  <c r="K75" i="1"/>
  <c r="H75" i="1"/>
  <c r="G75" i="1"/>
  <c r="F75" i="1"/>
  <c r="K74" i="1"/>
  <c r="H74" i="1"/>
  <c r="G74" i="1"/>
  <c r="F74" i="1"/>
  <c r="K73" i="1"/>
  <c r="H73" i="1"/>
  <c r="G73" i="1"/>
  <c r="F73" i="1"/>
  <c r="K72" i="1"/>
  <c r="H72" i="1"/>
  <c r="G72" i="1"/>
  <c r="F72" i="1"/>
  <c r="K71" i="1"/>
  <c r="H71" i="1"/>
  <c r="G71" i="1"/>
  <c r="F71" i="1"/>
  <c r="K70" i="1"/>
  <c r="H70" i="1"/>
  <c r="G70" i="1"/>
  <c r="F70" i="1"/>
  <c r="K69" i="1"/>
  <c r="H69" i="1"/>
  <c r="G69" i="1"/>
  <c r="F69" i="1"/>
  <c r="K68" i="1"/>
  <c r="H68" i="1"/>
  <c r="G68" i="1"/>
  <c r="F68" i="1"/>
  <c r="K67" i="1"/>
  <c r="H67" i="1"/>
  <c r="G67" i="1"/>
  <c r="F67" i="1"/>
  <c r="K66" i="1"/>
  <c r="H66" i="1"/>
  <c r="G66" i="1"/>
  <c r="F66" i="1"/>
  <c r="K65" i="1"/>
  <c r="H65" i="1"/>
  <c r="G65" i="1"/>
  <c r="F65" i="1"/>
  <c r="K64" i="1"/>
  <c r="H64" i="1"/>
  <c r="G64" i="1"/>
  <c r="F64" i="1"/>
  <c r="K63" i="1"/>
  <c r="H63" i="1"/>
  <c r="G63" i="1"/>
  <c r="F63" i="1"/>
  <c r="K62" i="1"/>
  <c r="H62" i="1"/>
  <c r="G62" i="1"/>
  <c r="F62" i="1"/>
  <c r="K61" i="1"/>
  <c r="H61" i="1"/>
  <c r="G61" i="1"/>
  <c r="F61" i="1"/>
  <c r="K60" i="1"/>
  <c r="H60" i="1"/>
  <c r="G60" i="1"/>
  <c r="F60" i="1"/>
  <c r="K59" i="1"/>
  <c r="H59" i="1"/>
  <c r="G59" i="1"/>
  <c r="F59" i="1"/>
  <c r="K58" i="1"/>
  <c r="H58" i="1"/>
  <c r="G58" i="1"/>
  <c r="F58" i="1"/>
  <c r="K57" i="1"/>
  <c r="H57" i="1"/>
  <c r="G57" i="1"/>
  <c r="F57" i="1"/>
  <c r="K56" i="1"/>
  <c r="H56" i="1"/>
  <c r="G56" i="1"/>
  <c r="F56" i="1"/>
  <c r="K55" i="1"/>
  <c r="H55" i="1"/>
  <c r="G55" i="1"/>
  <c r="F55" i="1"/>
  <c r="K54" i="1"/>
  <c r="H54" i="1"/>
  <c r="G54" i="1"/>
  <c r="F54" i="1"/>
  <c r="K53" i="1"/>
  <c r="H53" i="1"/>
  <c r="G53" i="1"/>
  <c r="F53" i="1"/>
  <c r="K52" i="1"/>
  <c r="H52" i="1"/>
  <c r="G52" i="1"/>
  <c r="F52" i="1"/>
  <c r="K51" i="1"/>
  <c r="H51" i="1"/>
  <c r="G51" i="1"/>
  <c r="F51" i="1"/>
  <c r="K50" i="1"/>
  <c r="H50" i="1"/>
  <c r="G50" i="1"/>
  <c r="F50" i="1"/>
  <c r="K49" i="1"/>
  <c r="H49" i="1"/>
  <c r="G49" i="1"/>
  <c r="F49" i="1"/>
  <c r="K48" i="1"/>
  <c r="H48" i="1"/>
  <c r="G48" i="1"/>
  <c r="F48" i="1"/>
  <c r="K47" i="1"/>
  <c r="H47" i="1"/>
  <c r="G47" i="1"/>
  <c r="F47" i="1"/>
  <c r="K46" i="1"/>
  <c r="H46" i="1"/>
  <c r="G46" i="1"/>
  <c r="F46" i="1"/>
  <c r="K45" i="1"/>
  <c r="H45" i="1"/>
  <c r="G45" i="1"/>
  <c r="F45" i="1"/>
  <c r="K44" i="1"/>
  <c r="H44" i="1"/>
  <c r="G44" i="1"/>
  <c r="F44" i="1"/>
  <c r="K43" i="1"/>
  <c r="K42" i="1"/>
  <c r="H42" i="1"/>
  <c r="G42" i="1"/>
  <c r="F42" i="1"/>
  <c r="K41" i="1"/>
  <c r="H41" i="1"/>
  <c r="G41" i="1"/>
  <c r="F41" i="1"/>
  <c r="K40" i="1"/>
  <c r="H40" i="1"/>
  <c r="G40" i="1"/>
  <c r="F40" i="1"/>
  <c r="K39" i="1"/>
  <c r="H39" i="1"/>
  <c r="G39" i="1"/>
  <c r="F39" i="1"/>
  <c r="K38" i="1"/>
  <c r="H38" i="1"/>
  <c r="G38" i="1"/>
  <c r="F38" i="1"/>
  <c r="K37" i="1"/>
  <c r="H37" i="1"/>
  <c r="G37" i="1"/>
  <c r="F37" i="1"/>
  <c r="K36" i="1"/>
  <c r="H36" i="1"/>
  <c r="G36" i="1"/>
  <c r="F36" i="1"/>
  <c r="K35" i="1"/>
  <c r="H35" i="1"/>
  <c r="G35" i="1"/>
  <c r="F35" i="1"/>
  <c r="K34" i="1"/>
  <c r="H34" i="1"/>
  <c r="G34" i="1"/>
  <c r="F34" i="1"/>
  <c r="K33" i="1"/>
  <c r="H33" i="1"/>
  <c r="G33" i="1"/>
  <c r="F33" i="1"/>
  <c r="K32" i="1"/>
  <c r="H32" i="1"/>
  <c r="G32" i="1"/>
  <c r="F32" i="1"/>
  <c r="K31" i="1"/>
  <c r="H31" i="1"/>
  <c r="G31" i="1"/>
  <c r="F31" i="1"/>
  <c r="K30" i="1"/>
  <c r="H30" i="1"/>
  <c r="G30" i="1"/>
  <c r="F30" i="1"/>
  <c r="K29" i="1"/>
  <c r="H29" i="1"/>
  <c r="G29" i="1"/>
  <c r="F29" i="1"/>
  <c r="K28" i="1"/>
  <c r="H28" i="1"/>
  <c r="G28" i="1"/>
  <c r="F28" i="1"/>
  <c r="K27" i="1"/>
  <c r="H27" i="1"/>
  <c r="G27" i="1"/>
  <c r="F27" i="1"/>
  <c r="K26" i="1"/>
  <c r="H26" i="1"/>
  <c r="G26" i="1"/>
  <c r="F26" i="1"/>
  <c r="K25" i="1"/>
  <c r="H25" i="1"/>
  <c r="G25" i="1"/>
  <c r="F25" i="1"/>
  <c r="K24" i="1"/>
  <c r="H24" i="1"/>
  <c r="G24" i="1"/>
  <c r="F24" i="1"/>
  <c r="K23" i="1"/>
  <c r="H23" i="1"/>
  <c r="G23" i="1"/>
  <c r="F23" i="1"/>
  <c r="K22" i="1"/>
  <c r="H22" i="1"/>
  <c r="G22" i="1"/>
  <c r="F22" i="1"/>
  <c r="K21" i="1"/>
  <c r="H21" i="1"/>
  <c r="G21" i="1"/>
  <c r="F21" i="1"/>
  <c r="K20" i="1"/>
  <c r="H20" i="1"/>
  <c r="G20" i="1"/>
  <c r="F20" i="1"/>
  <c r="K19" i="1"/>
  <c r="H19" i="1"/>
  <c r="G19" i="1"/>
  <c r="F19" i="1"/>
  <c r="K18" i="1"/>
  <c r="H18" i="1"/>
  <c r="G18" i="1"/>
  <c r="F18" i="1"/>
  <c r="K17" i="1"/>
  <c r="H17" i="1"/>
  <c r="G17" i="1"/>
  <c r="F17" i="1"/>
  <c r="K16" i="1"/>
  <c r="H16" i="1"/>
  <c r="G16" i="1"/>
  <c r="F16" i="1"/>
  <c r="K15" i="1"/>
  <c r="H15" i="1"/>
  <c r="G15" i="1"/>
  <c r="F15" i="1"/>
  <c r="K14" i="1"/>
  <c r="H14" i="1"/>
  <c r="G14" i="1"/>
  <c r="F14" i="1"/>
  <c r="K13" i="1"/>
  <c r="H13" i="1"/>
  <c r="G13" i="1"/>
  <c r="F13" i="1"/>
  <c r="K12" i="1"/>
  <c r="H12" i="1"/>
  <c r="G12" i="1"/>
  <c r="F12" i="1"/>
  <c r="K11" i="1"/>
  <c r="H11" i="1"/>
  <c r="G11" i="1"/>
  <c r="F11" i="1"/>
  <c r="K10" i="1"/>
  <c r="H10" i="1"/>
  <c r="G10" i="1"/>
  <c r="F10" i="1"/>
  <c r="K9" i="1"/>
  <c r="H9" i="1"/>
  <c r="G9" i="1"/>
  <c r="F9" i="1"/>
  <c r="K8" i="1"/>
  <c r="H8" i="1"/>
  <c r="G8" i="1"/>
  <c r="F8" i="1"/>
  <c r="K7" i="1"/>
  <c r="H7" i="1"/>
  <c r="G7" i="1"/>
  <c r="F7" i="1"/>
  <c r="K6" i="1"/>
  <c r="H6" i="1"/>
  <c r="G6" i="1"/>
  <c r="F6" i="1"/>
  <c r="K5" i="1"/>
  <c r="H5" i="1"/>
  <c r="G5" i="1"/>
  <c r="F5" i="1"/>
  <c r="K4" i="1"/>
  <c r="D351" i="1" s="1"/>
  <c r="H4" i="1"/>
  <c r="G4" i="1"/>
  <c r="L220" i="1" s="1"/>
  <c r="F4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L253" i="1" l="1"/>
  <c r="L195" i="1"/>
  <c r="L340" i="1"/>
  <c r="L6" i="1"/>
  <c r="L9" i="1"/>
  <c r="L12" i="1"/>
  <c r="L13" i="1"/>
  <c r="L16" i="1"/>
  <c r="L17" i="1"/>
  <c r="L20" i="1"/>
  <c r="L21" i="1"/>
  <c r="L24" i="1"/>
  <c r="L25" i="1"/>
  <c r="L28" i="1"/>
  <c r="L29" i="1"/>
  <c r="L32" i="1"/>
  <c r="L33" i="1"/>
  <c r="L36" i="1"/>
  <c r="L37" i="1"/>
  <c r="L40" i="1"/>
  <c r="L41" i="1"/>
  <c r="L44" i="1"/>
  <c r="L45" i="1"/>
  <c r="L48" i="1"/>
  <c r="L257" i="1"/>
  <c r="L52" i="1"/>
  <c r="L53" i="1"/>
  <c r="L56" i="1"/>
  <c r="L57" i="1"/>
  <c r="L60" i="1"/>
  <c r="L61" i="1"/>
  <c r="L64" i="1"/>
  <c r="L65" i="1"/>
  <c r="L68" i="1"/>
  <c r="L69" i="1"/>
  <c r="L72" i="1"/>
  <c r="L73" i="1"/>
  <c r="L79" i="1"/>
  <c r="L80" i="1"/>
  <c r="L81" i="1"/>
  <c r="L83" i="1"/>
  <c r="L84" i="1"/>
  <c r="L87" i="1"/>
  <c r="L88" i="1"/>
  <c r="L91" i="1"/>
  <c r="L92" i="1"/>
  <c r="L94" i="1"/>
  <c r="L95" i="1"/>
  <c r="L96" i="1"/>
  <c r="L99" i="1"/>
  <c r="L100" i="1"/>
  <c r="L102" i="1"/>
  <c r="L103" i="1"/>
  <c r="L130" i="1"/>
  <c r="L131" i="1"/>
  <c r="L134" i="1"/>
  <c r="L135" i="1"/>
  <c r="L137" i="1"/>
  <c r="L138" i="1"/>
  <c r="L139" i="1"/>
  <c r="L142" i="1"/>
  <c r="L143" i="1"/>
  <c r="L145" i="1"/>
  <c r="L146" i="1"/>
  <c r="L147" i="1"/>
  <c r="L150" i="1"/>
  <c r="L151" i="1"/>
  <c r="L153" i="1"/>
  <c r="L154" i="1"/>
  <c r="L155" i="1"/>
  <c r="L158" i="1"/>
  <c r="L159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3" i="1"/>
  <c r="L194" i="1"/>
  <c r="L200" i="1"/>
  <c r="L224" i="1"/>
  <c r="L226" i="1"/>
  <c r="L228" i="1"/>
  <c r="L230" i="1"/>
  <c r="L232" i="1"/>
  <c r="L234" i="1"/>
  <c r="L236" i="1"/>
  <c r="L238" i="1"/>
  <c r="L240" i="1"/>
  <c r="L242" i="1"/>
  <c r="L244" i="1"/>
  <c r="L246" i="1"/>
  <c r="L248" i="1"/>
  <c r="L250" i="1"/>
  <c r="L252" i="1"/>
  <c r="L254" i="1"/>
  <c r="L256" i="1"/>
  <c r="L258" i="1"/>
  <c r="L260" i="1"/>
  <c r="L262" i="1"/>
  <c r="L264" i="1"/>
  <c r="L266" i="1"/>
  <c r="L268" i="1"/>
  <c r="L270" i="1"/>
  <c r="L272" i="1"/>
  <c r="L274" i="1"/>
  <c r="L276" i="1"/>
  <c r="L278" i="1"/>
  <c r="L280" i="1"/>
  <c r="L282" i="1"/>
  <c r="L284" i="1"/>
  <c r="L287" i="1"/>
  <c r="L288" i="1"/>
  <c r="L310" i="1"/>
  <c r="L312" i="1"/>
  <c r="L314" i="1"/>
  <c r="L316" i="1"/>
  <c r="L318" i="1"/>
  <c r="L320" i="1"/>
  <c r="L322" i="1"/>
  <c r="L324" i="1"/>
  <c r="L326" i="1"/>
  <c r="L328" i="1"/>
  <c r="L330" i="1"/>
  <c r="L332" i="1"/>
  <c r="L334" i="1"/>
  <c r="L336" i="1"/>
  <c r="L339" i="1"/>
  <c r="L22" i="1"/>
  <c r="L38" i="1"/>
  <c r="L58" i="1"/>
  <c r="L74" i="1"/>
  <c r="L106" i="1"/>
  <c r="L112" i="1"/>
  <c r="L118" i="1"/>
  <c r="L124" i="1"/>
  <c r="L132" i="1"/>
  <c r="L156" i="1"/>
  <c r="L19" i="1"/>
  <c r="L35" i="1"/>
  <c r="L47" i="1"/>
  <c r="L55" i="1"/>
  <c r="L63" i="1"/>
  <c r="L71" i="1"/>
  <c r="L78" i="1"/>
  <c r="L86" i="1"/>
  <c r="L196" i="1"/>
  <c r="L202" i="1"/>
  <c r="L210" i="1"/>
  <c r="L218" i="1"/>
  <c r="L14" i="1"/>
  <c r="L30" i="1"/>
  <c r="L50" i="1"/>
  <c r="L66" i="1"/>
  <c r="L89" i="1"/>
  <c r="L110" i="1"/>
  <c r="L116" i="1"/>
  <c r="L122" i="1"/>
  <c r="L128" i="1"/>
  <c r="L140" i="1"/>
  <c r="L215" i="1"/>
  <c r="L291" i="1"/>
  <c r="L293" i="1"/>
  <c r="L299" i="1"/>
  <c r="L301" i="1"/>
  <c r="L307" i="1"/>
  <c r="L11" i="1"/>
  <c r="L27" i="1"/>
  <c r="D360" i="1"/>
  <c r="L8" i="1"/>
  <c r="L205" i="1"/>
  <c r="L213" i="1"/>
  <c r="L221" i="1"/>
  <c r="L97" i="1"/>
  <c r="L108" i="1"/>
  <c r="L114" i="1"/>
  <c r="L120" i="1"/>
  <c r="L126" i="1"/>
  <c r="L148" i="1"/>
  <c r="L207" i="1"/>
  <c r="L285" i="1"/>
  <c r="L295" i="1"/>
  <c r="L297" i="1"/>
  <c r="L303" i="1"/>
  <c r="L305" i="1"/>
  <c r="L338" i="1"/>
  <c r="L5" i="1"/>
  <c r="L49" i="1"/>
  <c r="L197" i="1"/>
  <c r="L208" i="1"/>
  <c r="L216" i="1"/>
  <c r="E386" i="1"/>
  <c r="L18" i="1"/>
  <c r="L46" i="1"/>
  <c r="L70" i="1"/>
  <c r="L101" i="1"/>
  <c r="L109" i="1"/>
  <c r="L113" i="1"/>
  <c r="L115" i="1"/>
  <c r="L117" i="1"/>
  <c r="L119" i="1"/>
  <c r="L121" i="1"/>
  <c r="L123" i="1"/>
  <c r="L125" i="1"/>
  <c r="L127" i="1"/>
  <c r="L136" i="1"/>
  <c r="L144" i="1"/>
  <c r="L152" i="1"/>
  <c r="L203" i="1"/>
  <c r="L211" i="1"/>
  <c r="L219" i="1"/>
  <c r="L222" i="1"/>
  <c r="L281" i="1"/>
  <c r="L289" i="1"/>
  <c r="L292" i="1"/>
  <c r="L294" i="1"/>
  <c r="L296" i="1"/>
  <c r="L298" i="1"/>
  <c r="L300" i="1"/>
  <c r="L302" i="1"/>
  <c r="L304" i="1"/>
  <c r="L306" i="1"/>
  <c r="L308" i="1"/>
  <c r="L26" i="1"/>
  <c r="L54" i="1"/>
  <c r="L85" i="1"/>
  <c r="L105" i="1"/>
  <c r="L15" i="1"/>
  <c r="L39" i="1"/>
  <c r="L67" i="1"/>
  <c r="L82" i="1"/>
  <c r="L133" i="1"/>
  <c r="L157" i="1"/>
  <c r="L214" i="1"/>
  <c r="L229" i="1"/>
  <c r="L233" i="1"/>
  <c r="L237" i="1"/>
  <c r="L239" i="1"/>
  <c r="L241" i="1"/>
  <c r="L243" i="1"/>
  <c r="L245" i="1"/>
  <c r="L247" i="1"/>
  <c r="L249" i="1"/>
  <c r="L251" i="1"/>
  <c r="L255" i="1"/>
  <c r="L259" i="1"/>
  <c r="L261" i="1"/>
  <c r="L263" i="1"/>
  <c r="L265" i="1"/>
  <c r="L267" i="1"/>
  <c r="L269" i="1"/>
  <c r="L271" i="1"/>
  <c r="L273" i="1"/>
  <c r="L275" i="1"/>
  <c r="L277" i="1"/>
  <c r="L286" i="1"/>
  <c r="L311" i="1"/>
  <c r="L313" i="1"/>
  <c r="L315" i="1"/>
  <c r="L317" i="1"/>
  <c r="L319" i="1"/>
  <c r="L321" i="1"/>
  <c r="L323" i="1"/>
  <c r="L325" i="1"/>
  <c r="L327" i="1"/>
  <c r="L329" i="1"/>
  <c r="L331" i="1"/>
  <c r="L333" i="1"/>
  <c r="L335" i="1"/>
  <c r="L337" i="1"/>
  <c r="L10" i="1"/>
  <c r="L42" i="1"/>
  <c r="L77" i="1"/>
  <c r="L107" i="1"/>
  <c r="L7" i="1"/>
  <c r="L31" i="1"/>
  <c r="L59" i="1"/>
  <c r="L90" i="1"/>
  <c r="L141" i="1"/>
  <c r="L198" i="1"/>
  <c r="L225" i="1"/>
  <c r="L231" i="1"/>
  <c r="L235" i="1"/>
  <c r="L4" i="1"/>
  <c r="L201" i="1"/>
  <c r="L209" i="1"/>
  <c r="L217" i="1"/>
  <c r="L283" i="1"/>
  <c r="L34" i="1"/>
  <c r="L62" i="1"/>
  <c r="L93" i="1"/>
  <c r="L111" i="1"/>
  <c r="L23" i="1"/>
  <c r="L51" i="1"/>
  <c r="L75" i="1"/>
  <c r="L98" i="1"/>
  <c r="L149" i="1"/>
  <c r="L206" i="1"/>
  <c r="L227" i="1"/>
  <c r="L192" i="1"/>
  <c r="L204" i="1"/>
  <c r="L212" i="1"/>
  <c r="D345" i="1"/>
  <c r="D350" i="1"/>
  <c r="D346" i="1"/>
  <c r="D357" i="1"/>
  <c r="D356" i="1"/>
  <c r="D347" i="1"/>
  <c r="D352" i="1"/>
  <c r="F351" i="1" s="1"/>
  <c r="D353" i="1"/>
  <c r="D358" i="1"/>
  <c r="D348" i="1"/>
  <c r="D359" i="1"/>
  <c r="F359" i="1" s="1"/>
  <c r="D349" i="1"/>
  <c r="D354" i="1"/>
  <c r="D355" i="1"/>
  <c r="F355" i="1" l="1"/>
  <c r="F349" i="1"/>
  <c r="F345" i="1"/>
  <c r="F347" i="1"/>
  <c r="F353" i="1"/>
  <c r="F357" i="1"/>
  <c r="F361" i="1" l="1"/>
</calcChain>
</file>

<file path=xl/sharedStrings.xml><?xml version="1.0" encoding="utf-8"?>
<sst xmlns="http://schemas.openxmlformats.org/spreadsheetml/2006/main" count="2839" uniqueCount="1252">
  <si>
    <t>東近江市テニス協会登録ナンバー</t>
    <phoneticPr fontId="11"/>
  </si>
  <si>
    <t>３８人</t>
    <rPh sb="2" eb="3">
      <t>ニン</t>
    </rPh>
    <phoneticPr fontId="11"/>
  </si>
  <si>
    <t>あ０１</t>
    <phoneticPr fontId="11"/>
  </si>
  <si>
    <t>青木</t>
    <rPh sb="0" eb="2">
      <t>アオキ</t>
    </rPh>
    <phoneticPr fontId="11"/>
  </si>
  <si>
    <t>重之</t>
    <rPh sb="0" eb="2">
      <t>シゲユキ</t>
    </rPh>
    <phoneticPr fontId="11"/>
  </si>
  <si>
    <t>アビックBB</t>
    <phoneticPr fontId="11"/>
  </si>
  <si>
    <t>男</t>
    <rPh sb="0" eb="1">
      <t>オトコ</t>
    </rPh>
    <phoneticPr fontId="11"/>
  </si>
  <si>
    <t>草津市</t>
    <rPh sb="0" eb="3">
      <t>クサツシ</t>
    </rPh>
    <phoneticPr fontId="11"/>
  </si>
  <si>
    <t>あ０２</t>
  </si>
  <si>
    <t>西川</t>
    <rPh sb="0" eb="2">
      <t>ニシカワ</t>
    </rPh>
    <phoneticPr fontId="11"/>
  </si>
  <si>
    <t>昌一</t>
    <rPh sb="0" eb="2">
      <t>マサカズ</t>
    </rPh>
    <phoneticPr fontId="11"/>
  </si>
  <si>
    <t>彦根市</t>
    <rPh sb="0" eb="3">
      <t>ヒコネシ</t>
    </rPh>
    <phoneticPr fontId="11"/>
  </si>
  <si>
    <t>あ０３</t>
  </si>
  <si>
    <t>安達</t>
    <rPh sb="0" eb="2">
      <t>アダチ</t>
    </rPh>
    <phoneticPr fontId="11"/>
  </si>
  <si>
    <t>隆一</t>
    <rPh sb="0" eb="2">
      <t>リュウイチ</t>
    </rPh>
    <phoneticPr fontId="11"/>
  </si>
  <si>
    <t>甲賀市</t>
    <rPh sb="0" eb="2">
      <t>コウカ</t>
    </rPh>
    <rPh sb="2" eb="3">
      <t>シ</t>
    </rPh>
    <phoneticPr fontId="11"/>
  </si>
  <si>
    <t>あ０４</t>
  </si>
  <si>
    <t>上原</t>
  </si>
  <si>
    <t>義弘</t>
  </si>
  <si>
    <t>あ０５</t>
  </si>
  <si>
    <t>寺村</t>
  </si>
  <si>
    <t>浩一</t>
  </si>
  <si>
    <t>愛荘町</t>
    <rPh sb="0" eb="3">
      <t>アイショウチョウ</t>
    </rPh>
    <phoneticPr fontId="11"/>
  </si>
  <si>
    <t>あ０６</t>
  </si>
  <si>
    <t>平居</t>
  </si>
  <si>
    <t>崇</t>
  </si>
  <si>
    <t>多賀町</t>
    <rPh sb="0" eb="3">
      <t>タガチョウ</t>
    </rPh>
    <phoneticPr fontId="11"/>
  </si>
  <si>
    <t>あ０７</t>
  </si>
  <si>
    <t>大林</t>
  </si>
  <si>
    <t>弘典</t>
  </si>
  <si>
    <t>長浜市</t>
    <rPh sb="0" eb="3">
      <t>ナガハマシ</t>
    </rPh>
    <phoneticPr fontId="11"/>
  </si>
  <si>
    <t>あ０８</t>
  </si>
  <si>
    <t>福嶋</t>
  </si>
  <si>
    <t>亮</t>
  </si>
  <si>
    <t>岐阜県</t>
    <rPh sb="0" eb="3">
      <t>ギフケン</t>
    </rPh>
    <phoneticPr fontId="11"/>
  </si>
  <si>
    <t>あ０９</t>
  </si>
  <si>
    <t>落合</t>
  </si>
  <si>
    <t>良弘</t>
  </si>
  <si>
    <t>あ１０</t>
  </si>
  <si>
    <t>松井</t>
  </si>
  <si>
    <t xml:space="preserve">傳樹 </t>
  </si>
  <si>
    <t>あ１１</t>
  </si>
  <si>
    <t>長谷川</t>
  </si>
  <si>
    <t>優</t>
  </si>
  <si>
    <t>甲賀市</t>
    <rPh sb="0" eb="3">
      <t>コウカシ</t>
    </rPh>
    <phoneticPr fontId="11"/>
  </si>
  <si>
    <t>あ１２</t>
  </si>
  <si>
    <t>草野</t>
  </si>
  <si>
    <t>活地</t>
  </si>
  <si>
    <t>あ１３</t>
  </si>
  <si>
    <t>吉川</t>
  </si>
  <si>
    <t>孝次</t>
  </si>
  <si>
    <t>あ１４</t>
  </si>
  <si>
    <t>姫田</t>
  </si>
  <si>
    <t>和憲</t>
  </si>
  <si>
    <t>京都府</t>
    <rPh sb="0" eb="3">
      <t>キョウトフ</t>
    </rPh>
    <phoneticPr fontId="11"/>
  </si>
  <si>
    <t>あ１５</t>
  </si>
  <si>
    <t>法戸</t>
  </si>
  <si>
    <t>義也</t>
  </si>
  <si>
    <t>米原市</t>
    <rPh sb="0" eb="3">
      <t>マイバラシ</t>
    </rPh>
    <phoneticPr fontId="11"/>
  </si>
  <si>
    <t>あ１６</t>
  </si>
  <si>
    <t>冨岡</t>
  </si>
  <si>
    <t>浩史</t>
  </si>
  <si>
    <t>あ１７</t>
  </si>
  <si>
    <t>西堀</t>
  </si>
  <si>
    <t>公人</t>
  </si>
  <si>
    <t>近江八幡市</t>
    <rPh sb="0" eb="5">
      <t>オウミハチマンシ</t>
    </rPh>
    <phoneticPr fontId="11"/>
  </si>
  <si>
    <t>あ１８</t>
  </si>
  <si>
    <t>清野</t>
  </si>
  <si>
    <t>宏樹</t>
  </si>
  <si>
    <t>あ１９</t>
  </si>
  <si>
    <t>宇野</t>
  </si>
  <si>
    <t>泰三</t>
  </si>
  <si>
    <t>野洲市</t>
    <rPh sb="0" eb="2">
      <t>ヤス</t>
    </rPh>
    <rPh sb="2" eb="3">
      <t>シ</t>
    </rPh>
    <phoneticPr fontId="11"/>
  </si>
  <si>
    <t>あ２０</t>
  </si>
  <si>
    <t>坪井</t>
  </si>
  <si>
    <t>徳寿</t>
  </si>
  <si>
    <t>あ２１</t>
  </si>
  <si>
    <t>辻村</t>
  </si>
  <si>
    <t>惣一</t>
  </si>
  <si>
    <t>ｓｅ</t>
  </si>
  <si>
    <t>あ２２</t>
  </si>
  <si>
    <t>槇田</t>
    <rPh sb="0" eb="2">
      <t>マキタ</t>
    </rPh>
    <phoneticPr fontId="11"/>
  </si>
  <si>
    <t>学</t>
    <rPh sb="0" eb="1">
      <t>マナブ</t>
    </rPh>
    <phoneticPr fontId="11"/>
  </si>
  <si>
    <t>あ２３</t>
  </si>
  <si>
    <t>武久</t>
    <rPh sb="0" eb="2">
      <t>タケヒサ</t>
    </rPh>
    <phoneticPr fontId="11"/>
  </si>
  <si>
    <t>真也</t>
    <rPh sb="0" eb="2">
      <t>シンヤ</t>
    </rPh>
    <phoneticPr fontId="11"/>
  </si>
  <si>
    <t>あ２４</t>
  </si>
  <si>
    <t>大脇</t>
  </si>
  <si>
    <t>和世</t>
  </si>
  <si>
    <t>女</t>
    <rPh sb="0" eb="1">
      <t>オンナ</t>
    </rPh>
    <phoneticPr fontId="11"/>
  </si>
  <si>
    <t>あ２５</t>
  </si>
  <si>
    <t>西山</t>
  </si>
  <si>
    <t>抄千代</t>
  </si>
  <si>
    <t>あ２６</t>
  </si>
  <si>
    <t>齋田</t>
  </si>
  <si>
    <t>優子</t>
  </si>
  <si>
    <t>あ２７</t>
  </si>
  <si>
    <t>中村</t>
  </si>
  <si>
    <t>紗映子</t>
  </si>
  <si>
    <t>あ２８</t>
  </si>
  <si>
    <t>松本</t>
  </si>
  <si>
    <t>光美</t>
  </si>
  <si>
    <t>あ２９</t>
  </si>
  <si>
    <t>堅田</t>
  </si>
  <si>
    <t>瑞木</t>
  </si>
  <si>
    <t>あ３０</t>
  </si>
  <si>
    <t>堀田</t>
  </si>
  <si>
    <t>明子</t>
  </si>
  <si>
    <t>東近江市</t>
    <rPh sb="0" eb="4">
      <t>ヒガシオウミシ</t>
    </rPh>
    <phoneticPr fontId="11"/>
  </si>
  <si>
    <t>あ３１</t>
  </si>
  <si>
    <t>佐野</t>
  </si>
  <si>
    <t>直美</t>
  </si>
  <si>
    <t>あ３２</t>
  </si>
  <si>
    <t>千代</t>
  </si>
  <si>
    <t>美由紀</t>
  </si>
  <si>
    <t>あ３３</t>
  </si>
  <si>
    <t>小西</t>
  </si>
  <si>
    <t>由美子</t>
  </si>
  <si>
    <t>あ３４</t>
  </si>
  <si>
    <t>徳田</t>
  </si>
  <si>
    <t>裕子</t>
  </si>
  <si>
    <t>あ３５</t>
  </si>
  <si>
    <t>叶丸</t>
  </si>
  <si>
    <t>利恵子</t>
  </si>
  <si>
    <t>あ３６</t>
  </si>
  <si>
    <t>脇田</t>
  </si>
  <si>
    <t>里加</t>
  </si>
  <si>
    <t>あ３７</t>
  </si>
  <si>
    <t>中澤</t>
  </si>
  <si>
    <t>由香</t>
  </si>
  <si>
    <t>あ３８</t>
  </si>
  <si>
    <t>山中</t>
  </si>
  <si>
    <t>博子</t>
  </si>
  <si>
    <t>あ３９</t>
  </si>
  <si>
    <t>谷崎</t>
    <rPh sb="0" eb="1">
      <t>タニ</t>
    </rPh>
    <rPh sb="1" eb="2">
      <t>サキ</t>
    </rPh>
    <phoneticPr fontId="1"/>
  </si>
  <si>
    <t>真也</t>
    <rPh sb="0" eb="2">
      <t>シンヤ</t>
    </rPh>
    <phoneticPr fontId="1"/>
  </si>
  <si>
    <t>３２人</t>
    <rPh sb="2" eb="3">
      <t>ニン</t>
    </rPh>
    <phoneticPr fontId="11"/>
  </si>
  <si>
    <t>あぷ０１</t>
  </si>
  <si>
    <t>杉山</t>
  </si>
  <si>
    <t>邦夫</t>
  </si>
  <si>
    <t>アプストTC</t>
    <phoneticPr fontId="11"/>
  </si>
  <si>
    <t>男</t>
  </si>
  <si>
    <t>多賀町</t>
    <rPh sb="0" eb="2">
      <t>タガ</t>
    </rPh>
    <rPh sb="2" eb="3">
      <t>チョウ</t>
    </rPh>
    <phoneticPr fontId="11"/>
  </si>
  <si>
    <t>あぷ０２</t>
  </si>
  <si>
    <t>川上</t>
  </si>
  <si>
    <t>英二</t>
  </si>
  <si>
    <t>東近江市</t>
  </si>
  <si>
    <t>あぷ０３</t>
  </si>
  <si>
    <t>浅田</t>
  </si>
  <si>
    <t>隆昭</t>
  </si>
  <si>
    <t>守山市</t>
  </si>
  <si>
    <t>あぷ０４</t>
  </si>
  <si>
    <t>森永</t>
  </si>
  <si>
    <t>洋介</t>
  </si>
  <si>
    <t>近江八幡市</t>
  </si>
  <si>
    <t>あぷ０５</t>
  </si>
  <si>
    <t>辰巳</t>
  </si>
  <si>
    <t>悟朗</t>
  </si>
  <si>
    <t>彦根市</t>
  </si>
  <si>
    <t>あぷ０６</t>
  </si>
  <si>
    <t>美弥子</t>
    <rPh sb="0" eb="3">
      <t>ミヤコ</t>
    </rPh>
    <phoneticPr fontId="3"/>
  </si>
  <si>
    <t>女</t>
  </si>
  <si>
    <t>あぷ０７</t>
  </si>
  <si>
    <t>山内</t>
    <rPh sb="0" eb="2">
      <t>ヤマウチ</t>
    </rPh>
    <phoneticPr fontId="3"/>
  </si>
  <si>
    <t>雄平</t>
    <rPh sb="0" eb="2">
      <t>ユウヘイ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</si>
  <si>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</si>
  <si>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あぷ０８</t>
  </si>
  <si>
    <t>木村</t>
    <rPh sb="0" eb="2">
      <t>キムラ</t>
    </rPh>
    <phoneticPr fontId="3"/>
  </si>
  <si>
    <t>美香</t>
    <rPh sb="0" eb="2">
      <t>ミカ</t>
    </rPh>
    <phoneticPr fontId="3"/>
  </si>
  <si>
    <t>米原市</t>
    <rPh sb="0" eb="3">
      <t>マイバラシ</t>
    </rPh>
    <phoneticPr fontId="3"/>
  </si>
  <si>
    <t>あぷ０９</t>
  </si>
  <si>
    <t>日高</t>
    <rPh sb="0" eb="2">
      <t>ヒダカ</t>
    </rPh>
    <phoneticPr fontId="3"/>
  </si>
  <si>
    <t>眞規子</t>
  </si>
  <si>
    <t>長浜市</t>
    <rPh sb="0" eb="3">
      <t>ナガハマシ</t>
    </rPh>
    <phoneticPr fontId="3"/>
  </si>
  <si>
    <t>あぷ１０</t>
  </si>
  <si>
    <t>長谷出</t>
    <rPh sb="0" eb="2">
      <t>ハセ</t>
    </rPh>
    <rPh sb="2" eb="3">
      <t>デ</t>
    </rPh>
    <phoneticPr fontId="3"/>
  </si>
  <si>
    <t>浩</t>
    <rPh sb="0" eb="1">
      <t>ヒロシ</t>
    </rPh>
    <phoneticPr fontId="3"/>
  </si>
  <si>
    <t>あぷ１１</t>
  </si>
  <si>
    <t>奥田</t>
    <rPh sb="0" eb="2">
      <t>オクダ</t>
    </rPh>
    <phoneticPr fontId="3"/>
  </si>
  <si>
    <t>純也</t>
  </si>
  <si>
    <t>あぷ１２</t>
  </si>
  <si>
    <t>村田</t>
  </si>
  <si>
    <t>理恵子</t>
  </si>
  <si>
    <t>あぷ１３</t>
  </si>
  <si>
    <t>東</t>
    <rPh sb="0" eb="1">
      <t>ヒガシ</t>
    </rPh>
    <phoneticPr fontId="3"/>
  </si>
  <si>
    <t>正隆</t>
    <rPh sb="0" eb="2">
      <t>マサタカ</t>
    </rPh>
    <phoneticPr fontId="3"/>
  </si>
  <si>
    <t>あぷ１４</t>
  </si>
  <si>
    <t>二ツ井</t>
    <rPh sb="0" eb="1">
      <t>フタ</t>
    </rPh>
    <rPh sb="2" eb="3">
      <t>イ</t>
    </rPh>
    <phoneticPr fontId="3"/>
  </si>
  <si>
    <t>裕也</t>
    <rPh sb="0" eb="2">
      <t>ユウヤ</t>
    </rPh>
    <phoneticPr fontId="3"/>
  </si>
  <si>
    <t>京都府</t>
    <rPh sb="0" eb="3">
      <t>キョウトフ</t>
    </rPh>
    <phoneticPr fontId="3"/>
  </si>
  <si>
    <t>あぷ１５</t>
  </si>
  <si>
    <t>田中　</t>
    <rPh sb="0" eb="2">
      <t>タナカ</t>
    </rPh>
    <phoneticPr fontId="3"/>
  </si>
  <si>
    <t>有紀</t>
    <rPh sb="0" eb="2">
      <t>ユキ</t>
    </rPh>
    <phoneticPr fontId="3"/>
  </si>
  <si>
    <t>竜王町</t>
    <rPh sb="0" eb="2">
      <t>リュウオウ</t>
    </rPh>
    <rPh sb="2" eb="3">
      <t>チョウ</t>
    </rPh>
    <phoneticPr fontId="3"/>
  </si>
  <si>
    <t>あぷ１６</t>
  </si>
  <si>
    <t>岡川</t>
    <rPh sb="0" eb="2">
      <t>オカガワ</t>
    </rPh>
    <phoneticPr fontId="3"/>
  </si>
  <si>
    <t>謙二</t>
    <rPh sb="0" eb="2">
      <t>ケンジ</t>
    </rPh>
    <phoneticPr fontId="3"/>
  </si>
  <si>
    <t>あぷ１７</t>
  </si>
  <si>
    <t>稲泉</t>
    <rPh sb="0" eb="2">
      <t>イナイズミ</t>
    </rPh>
    <phoneticPr fontId="3"/>
  </si>
  <si>
    <t>聡</t>
    <rPh sb="0" eb="1">
      <t>サトシ</t>
    </rPh>
    <phoneticPr fontId="3"/>
  </si>
  <si>
    <t>あぷ１８</t>
  </si>
  <si>
    <t>妹川</t>
    <rPh sb="0" eb="2">
      <t>イモカワ</t>
    </rPh>
    <phoneticPr fontId="3"/>
  </si>
  <si>
    <t>寿明</t>
    <rPh sb="0" eb="2">
      <t>トシアキ</t>
    </rPh>
    <phoneticPr fontId="3"/>
  </si>
  <si>
    <t>あぷ１９</t>
  </si>
  <si>
    <t>永松</t>
    <rPh sb="0" eb="2">
      <t>ナガマツ</t>
    </rPh>
    <phoneticPr fontId="3"/>
  </si>
  <si>
    <t>貴子</t>
    <rPh sb="0" eb="2">
      <t>タカコ</t>
    </rPh>
    <phoneticPr fontId="3"/>
  </si>
  <si>
    <t>あぷ２０</t>
  </si>
  <si>
    <t>藤原</t>
    <rPh sb="0" eb="2">
      <t>フジワラ</t>
    </rPh>
    <phoneticPr fontId="3"/>
  </si>
  <si>
    <t>泰子</t>
    <rPh sb="0" eb="2">
      <t>ヤスコ</t>
    </rPh>
    <phoneticPr fontId="3"/>
  </si>
  <si>
    <t>守山市</t>
    <rPh sb="0" eb="2">
      <t>モリヤマ</t>
    </rPh>
    <rPh sb="2" eb="3">
      <t>シ</t>
    </rPh>
    <phoneticPr fontId="3"/>
  </si>
  <si>
    <t>あぷ２１</t>
  </si>
  <si>
    <t>敦賀</t>
    <rPh sb="0" eb="2">
      <t>ツルガ</t>
    </rPh>
    <phoneticPr fontId="3"/>
  </si>
  <si>
    <t>創一</t>
    <rPh sb="0" eb="2">
      <t>ソウイチ</t>
    </rPh>
    <phoneticPr fontId="3"/>
  </si>
  <si>
    <t>あぷ２２</t>
  </si>
  <si>
    <t>有吉</t>
    <rPh sb="0" eb="2">
      <t>アリヨシ</t>
    </rPh>
    <phoneticPr fontId="3"/>
  </si>
  <si>
    <t>裕喜</t>
    <rPh sb="0" eb="2">
      <t>ユウヨロコ</t>
    </rPh>
    <phoneticPr fontId="3"/>
  </si>
  <si>
    <t>湖南市</t>
    <rPh sb="0" eb="3">
      <t>コナンシ</t>
    </rPh>
    <phoneticPr fontId="3"/>
  </si>
  <si>
    <t>あぷ２３</t>
  </si>
  <si>
    <t>松原</t>
    <rPh sb="0" eb="2">
      <t>マツバラ</t>
    </rPh>
    <phoneticPr fontId="3"/>
  </si>
  <si>
    <t>礼</t>
    <rPh sb="0" eb="1">
      <t>レイ</t>
    </rPh>
    <phoneticPr fontId="3"/>
  </si>
  <si>
    <t>あぷ２４</t>
  </si>
  <si>
    <t>福岡</t>
    <rPh sb="0" eb="2">
      <t>フクオカ</t>
    </rPh>
    <phoneticPr fontId="3"/>
  </si>
  <si>
    <t>由布加</t>
    <rPh sb="0" eb="1">
      <t>ユ</t>
    </rPh>
    <rPh sb="1" eb="2">
      <t>ヌノ</t>
    </rPh>
    <rPh sb="2" eb="3">
      <t>カ</t>
    </rPh>
    <phoneticPr fontId="3"/>
  </si>
  <si>
    <t>女</t>
    <phoneticPr fontId="11"/>
  </si>
  <si>
    <t>あぷ２５</t>
  </si>
  <si>
    <t>知奈美</t>
    <rPh sb="0" eb="3">
      <t>チナミ</t>
    </rPh>
    <phoneticPr fontId="3"/>
  </si>
  <si>
    <t>大阪府</t>
    <rPh sb="0" eb="3">
      <t>オオサカフ</t>
    </rPh>
    <phoneticPr fontId="3"/>
  </si>
  <si>
    <t>あぷ２６</t>
  </si>
  <si>
    <t>宮村</t>
    <rPh sb="0" eb="2">
      <t>ミヤムラ</t>
    </rPh>
    <phoneticPr fontId="3"/>
  </si>
  <si>
    <t>知宏</t>
    <rPh sb="0" eb="2">
      <t>トモヒロ</t>
    </rPh>
    <phoneticPr fontId="3"/>
  </si>
  <si>
    <t>男</t>
    <phoneticPr fontId="11"/>
  </si>
  <si>
    <t>近江八幡市</t>
    <phoneticPr fontId="3"/>
  </si>
  <si>
    <t>あぷ２７</t>
  </si>
  <si>
    <t>朋子</t>
    <rPh sb="0" eb="2">
      <t>トモコ</t>
    </rPh>
    <phoneticPr fontId="3"/>
  </si>
  <si>
    <t>あぷ２８</t>
  </si>
  <si>
    <t>北嶋</t>
    <rPh sb="0" eb="2">
      <t>キタジマ</t>
    </rPh>
    <phoneticPr fontId="3"/>
  </si>
  <si>
    <t>謙一</t>
    <rPh sb="0" eb="2">
      <t>ケンイチ</t>
    </rPh>
    <phoneticPr fontId="3"/>
  </si>
  <si>
    <t>あぷ２９</t>
  </si>
  <si>
    <t>竹村</t>
    <rPh sb="0" eb="2">
      <t>タケムラ</t>
    </rPh>
    <phoneticPr fontId="11"/>
  </si>
  <si>
    <t>治</t>
    <rPh sb="0" eb="1">
      <t>オサム</t>
    </rPh>
    <phoneticPr fontId="11"/>
  </si>
  <si>
    <t>日野町</t>
    <rPh sb="0" eb="2">
      <t>ヒノ</t>
    </rPh>
    <rPh sb="2" eb="3">
      <t>チョウ</t>
    </rPh>
    <phoneticPr fontId="3"/>
  </si>
  <si>
    <t>あぷ３０</t>
  </si>
  <si>
    <t>山崎</t>
    <rPh sb="0" eb="2">
      <t>ヤマザキ</t>
    </rPh>
    <phoneticPr fontId="11"/>
  </si>
  <si>
    <t>豊</t>
    <rPh sb="0" eb="1">
      <t>ユタカ</t>
    </rPh>
    <phoneticPr fontId="11"/>
  </si>
  <si>
    <t>あぷ３１</t>
  </si>
  <si>
    <t>山田</t>
    <rPh sb="0" eb="2">
      <t>ヤマダ</t>
    </rPh>
    <phoneticPr fontId="11"/>
  </si>
  <si>
    <t>昌枝</t>
    <rPh sb="0" eb="2">
      <t>マサエ</t>
    </rPh>
    <phoneticPr fontId="11"/>
  </si>
  <si>
    <t>あぷ３２</t>
  </si>
  <si>
    <t>吉本</t>
    <rPh sb="0" eb="2">
      <t>ヨシモト</t>
    </rPh>
    <phoneticPr fontId="11"/>
  </si>
  <si>
    <t>泰二</t>
    <rPh sb="0" eb="2">
      <t>タイジ</t>
    </rPh>
    <phoneticPr fontId="11"/>
  </si>
  <si>
    <t>近江八幡市</t>
    <phoneticPr fontId="11"/>
  </si>
  <si>
    <t>２７人</t>
    <rPh sb="2" eb="3">
      <t>ニン</t>
    </rPh>
    <phoneticPr fontId="11"/>
  </si>
  <si>
    <t>あん０１</t>
    <phoneticPr fontId="11"/>
  </si>
  <si>
    <t>上津</t>
  </si>
  <si>
    <t>慶和</t>
  </si>
  <si>
    <t>アンヴァース</t>
    <phoneticPr fontId="11"/>
  </si>
  <si>
    <t>大津市</t>
    <rPh sb="0" eb="3">
      <t>オオツシ</t>
    </rPh>
    <phoneticPr fontId="11"/>
  </si>
  <si>
    <t>あん０２</t>
  </si>
  <si>
    <t>脇坂</t>
  </si>
  <si>
    <t>和樹</t>
  </si>
  <si>
    <t>あん０３</t>
  </si>
  <si>
    <t>小田</t>
  </si>
  <si>
    <t>紀彦</t>
  </si>
  <si>
    <t>野洲市</t>
  </si>
  <si>
    <t>あん０４</t>
  </si>
  <si>
    <t>越智</t>
  </si>
  <si>
    <t>友基</t>
  </si>
  <si>
    <t>あん０５</t>
  </si>
  <si>
    <t>辻本</t>
  </si>
  <si>
    <t>将士</t>
  </si>
  <si>
    <t>あん０６</t>
  </si>
  <si>
    <t>津曲</t>
  </si>
  <si>
    <t>崇志</t>
  </si>
  <si>
    <t>湖南市</t>
  </si>
  <si>
    <t>あん０７</t>
  </si>
  <si>
    <t>鍋内</t>
  </si>
  <si>
    <t>雄樹</t>
  </si>
  <si>
    <t>湖南市</t>
    <phoneticPr fontId="11"/>
  </si>
  <si>
    <t>あん０８</t>
  </si>
  <si>
    <t>桐原</t>
    <rPh sb="0" eb="2">
      <t>キリハラ</t>
    </rPh>
    <phoneticPr fontId="11"/>
  </si>
  <si>
    <t>昇汰</t>
    <rPh sb="0" eb="1">
      <t>ノボ</t>
    </rPh>
    <rPh sb="1" eb="2">
      <t>タ</t>
    </rPh>
    <phoneticPr fontId="11"/>
  </si>
  <si>
    <t>守山市</t>
    <rPh sb="0" eb="3">
      <t>モリヤマシ</t>
    </rPh>
    <phoneticPr fontId="11"/>
  </si>
  <si>
    <t>あん０９</t>
  </si>
  <si>
    <t>松村</t>
  </si>
  <si>
    <t>友喜</t>
  </si>
  <si>
    <t>あん１０</t>
  </si>
  <si>
    <t>薮内</t>
  </si>
  <si>
    <t>豪</t>
  </si>
  <si>
    <t>長浜市</t>
  </si>
  <si>
    <t>あん１１</t>
  </si>
  <si>
    <t>山田</t>
  </si>
  <si>
    <t>佳明</t>
  </si>
  <si>
    <t>あん１２</t>
  </si>
  <si>
    <t>政田</t>
    <rPh sb="0" eb="2">
      <t>マサダ</t>
    </rPh>
    <phoneticPr fontId="11"/>
  </si>
  <si>
    <t>秀栄</t>
    <rPh sb="0" eb="1">
      <t>シュウ</t>
    </rPh>
    <rPh sb="1" eb="2">
      <t>サカ</t>
    </rPh>
    <phoneticPr fontId="11"/>
  </si>
  <si>
    <t>栗東市</t>
    <rPh sb="0" eb="3">
      <t>リットウシ</t>
    </rPh>
    <phoneticPr fontId="11"/>
  </si>
  <si>
    <t>あん１３</t>
  </si>
  <si>
    <t>水島</t>
  </si>
  <si>
    <t>康夫</t>
    <rPh sb="0" eb="2">
      <t>ヤスオ</t>
    </rPh>
    <phoneticPr fontId="11"/>
  </si>
  <si>
    <t>あん１４</t>
  </si>
  <si>
    <t>恵亮</t>
    <rPh sb="0" eb="2">
      <t>ケイスケ</t>
    </rPh>
    <phoneticPr fontId="11"/>
  </si>
  <si>
    <t>あん１５</t>
  </si>
  <si>
    <t>北村</t>
  </si>
  <si>
    <t>建</t>
    <rPh sb="0" eb="1">
      <t>タ</t>
    </rPh>
    <phoneticPr fontId="11"/>
  </si>
  <si>
    <t>あん１６</t>
  </si>
  <si>
    <t>岡</t>
  </si>
  <si>
    <t>栄介</t>
  </si>
  <si>
    <t>長浜市</t>
    <phoneticPr fontId="11"/>
  </si>
  <si>
    <t>あん１７</t>
  </si>
  <si>
    <t>猪飼</t>
  </si>
  <si>
    <t>尚輝</t>
  </si>
  <si>
    <t>あん１８</t>
  </si>
  <si>
    <t>三箇</t>
  </si>
  <si>
    <t>あん１９</t>
  </si>
  <si>
    <t>澤田</t>
  </si>
  <si>
    <t>純兵</t>
  </si>
  <si>
    <t>あん２０</t>
  </si>
  <si>
    <t>片桐</t>
  </si>
  <si>
    <t>靖之</t>
  </si>
  <si>
    <t>あん２１</t>
  </si>
  <si>
    <t>美里</t>
  </si>
  <si>
    <t>あん２２</t>
  </si>
  <si>
    <t>杉</t>
  </si>
  <si>
    <t>健次</t>
  </si>
  <si>
    <t>あん２３</t>
  </si>
  <si>
    <t>大賀</t>
  </si>
  <si>
    <t>華子</t>
  </si>
  <si>
    <t>あん２４</t>
  </si>
  <si>
    <t>松尾</t>
  </si>
  <si>
    <t>吉峰</t>
  </si>
  <si>
    <t>愛知県</t>
    <rPh sb="0" eb="3">
      <t>アイチケン</t>
    </rPh>
    <phoneticPr fontId="11"/>
  </si>
  <si>
    <t>あん２５</t>
  </si>
  <si>
    <t>小澤</t>
  </si>
  <si>
    <t>聖輝</t>
  </si>
  <si>
    <t>あん２６</t>
  </si>
  <si>
    <t>土肥</t>
  </si>
  <si>
    <t>郁菜</t>
  </si>
  <si>
    <t>あん２７</t>
  </si>
  <si>
    <t>青木</t>
  </si>
  <si>
    <t>奈菜</t>
  </si>
  <si>
    <t>２４人</t>
    <rPh sb="2" eb="3">
      <t>ニン</t>
    </rPh>
    <phoneticPr fontId="11"/>
  </si>
  <si>
    <t>け０１</t>
  </si>
  <si>
    <t>稲岡</t>
  </si>
  <si>
    <t>和紀</t>
  </si>
  <si>
    <t>Kテニス</t>
  </si>
  <si>
    <t>Ｋテニスカレッジ</t>
    <phoneticPr fontId="11"/>
  </si>
  <si>
    <t>け０２</t>
  </si>
  <si>
    <t>上村</t>
  </si>
  <si>
    <t>　武</t>
  </si>
  <si>
    <t>け０３</t>
  </si>
  <si>
    <t>悠作</t>
  </si>
  <si>
    <t>け０４</t>
  </si>
  <si>
    <t>坪田</t>
  </si>
  <si>
    <t>真嘉</t>
  </si>
  <si>
    <t>け０５</t>
  </si>
  <si>
    <t>山口</t>
  </si>
  <si>
    <t>直彦</t>
  </si>
  <si>
    <t>け０６</t>
  </si>
  <si>
    <t>福永</t>
  </si>
  <si>
    <t>裕美</t>
  </si>
  <si>
    <t>け０７</t>
  </si>
  <si>
    <t>福永</t>
    <phoneticPr fontId="11"/>
  </si>
  <si>
    <t>一典</t>
    <rPh sb="0" eb="2">
      <t>カズノリ</t>
    </rPh>
    <phoneticPr fontId="11"/>
  </si>
  <si>
    <t>け０８</t>
  </si>
  <si>
    <t>小澤</t>
    <rPh sb="0" eb="2">
      <t>コザワ</t>
    </rPh>
    <phoneticPr fontId="11"/>
  </si>
  <si>
    <t>藤信</t>
    <rPh sb="0" eb="2">
      <t>フジノブ</t>
    </rPh>
    <phoneticPr fontId="11"/>
  </si>
  <si>
    <t>け０９</t>
  </si>
  <si>
    <t>朝日</t>
    <rPh sb="0" eb="2">
      <t>アサヒ</t>
    </rPh>
    <phoneticPr fontId="11"/>
  </si>
  <si>
    <t>尚紀</t>
    <rPh sb="0" eb="1">
      <t>ナオ</t>
    </rPh>
    <rPh sb="1" eb="2">
      <t>キ</t>
    </rPh>
    <phoneticPr fontId="11"/>
  </si>
  <si>
    <t>三重県</t>
  </si>
  <si>
    <t>け１０</t>
  </si>
  <si>
    <t>智美</t>
    <rPh sb="0" eb="2">
      <t>トモミ</t>
    </rPh>
    <phoneticPr fontId="11"/>
  </si>
  <si>
    <t>け１１</t>
  </si>
  <si>
    <t>本多</t>
    <rPh sb="0" eb="2">
      <t>ホンダ</t>
    </rPh>
    <phoneticPr fontId="11"/>
  </si>
  <si>
    <t>勇輝</t>
    <rPh sb="0" eb="2">
      <t>ユウキ</t>
    </rPh>
    <phoneticPr fontId="11"/>
  </si>
  <si>
    <t>け１２</t>
  </si>
  <si>
    <t>堤</t>
    <rPh sb="0" eb="1">
      <t>ツツミ</t>
    </rPh>
    <phoneticPr fontId="11"/>
  </si>
  <si>
    <t>泰彦</t>
    <rPh sb="0" eb="2">
      <t>ヤスヒコ</t>
    </rPh>
    <phoneticPr fontId="11"/>
  </si>
  <si>
    <t>け１３</t>
  </si>
  <si>
    <t>新谷</t>
    <rPh sb="0" eb="2">
      <t>シンヤ</t>
    </rPh>
    <phoneticPr fontId="11"/>
  </si>
  <si>
    <t>良</t>
    <rPh sb="0" eb="1">
      <t>リョウ</t>
    </rPh>
    <phoneticPr fontId="11"/>
  </si>
  <si>
    <t>湖南市</t>
    <rPh sb="0" eb="3">
      <t>コナンシ</t>
    </rPh>
    <phoneticPr fontId="11"/>
  </si>
  <si>
    <t>け１４</t>
  </si>
  <si>
    <t>川上</t>
    <phoneticPr fontId="1"/>
  </si>
  <si>
    <t>駿亮</t>
    <rPh sb="0" eb="1">
      <t>シュン</t>
    </rPh>
    <rPh sb="1" eb="2">
      <t>リョウ</t>
    </rPh>
    <phoneticPr fontId="1"/>
  </si>
  <si>
    <t>け１５</t>
  </si>
  <si>
    <t>悠大</t>
    <rPh sb="0" eb="2">
      <t>ユウダイ</t>
    </rPh>
    <phoneticPr fontId="1"/>
  </si>
  <si>
    <t>け１６</t>
  </si>
  <si>
    <t>森</t>
    <rPh sb="0" eb="1">
      <t>モリ</t>
    </rPh>
    <phoneticPr fontId="11"/>
  </si>
  <si>
    <t>彩</t>
    <rPh sb="0" eb="1">
      <t>アヤ</t>
    </rPh>
    <phoneticPr fontId="11"/>
  </si>
  <si>
    <t>け１７</t>
  </si>
  <si>
    <t>田處</t>
    <rPh sb="0" eb="1">
      <t>タ</t>
    </rPh>
    <rPh sb="1" eb="2">
      <t>トコロ</t>
    </rPh>
    <phoneticPr fontId="11"/>
  </si>
  <si>
    <t>浩壱</t>
    <phoneticPr fontId="11"/>
  </si>
  <si>
    <t>野洲市</t>
    <rPh sb="0" eb="3">
      <t>ヤスシ</t>
    </rPh>
    <phoneticPr fontId="11"/>
  </si>
  <si>
    <t>け１８</t>
  </si>
  <si>
    <t>入江</t>
    <rPh sb="0" eb="2">
      <t>イリエ</t>
    </rPh>
    <phoneticPr fontId="11"/>
  </si>
  <si>
    <t>和彦</t>
    <rPh sb="0" eb="2">
      <t>カズヒコ</t>
    </rPh>
    <phoneticPr fontId="11"/>
  </si>
  <si>
    <t>け１９</t>
  </si>
  <si>
    <t>中島</t>
    <rPh sb="0" eb="2">
      <t>ナカジマ</t>
    </rPh>
    <phoneticPr fontId="11"/>
  </si>
  <si>
    <t>平喜</t>
    <rPh sb="0" eb="1">
      <t>ヘイ</t>
    </rPh>
    <rPh sb="1" eb="2">
      <t>キ</t>
    </rPh>
    <phoneticPr fontId="11"/>
  </si>
  <si>
    <t>け２０</t>
  </si>
  <si>
    <t>田畑</t>
    <rPh sb="0" eb="2">
      <t>タバタ</t>
    </rPh>
    <phoneticPr fontId="11"/>
  </si>
  <si>
    <t>博光</t>
    <rPh sb="0" eb="2">
      <t>ヒロミツ</t>
    </rPh>
    <phoneticPr fontId="11"/>
  </si>
  <si>
    <t>大阪府</t>
    <rPh sb="0" eb="3">
      <t>オオサカフ</t>
    </rPh>
    <phoneticPr fontId="11"/>
  </si>
  <si>
    <t>け２１</t>
  </si>
  <si>
    <t>千鶴</t>
    <rPh sb="0" eb="2">
      <t>チヅル</t>
    </rPh>
    <phoneticPr fontId="11"/>
  </si>
  <si>
    <t>け２２</t>
  </si>
  <si>
    <t>中西</t>
    <rPh sb="0" eb="2">
      <t>ナカニシ</t>
    </rPh>
    <phoneticPr fontId="11"/>
  </si>
  <si>
    <t>勇夫</t>
    <rPh sb="0" eb="2">
      <t>イサオ</t>
    </rPh>
    <phoneticPr fontId="11"/>
  </si>
  <si>
    <t>け２３</t>
  </si>
  <si>
    <t>佐々木</t>
    <rPh sb="0" eb="3">
      <t>ササキ</t>
    </rPh>
    <phoneticPr fontId="11"/>
  </si>
  <si>
    <t>優</t>
    <rPh sb="0" eb="1">
      <t>ユウ</t>
    </rPh>
    <phoneticPr fontId="11"/>
  </si>
  <si>
    <t>け２４</t>
  </si>
  <si>
    <t>康之</t>
    <rPh sb="0" eb="2">
      <t>ヤスユキ</t>
    </rPh>
    <phoneticPr fontId="11"/>
  </si>
  <si>
    <t>３０人</t>
    <rPh sb="2" eb="3">
      <t>ニン</t>
    </rPh>
    <phoneticPr fontId="11"/>
  </si>
  <si>
    <t>き０１</t>
    <phoneticPr fontId="11"/>
  </si>
  <si>
    <t>荒浪</t>
    <rPh sb="0" eb="2">
      <t>アラナミ</t>
    </rPh>
    <phoneticPr fontId="21"/>
  </si>
  <si>
    <t>順次</t>
    <rPh sb="0" eb="2">
      <t>ジュンジ</t>
    </rPh>
    <phoneticPr fontId="21"/>
  </si>
  <si>
    <t>京セラTC</t>
    <rPh sb="0" eb="1">
      <t>キョウ</t>
    </rPh>
    <phoneticPr fontId="11"/>
  </si>
  <si>
    <t>大津市</t>
    <rPh sb="0" eb="2">
      <t>オオツ</t>
    </rPh>
    <rPh sb="2" eb="3">
      <t>シ</t>
    </rPh>
    <phoneticPr fontId="2"/>
  </si>
  <si>
    <t>き０２</t>
  </si>
  <si>
    <t>井澤　</t>
  </si>
  <si>
    <t>匡志</t>
  </si>
  <si>
    <t>東近江市</t>
    <rPh sb="0" eb="1">
      <t>ヒガシ</t>
    </rPh>
    <rPh sb="1" eb="3">
      <t>オウミ</t>
    </rPh>
    <rPh sb="3" eb="4">
      <t>シ</t>
    </rPh>
    <phoneticPr fontId="2"/>
  </si>
  <si>
    <t>き０３</t>
  </si>
  <si>
    <t>石井</t>
    <rPh sb="0" eb="2">
      <t>イシイ</t>
    </rPh>
    <phoneticPr fontId="21"/>
  </si>
  <si>
    <t>耶真斗</t>
    <rPh sb="0" eb="3">
      <t>ヤマト</t>
    </rPh>
    <phoneticPr fontId="21"/>
  </si>
  <si>
    <t>き０４</t>
  </si>
  <si>
    <t>石川</t>
    <rPh sb="0" eb="2">
      <t>イシカワ</t>
    </rPh>
    <phoneticPr fontId="21"/>
  </si>
  <si>
    <t>和洋</t>
    <rPh sb="0" eb="2">
      <t>カズヒロ</t>
    </rPh>
    <phoneticPr fontId="21"/>
  </si>
  <si>
    <t>竜王町</t>
    <rPh sb="0" eb="3">
      <t>リュウオウチョウ</t>
    </rPh>
    <phoneticPr fontId="2"/>
  </si>
  <si>
    <t>き０５</t>
  </si>
  <si>
    <t>石田</t>
    <rPh sb="0" eb="2">
      <t>イシダ</t>
    </rPh>
    <phoneticPr fontId="21"/>
  </si>
  <si>
    <t>文彦</t>
    <rPh sb="0" eb="2">
      <t>フミヒコ</t>
    </rPh>
    <phoneticPr fontId="21"/>
  </si>
  <si>
    <t>近江八幡市</t>
    <rPh sb="0" eb="5">
      <t>オウミハチマンシ</t>
    </rPh>
    <phoneticPr fontId="2"/>
  </si>
  <si>
    <t>き０６</t>
  </si>
  <si>
    <t>一色</t>
  </si>
  <si>
    <t>翼</t>
  </si>
  <si>
    <t>東近江市</t>
    <rPh sb="0" eb="4">
      <t>ヒガシオウミシ</t>
    </rPh>
    <phoneticPr fontId="2"/>
  </si>
  <si>
    <t>き０７</t>
  </si>
  <si>
    <t>牛尾</t>
  </si>
  <si>
    <t>紳之介</t>
  </si>
  <si>
    <t>き０８</t>
  </si>
  <si>
    <t>太田</t>
  </si>
  <si>
    <t>圭亮</t>
  </si>
  <si>
    <t>き０９</t>
  </si>
  <si>
    <t>奥田</t>
    <rPh sb="0" eb="2">
      <t>オクダ</t>
    </rPh>
    <phoneticPr fontId="21"/>
  </si>
  <si>
    <t>司</t>
    <rPh sb="0" eb="1">
      <t>ツカサ</t>
    </rPh>
    <phoneticPr fontId="21"/>
  </si>
  <si>
    <t>東近江市</t>
    <rPh sb="0" eb="3">
      <t>ヒガシオウミ</t>
    </rPh>
    <rPh sb="3" eb="4">
      <t>シ</t>
    </rPh>
    <phoneticPr fontId="2"/>
  </si>
  <si>
    <t>き１０</t>
  </si>
  <si>
    <t>木村</t>
    <rPh sb="0" eb="2">
      <t>キムラ</t>
    </rPh>
    <phoneticPr fontId="21"/>
  </si>
  <si>
    <t>圭</t>
    <rPh sb="0" eb="1">
      <t>ケイ</t>
    </rPh>
    <phoneticPr fontId="21"/>
  </si>
  <si>
    <t>大津市</t>
    <rPh sb="0" eb="3">
      <t>オオツシ</t>
    </rPh>
    <phoneticPr fontId="2"/>
  </si>
  <si>
    <t>き１１</t>
  </si>
  <si>
    <t>栗山</t>
    <rPh sb="0" eb="2">
      <t>クリヤマ</t>
    </rPh>
    <phoneticPr fontId="21"/>
  </si>
  <si>
    <t>飛鳥</t>
    <rPh sb="0" eb="2">
      <t>アスカ</t>
    </rPh>
    <phoneticPr fontId="21"/>
  </si>
  <si>
    <t>き１２</t>
  </si>
  <si>
    <t>清水</t>
  </si>
  <si>
    <t>陽介</t>
  </si>
  <si>
    <t>守山市</t>
    <rPh sb="0" eb="3">
      <t>モリヤマシ</t>
    </rPh>
    <phoneticPr fontId="2"/>
  </si>
  <si>
    <t>き１３</t>
  </si>
  <si>
    <t>曽我</t>
  </si>
  <si>
    <t>卓矢</t>
  </si>
  <si>
    <t>き１４</t>
  </si>
  <si>
    <t>中尾</t>
    <rPh sb="0" eb="2">
      <t>ナカオ</t>
    </rPh>
    <phoneticPr fontId="21"/>
  </si>
  <si>
    <t>慶太</t>
    <rPh sb="0" eb="2">
      <t>ケイタ</t>
    </rPh>
    <phoneticPr fontId="21"/>
  </si>
  <si>
    <t>野洲市</t>
    <rPh sb="0" eb="3">
      <t>ヤスシ</t>
    </rPh>
    <phoneticPr fontId="2"/>
  </si>
  <si>
    <t>き１５</t>
  </si>
  <si>
    <t>仲田</t>
    <rPh sb="0" eb="2">
      <t>ナカタ</t>
    </rPh>
    <phoneticPr fontId="21"/>
  </si>
  <si>
    <t>慶介</t>
    <rPh sb="0" eb="2">
      <t>ケイスケ</t>
    </rPh>
    <phoneticPr fontId="21"/>
  </si>
  <si>
    <t>京都府</t>
    <rPh sb="0" eb="3">
      <t>キョウトフ</t>
    </rPh>
    <phoneticPr fontId="2"/>
  </si>
  <si>
    <t>き１６</t>
  </si>
  <si>
    <t>永田</t>
    <rPh sb="0" eb="2">
      <t>ナガタ</t>
    </rPh>
    <phoneticPr fontId="21"/>
  </si>
  <si>
    <t>寛教</t>
    <rPh sb="0" eb="1">
      <t>ヒロシ</t>
    </rPh>
    <rPh sb="1" eb="2">
      <t>キョウ</t>
    </rPh>
    <phoneticPr fontId="21"/>
  </si>
  <si>
    <t>き１７</t>
  </si>
  <si>
    <t>馬場</t>
  </si>
  <si>
    <t>英年</t>
  </si>
  <si>
    <t>き１８</t>
  </si>
  <si>
    <t>濵口</t>
    <rPh sb="0" eb="2">
      <t>ハマグチ</t>
    </rPh>
    <phoneticPr fontId="21"/>
  </si>
  <si>
    <t>里穂</t>
    <rPh sb="0" eb="2">
      <t>リホ</t>
    </rPh>
    <phoneticPr fontId="21"/>
  </si>
  <si>
    <t>湖南市</t>
    <rPh sb="0" eb="3">
      <t>コナンシ</t>
    </rPh>
    <phoneticPr fontId="2"/>
  </si>
  <si>
    <t>き１９</t>
  </si>
  <si>
    <t>平瀬</t>
    <rPh sb="0" eb="2">
      <t>ヒラセ</t>
    </rPh>
    <phoneticPr fontId="21"/>
  </si>
  <si>
    <t>俊介</t>
    <rPh sb="0" eb="2">
      <t>シュンスケ</t>
    </rPh>
    <phoneticPr fontId="21"/>
  </si>
  <si>
    <t>き２０</t>
  </si>
  <si>
    <t>廣瀬</t>
  </si>
  <si>
    <t>智也</t>
  </si>
  <si>
    <t>き２１</t>
  </si>
  <si>
    <t>福島</t>
    <rPh sb="0" eb="2">
      <t>フクシマ</t>
    </rPh>
    <phoneticPr fontId="21"/>
  </si>
  <si>
    <t>勇輔</t>
    <rPh sb="0" eb="2">
      <t>ユウスケ</t>
    </rPh>
    <phoneticPr fontId="21"/>
  </si>
  <si>
    <t>き２２</t>
  </si>
  <si>
    <t>本宮</t>
    <rPh sb="0" eb="2">
      <t>ホングウ</t>
    </rPh>
    <phoneticPr fontId="11"/>
  </si>
  <si>
    <t>智之</t>
    <rPh sb="0" eb="2">
      <t>トモユキ</t>
    </rPh>
    <phoneticPr fontId="11"/>
  </si>
  <si>
    <t>き２３</t>
  </si>
  <si>
    <t>松本</t>
    <rPh sb="0" eb="2">
      <t>マツモト</t>
    </rPh>
    <phoneticPr fontId="21"/>
  </si>
  <si>
    <t>拓大</t>
    <rPh sb="0" eb="2">
      <t>タクダイ</t>
    </rPh>
    <phoneticPr fontId="21"/>
  </si>
  <si>
    <t>き２４</t>
  </si>
  <si>
    <t>宮道</t>
  </si>
  <si>
    <t>祐介</t>
  </si>
  <si>
    <t>彦根市</t>
    <rPh sb="0" eb="3">
      <t>ヒコネシ</t>
    </rPh>
    <phoneticPr fontId="2"/>
  </si>
  <si>
    <t>き２５</t>
  </si>
  <si>
    <t>村尾</t>
  </si>
  <si>
    <t>彰了</t>
  </si>
  <si>
    <t>き２６</t>
  </si>
  <si>
    <t>村西</t>
  </si>
  <si>
    <t>徹</t>
  </si>
  <si>
    <t>き２７</t>
  </si>
  <si>
    <t>安武</t>
    <rPh sb="0" eb="2">
      <t>ヤスタケ</t>
    </rPh>
    <phoneticPr fontId="22"/>
  </si>
  <si>
    <t>義剛</t>
    <rPh sb="0" eb="1">
      <t>ギ</t>
    </rPh>
    <rPh sb="1" eb="2">
      <t>ツヨシ</t>
    </rPh>
    <phoneticPr fontId="22"/>
  </si>
  <si>
    <t>き２８</t>
  </si>
  <si>
    <t>山田</t>
    <rPh sb="0" eb="2">
      <t>ヤマダ</t>
    </rPh>
    <phoneticPr fontId="21"/>
  </si>
  <si>
    <t>修平</t>
    <rPh sb="0" eb="2">
      <t>シュウヘイ</t>
    </rPh>
    <phoneticPr fontId="21"/>
  </si>
  <si>
    <t>き２９</t>
  </si>
  <si>
    <t>山本</t>
  </si>
  <si>
    <t>大津市</t>
  </si>
  <si>
    <t>き３０</t>
  </si>
  <si>
    <t>滝本</t>
    <rPh sb="0" eb="2">
      <t>タキモト</t>
    </rPh>
    <phoneticPr fontId="21"/>
  </si>
  <si>
    <t>照夫</t>
    <rPh sb="0" eb="2">
      <t>テルオ</t>
    </rPh>
    <phoneticPr fontId="21"/>
  </si>
  <si>
    <t>ぐ０１</t>
    <phoneticPr fontId="11"/>
  </si>
  <si>
    <t>鍵谷</t>
    <rPh sb="0" eb="2">
      <t>カギタニ</t>
    </rPh>
    <phoneticPr fontId="11"/>
  </si>
  <si>
    <t>浩太</t>
    <rPh sb="0" eb="2">
      <t>コウタ</t>
    </rPh>
    <phoneticPr fontId="11"/>
  </si>
  <si>
    <t>グリフィンズ</t>
    <phoneticPr fontId="11"/>
  </si>
  <si>
    <t>東近江グリフィンズ</t>
    <rPh sb="0" eb="3">
      <t>ヒガシオウミ</t>
    </rPh>
    <phoneticPr fontId="11"/>
  </si>
  <si>
    <t>ぐ０２</t>
    <phoneticPr fontId="11"/>
  </si>
  <si>
    <t>泰輝</t>
    <rPh sb="0" eb="2">
      <t>タイキ</t>
    </rPh>
    <phoneticPr fontId="11"/>
  </si>
  <si>
    <t>ぐ０３</t>
  </si>
  <si>
    <t>井ノ口</t>
    <rPh sb="0" eb="1">
      <t>イ</t>
    </rPh>
    <rPh sb="2" eb="3">
      <t>グチ</t>
    </rPh>
    <phoneticPr fontId="11"/>
  </si>
  <si>
    <t>幹也</t>
    <rPh sb="0" eb="2">
      <t>ミキヤ</t>
    </rPh>
    <phoneticPr fontId="11"/>
  </si>
  <si>
    <t>ぐ０４</t>
  </si>
  <si>
    <t>久保村</t>
    <rPh sb="0" eb="3">
      <t>クボムラ</t>
    </rPh>
    <phoneticPr fontId="11"/>
  </si>
  <si>
    <t>悠史</t>
    <rPh sb="0" eb="2">
      <t>ユウシ</t>
    </rPh>
    <phoneticPr fontId="11"/>
  </si>
  <si>
    <t>ぐ０５</t>
  </si>
  <si>
    <t>漆原</t>
    <rPh sb="0" eb="2">
      <t>ウルシハラ</t>
    </rPh>
    <phoneticPr fontId="11"/>
  </si>
  <si>
    <t>大介</t>
    <rPh sb="0" eb="2">
      <t>ダイスケ</t>
    </rPh>
    <phoneticPr fontId="11"/>
  </si>
  <si>
    <t>ぐ０６</t>
  </si>
  <si>
    <t>土田</t>
    <rPh sb="0" eb="2">
      <t>ツチダ</t>
    </rPh>
    <phoneticPr fontId="11"/>
  </si>
  <si>
    <t>哲也</t>
    <rPh sb="0" eb="2">
      <t>テツヤ</t>
    </rPh>
    <phoneticPr fontId="11"/>
  </si>
  <si>
    <t>ぐ０７</t>
  </si>
  <si>
    <t>金谷</t>
    <rPh sb="0" eb="2">
      <t>カナタニ</t>
    </rPh>
    <phoneticPr fontId="11"/>
  </si>
  <si>
    <t>太郎</t>
    <rPh sb="0" eb="2">
      <t>タロウ</t>
    </rPh>
    <phoneticPr fontId="11"/>
  </si>
  <si>
    <t>ぐ０８</t>
  </si>
  <si>
    <t>山本</t>
    <rPh sb="0" eb="2">
      <t>ヤマモト</t>
    </rPh>
    <phoneticPr fontId="11"/>
  </si>
  <si>
    <t>将義</t>
    <rPh sb="0" eb="2">
      <t>マサヨシ</t>
    </rPh>
    <phoneticPr fontId="11"/>
  </si>
  <si>
    <t>ぐ０９</t>
  </si>
  <si>
    <t>浜田</t>
    <rPh sb="0" eb="2">
      <t>ハマダ</t>
    </rPh>
    <phoneticPr fontId="11"/>
  </si>
  <si>
    <t>ぐ１０</t>
  </si>
  <si>
    <t>吉野</t>
    <rPh sb="0" eb="2">
      <t>ヨシノ</t>
    </rPh>
    <phoneticPr fontId="11"/>
  </si>
  <si>
    <t>淳也</t>
    <rPh sb="0" eb="2">
      <t>ジュンヤ</t>
    </rPh>
    <phoneticPr fontId="11"/>
  </si>
  <si>
    <t>ぐ１１</t>
  </si>
  <si>
    <t>澁谷</t>
    <rPh sb="0" eb="1">
      <t>シブ</t>
    </rPh>
    <rPh sb="1" eb="2">
      <t>タニ</t>
    </rPh>
    <phoneticPr fontId="11"/>
  </si>
  <si>
    <t>晃大</t>
    <rPh sb="0" eb="2">
      <t>コウダイ</t>
    </rPh>
    <phoneticPr fontId="11"/>
  </si>
  <si>
    <t>ぐ１２</t>
  </si>
  <si>
    <t>藤井</t>
    <rPh sb="0" eb="2">
      <t>フジイ</t>
    </rPh>
    <phoneticPr fontId="11"/>
  </si>
  <si>
    <t>正和</t>
    <rPh sb="0" eb="2">
      <t>マサカズ</t>
    </rPh>
    <phoneticPr fontId="11"/>
  </si>
  <si>
    <t>ぐ１３</t>
  </si>
  <si>
    <t>平野</t>
    <rPh sb="0" eb="2">
      <t>ヒラノ</t>
    </rPh>
    <phoneticPr fontId="11"/>
  </si>
  <si>
    <t>優也</t>
    <rPh sb="0" eb="2">
      <t>ユウヤ</t>
    </rPh>
    <phoneticPr fontId="11"/>
  </si>
  <si>
    <t>三重県</t>
    <rPh sb="0" eb="3">
      <t>ミエケン</t>
    </rPh>
    <phoneticPr fontId="11"/>
  </si>
  <si>
    <t>ぐ１４</t>
  </si>
  <si>
    <t>小林</t>
    <rPh sb="0" eb="2">
      <t>コバヤシ</t>
    </rPh>
    <phoneticPr fontId="11"/>
  </si>
  <si>
    <t>由汰</t>
    <rPh sb="0" eb="2">
      <t>ヨシタ</t>
    </rPh>
    <phoneticPr fontId="11"/>
  </si>
  <si>
    <t>ぐ１５</t>
  </si>
  <si>
    <t>大竹</t>
    <rPh sb="0" eb="2">
      <t>オオタケ</t>
    </rPh>
    <phoneticPr fontId="11"/>
  </si>
  <si>
    <t>啓介</t>
    <rPh sb="0" eb="2">
      <t>ケイスケ</t>
    </rPh>
    <phoneticPr fontId="11"/>
  </si>
  <si>
    <t>ぐ１６</t>
  </si>
  <si>
    <t>竹内</t>
    <rPh sb="0" eb="2">
      <t>タケウチ</t>
    </rPh>
    <phoneticPr fontId="11"/>
  </si>
  <si>
    <t>朝飛</t>
    <rPh sb="0" eb="1">
      <t>アサ</t>
    </rPh>
    <rPh sb="1" eb="2">
      <t>ヒ</t>
    </rPh>
    <phoneticPr fontId="11"/>
  </si>
  <si>
    <t>ｊｒ</t>
    <phoneticPr fontId="11"/>
  </si>
  <si>
    <t>ぐ１７</t>
  </si>
  <si>
    <t>友里</t>
    <rPh sb="0" eb="2">
      <t>ユリ</t>
    </rPh>
    <phoneticPr fontId="11"/>
  </si>
  <si>
    <t>ぐ１８</t>
  </si>
  <si>
    <t>優果</t>
    <rPh sb="0" eb="2">
      <t>ユウカ</t>
    </rPh>
    <phoneticPr fontId="11"/>
  </si>
  <si>
    <t>ぐ１９</t>
  </si>
  <si>
    <t>西野</t>
    <rPh sb="0" eb="2">
      <t>ニシノ</t>
    </rPh>
    <phoneticPr fontId="11"/>
  </si>
  <si>
    <t>美恵</t>
    <rPh sb="0" eb="2">
      <t>ミエ</t>
    </rPh>
    <phoneticPr fontId="11"/>
  </si>
  <si>
    <t>ぐ２０</t>
  </si>
  <si>
    <t>鍵弥</t>
    <rPh sb="0" eb="2">
      <t>カギヤ</t>
    </rPh>
    <phoneticPr fontId="11"/>
  </si>
  <si>
    <t>初美</t>
    <rPh sb="0" eb="2">
      <t>ハツミ</t>
    </rPh>
    <phoneticPr fontId="11"/>
  </si>
  <si>
    <t>ぐ２１</t>
  </si>
  <si>
    <t>日下部</t>
    <rPh sb="0" eb="3">
      <t>クサカベ</t>
    </rPh>
    <phoneticPr fontId="11"/>
  </si>
  <si>
    <t>佑奈</t>
    <rPh sb="0" eb="2">
      <t>ユウナ</t>
    </rPh>
    <phoneticPr fontId="11"/>
  </si>
  <si>
    <t>ぐ２２</t>
  </si>
  <si>
    <t>澁谷</t>
    <rPh sb="0" eb="2">
      <t>シブタニ</t>
    </rPh>
    <phoneticPr fontId="11"/>
  </si>
  <si>
    <t>保乃実</t>
    <rPh sb="0" eb="1">
      <t>ホ</t>
    </rPh>
    <rPh sb="1" eb="2">
      <t>ノ</t>
    </rPh>
    <rPh sb="2" eb="3">
      <t>ミ</t>
    </rPh>
    <phoneticPr fontId="11"/>
  </si>
  <si>
    <t>ぐ２３</t>
  </si>
  <si>
    <t>安積　</t>
    <rPh sb="0" eb="2">
      <t>アヅミ</t>
    </rPh>
    <phoneticPr fontId="11"/>
  </si>
  <si>
    <t>絵里</t>
    <rPh sb="0" eb="2">
      <t>エリ</t>
    </rPh>
    <phoneticPr fontId="11"/>
  </si>
  <si>
    <t>ぐ２４</t>
  </si>
  <si>
    <t>北川</t>
    <rPh sb="0" eb="2">
      <t>キタガワ</t>
    </rPh>
    <phoneticPr fontId="11"/>
  </si>
  <si>
    <t>直樹</t>
    <rPh sb="0" eb="2">
      <t>ナオキ</t>
    </rPh>
    <phoneticPr fontId="11"/>
  </si>
  <si>
    <t>ぐ２５</t>
  </si>
  <si>
    <t>井口　</t>
    <rPh sb="0" eb="2">
      <t>イグチ</t>
    </rPh>
    <phoneticPr fontId="11"/>
  </si>
  <si>
    <t>陽太</t>
  </si>
  <si>
    <t>ぐ２６</t>
  </si>
  <si>
    <t>陰道</t>
    <rPh sb="0" eb="1">
      <t>カゲ</t>
    </rPh>
    <rPh sb="1" eb="2">
      <t>ミチ</t>
    </rPh>
    <phoneticPr fontId="11"/>
  </si>
  <si>
    <t>恵美子</t>
    <rPh sb="0" eb="3">
      <t>エミコ</t>
    </rPh>
    <phoneticPr fontId="11"/>
  </si>
  <si>
    <t>ぐ２７</t>
  </si>
  <si>
    <t>帆足</t>
    <rPh sb="0" eb="2">
      <t>ホアシ</t>
    </rPh>
    <phoneticPr fontId="11"/>
  </si>
  <si>
    <t>介</t>
    <rPh sb="0" eb="1">
      <t>カイ</t>
    </rPh>
    <phoneticPr fontId="11"/>
  </si>
  <si>
    <t>ぐ２８</t>
  </si>
  <si>
    <t>安田</t>
    <rPh sb="0" eb="2">
      <t>ヤスダ</t>
    </rPh>
    <phoneticPr fontId="11"/>
  </si>
  <si>
    <t>椋太</t>
    <rPh sb="0" eb="1">
      <t>リョウ</t>
    </rPh>
    <rPh sb="1" eb="2">
      <t>タ</t>
    </rPh>
    <phoneticPr fontId="11"/>
  </si>
  <si>
    <t>ぐ２９</t>
  </si>
  <si>
    <t>楓</t>
    <rPh sb="0" eb="1">
      <t>カエデ</t>
    </rPh>
    <phoneticPr fontId="11"/>
  </si>
  <si>
    <t>女</t>
    <rPh sb="0" eb="1">
      <t>オンナ</t>
    </rPh>
    <phoneticPr fontId="1"/>
  </si>
  <si>
    <t>ぐ３０</t>
  </si>
  <si>
    <t>一圓</t>
    <rPh sb="0" eb="2">
      <t>イチエン</t>
    </rPh>
    <phoneticPr fontId="11"/>
  </si>
  <si>
    <t>寧々</t>
    <rPh sb="0" eb="2">
      <t>ネネ</t>
    </rPh>
    <phoneticPr fontId="11"/>
  </si>
  <si>
    <t>７人</t>
    <rPh sb="1" eb="2">
      <t>ニン</t>
    </rPh>
    <phoneticPr fontId="11"/>
  </si>
  <si>
    <t>し０１</t>
    <phoneticPr fontId="11"/>
  </si>
  <si>
    <t>杉山</t>
    <rPh sb="0" eb="2">
      <t>スギヤマ</t>
    </rPh>
    <phoneticPr fontId="11"/>
  </si>
  <si>
    <t>春澄</t>
    <rPh sb="0" eb="1">
      <t>ハル</t>
    </rPh>
    <rPh sb="1" eb="2">
      <t>スミ</t>
    </rPh>
    <phoneticPr fontId="11"/>
  </si>
  <si>
    <t>県立大</t>
    <rPh sb="0" eb="2">
      <t>ケンリツ</t>
    </rPh>
    <rPh sb="2" eb="3">
      <t>ダイ</t>
    </rPh>
    <phoneticPr fontId="11"/>
  </si>
  <si>
    <t>滋賀県立硬式テニス部</t>
  </si>
  <si>
    <t>し０２</t>
    <phoneticPr fontId="11"/>
  </si>
  <si>
    <t>山内</t>
    <rPh sb="0" eb="2">
      <t>ヤマウチ</t>
    </rPh>
    <phoneticPr fontId="11"/>
  </si>
  <si>
    <t>瑞生</t>
    <rPh sb="0" eb="2">
      <t>ミズキ</t>
    </rPh>
    <phoneticPr fontId="11"/>
  </si>
  <si>
    <t>し０３</t>
    <phoneticPr fontId="11"/>
  </si>
  <si>
    <t>岩瀧</t>
    <rPh sb="0" eb="1">
      <t>イワ</t>
    </rPh>
    <rPh sb="1" eb="2">
      <t>タキ</t>
    </rPh>
    <phoneticPr fontId="11"/>
  </si>
  <si>
    <t>虹貴</t>
    <rPh sb="0" eb="1">
      <t>ニジ</t>
    </rPh>
    <rPh sb="1" eb="2">
      <t>タカ</t>
    </rPh>
    <phoneticPr fontId="11"/>
  </si>
  <si>
    <t>し０４</t>
  </si>
  <si>
    <t>梶田</t>
    <rPh sb="0" eb="2">
      <t>カジタ</t>
    </rPh>
    <phoneticPr fontId="11"/>
  </si>
  <si>
    <t>純平</t>
    <rPh sb="0" eb="2">
      <t>ジュンペイ</t>
    </rPh>
    <phoneticPr fontId="11"/>
  </si>
  <si>
    <t>梶田純平</t>
    <rPh sb="0" eb="2">
      <t>カジタ</t>
    </rPh>
    <rPh sb="2" eb="4">
      <t>ジュンペイ</t>
    </rPh>
    <phoneticPr fontId="11"/>
  </si>
  <si>
    <t>し０５</t>
  </si>
  <si>
    <t>服部</t>
    <rPh sb="0" eb="2">
      <t>ハットリ</t>
    </rPh>
    <phoneticPr fontId="11"/>
  </si>
  <si>
    <t>紘樹</t>
    <rPh sb="0" eb="2">
      <t>ヒロキ</t>
    </rPh>
    <phoneticPr fontId="11"/>
  </si>
  <si>
    <t>服部紘樹</t>
    <rPh sb="0" eb="2">
      <t>ハットリ</t>
    </rPh>
    <rPh sb="2" eb="4">
      <t>ヒロキ</t>
    </rPh>
    <phoneticPr fontId="11"/>
  </si>
  <si>
    <t>し０６</t>
  </si>
  <si>
    <t>河越</t>
    <rPh sb="0" eb="2">
      <t>カワゴエ</t>
    </rPh>
    <phoneticPr fontId="11"/>
  </si>
  <si>
    <t>琢真</t>
    <rPh sb="0" eb="2">
      <t>タクマ</t>
    </rPh>
    <phoneticPr fontId="11"/>
  </si>
  <si>
    <t>河越琢真</t>
    <rPh sb="0" eb="2">
      <t>カワゴエ</t>
    </rPh>
    <rPh sb="2" eb="4">
      <t>タクマ</t>
    </rPh>
    <phoneticPr fontId="11"/>
  </si>
  <si>
    <t>甲賀市</t>
    <rPh sb="0" eb="2">
      <t>コウガ</t>
    </rPh>
    <rPh sb="2" eb="3">
      <t>シ</t>
    </rPh>
    <phoneticPr fontId="11"/>
  </si>
  <si>
    <t>し０７</t>
  </si>
  <si>
    <t>前田</t>
    <rPh sb="0" eb="2">
      <t>マエダ</t>
    </rPh>
    <phoneticPr fontId="11"/>
  </si>
  <si>
    <t>唯七</t>
    <rPh sb="0" eb="1">
      <t>ユイ</t>
    </rPh>
    <rPh sb="1" eb="2">
      <t>ナナ</t>
    </rPh>
    <phoneticPr fontId="11"/>
  </si>
  <si>
    <t>前田唯七</t>
    <rPh sb="0" eb="2">
      <t>マエダ</t>
    </rPh>
    <rPh sb="2" eb="3">
      <t>ユイ</t>
    </rPh>
    <rPh sb="3" eb="4">
      <t>ナナ</t>
    </rPh>
    <phoneticPr fontId="11"/>
  </si>
  <si>
    <t>２３人</t>
    <rPh sb="2" eb="3">
      <t>ニン</t>
    </rPh>
    <phoneticPr fontId="11"/>
  </si>
  <si>
    <t>ふ０１</t>
    <phoneticPr fontId="11"/>
  </si>
  <si>
    <t>水本</t>
    <rPh sb="0" eb="2">
      <t>ミズモト</t>
    </rPh>
    <phoneticPr fontId="11"/>
  </si>
  <si>
    <t>敦史</t>
    <rPh sb="0" eb="2">
      <t>アツシ</t>
    </rPh>
    <phoneticPr fontId="11"/>
  </si>
  <si>
    <t>フレンズ</t>
    <phoneticPr fontId="11"/>
  </si>
  <si>
    <t>ふ０２</t>
    <phoneticPr fontId="11"/>
  </si>
  <si>
    <t>岡本</t>
    <rPh sb="0" eb="2">
      <t>オカモト</t>
    </rPh>
    <phoneticPr fontId="11"/>
  </si>
  <si>
    <t>大樹</t>
    <rPh sb="0" eb="2">
      <t>ダイキ</t>
    </rPh>
    <phoneticPr fontId="11"/>
  </si>
  <si>
    <t>フレンズ</t>
  </si>
  <si>
    <t>岡本大樹</t>
    <rPh sb="0" eb="2">
      <t>オカモト</t>
    </rPh>
    <rPh sb="2" eb="4">
      <t>ダイキ</t>
    </rPh>
    <phoneticPr fontId="11"/>
  </si>
  <si>
    <t>ふ０３</t>
    <phoneticPr fontId="11"/>
  </si>
  <si>
    <t>増田</t>
    <rPh sb="0" eb="2">
      <t>マスダ</t>
    </rPh>
    <phoneticPr fontId="11"/>
  </si>
  <si>
    <t>剛士</t>
    <rPh sb="0" eb="2">
      <t>タケシ</t>
    </rPh>
    <phoneticPr fontId="11"/>
  </si>
  <si>
    <t>増田剛士</t>
    <rPh sb="0" eb="2">
      <t>マスダ</t>
    </rPh>
    <rPh sb="2" eb="4">
      <t>タケシ</t>
    </rPh>
    <phoneticPr fontId="11"/>
  </si>
  <si>
    <t>ふ０４</t>
    <phoneticPr fontId="11"/>
  </si>
  <si>
    <t>成宮</t>
    <rPh sb="0" eb="2">
      <t>ナルミヤ</t>
    </rPh>
    <phoneticPr fontId="11"/>
  </si>
  <si>
    <t>康弘</t>
    <rPh sb="0" eb="2">
      <t>ヤスヒロ</t>
    </rPh>
    <phoneticPr fontId="11"/>
  </si>
  <si>
    <t>成宮康弘</t>
    <rPh sb="0" eb="2">
      <t>ナルミヤ</t>
    </rPh>
    <rPh sb="2" eb="4">
      <t>ヤスヒロ</t>
    </rPh>
    <phoneticPr fontId="11"/>
  </si>
  <si>
    <t>ふ０５</t>
    <phoneticPr fontId="11"/>
  </si>
  <si>
    <t>古市</t>
    <rPh sb="0" eb="2">
      <t>フルイチ</t>
    </rPh>
    <phoneticPr fontId="11"/>
  </si>
  <si>
    <t>卓志</t>
    <rPh sb="0" eb="2">
      <t>タクシ</t>
    </rPh>
    <phoneticPr fontId="11"/>
  </si>
  <si>
    <t>古市卓志</t>
    <rPh sb="0" eb="2">
      <t>フルイチ</t>
    </rPh>
    <rPh sb="2" eb="4">
      <t>タクシ</t>
    </rPh>
    <phoneticPr fontId="11"/>
  </si>
  <si>
    <t>ふ０６</t>
    <phoneticPr fontId="11"/>
  </si>
  <si>
    <t>浦嶋</t>
    <rPh sb="0" eb="2">
      <t>ウラシマ</t>
    </rPh>
    <phoneticPr fontId="11"/>
  </si>
  <si>
    <t>博邦</t>
    <rPh sb="0" eb="2">
      <t>ヒロクニ</t>
    </rPh>
    <phoneticPr fontId="11"/>
  </si>
  <si>
    <t>浦嶋博邦</t>
    <rPh sb="0" eb="2">
      <t>ウラシマ</t>
    </rPh>
    <rPh sb="2" eb="4">
      <t>ヒロクニ</t>
    </rPh>
    <phoneticPr fontId="11"/>
  </si>
  <si>
    <t>ふ０７</t>
    <phoneticPr fontId="11"/>
  </si>
  <si>
    <t>平塚</t>
    <rPh sb="0" eb="2">
      <t>ヒラツカ</t>
    </rPh>
    <phoneticPr fontId="11"/>
  </si>
  <si>
    <t>聡</t>
    <rPh sb="0" eb="1">
      <t>サトシ</t>
    </rPh>
    <phoneticPr fontId="11"/>
  </si>
  <si>
    <t>平塚　聡</t>
    <rPh sb="0" eb="2">
      <t>ヒラツカ</t>
    </rPh>
    <rPh sb="3" eb="4">
      <t>サトシ</t>
    </rPh>
    <phoneticPr fontId="11"/>
  </si>
  <si>
    <t>ふ０８</t>
    <phoneticPr fontId="11"/>
  </si>
  <si>
    <t>池端</t>
    <rPh sb="0" eb="2">
      <t>イケバタ</t>
    </rPh>
    <phoneticPr fontId="11"/>
  </si>
  <si>
    <t>誠治</t>
    <rPh sb="0" eb="2">
      <t>セイジ</t>
    </rPh>
    <phoneticPr fontId="11"/>
  </si>
  <si>
    <t>池端誠治</t>
    <rPh sb="0" eb="2">
      <t>イケバタ</t>
    </rPh>
    <rPh sb="2" eb="4">
      <t>セイジ</t>
    </rPh>
    <phoneticPr fontId="11"/>
  </si>
  <si>
    <t>ふ０９</t>
    <phoneticPr fontId="11"/>
  </si>
  <si>
    <t>三代</t>
    <rPh sb="0" eb="2">
      <t>ミシロ</t>
    </rPh>
    <phoneticPr fontId="11"/>
  </si>
  <si>
    <t>康成</t>
    <rPh sb="0" eb="2">
      <t>ヤスナリ</t>
    </rPh>
    <phoneticPr fontId="11"/>
  </si>
  <si>
    <t>三代康成</t>
    <rPh sb="0" eb="2">
      <t>ミシロ</t>
    </rPh>
    <rPh sb="2" eb="4">
      <t>ヤスナリ</t>
    </rPh>
    <phoneticPr fontId="11"/>
  </si>
  <si>
    <t>ふ１０</t>
    <phoneticPr fontId="11"/>
  </si>
  <si>
    <t>井上</t>
    <rPh sb="0" eb="2">
      <t>イノウエ</t>
    </rPh>
    <phoneticPr fontId="11"/>
  </si>
  <si>
    <t>新</t>
    <rPh sb="0" eb="1">
      <t>シン</t>
    </rPh>
    <phoneticPr fontId="11"/>
  </si>
  <si>
    <t>井上　新</t>
    <rPh sb="0" eb="2">
      <t>イノウエ</t>
    </rPh>
    <rPh sb="3" eb="4">
      <t>シン</t>
    </rPh>
    <phoneticPr fontId="11"/>
  </si>
  <si>
    <t>ふ１１</t>
    <phoneticPr fontId="11"/>
  </si>
  <si>
    <t>清水</t>
    <rPh sb="0" eb="2">
      <t>シミズ</t>
    </rPh>
    <phoneticPr fontId="11"/>
  </si>
  <si>
    <t>義弘</t>
    <rPh sb="0" eb="2">
      <t>ヨシヒロ</t>
    </rPh>
    <phoneticPr fontId="11"/>
  </si>
  <si>
    <t>清水義弘</t>
    <rPh sb="0" eb="2">
      <t>シミズ</t>
    </rPh>
    <rPh sb="2" eb="4">
      <t>ヨシヒロ</t>
    </rPh>
    <phoneticPr fontId="11"/>
  </si>
  <si>
    <t>ふ１２</t>
    <phoneticPr fontId="11"/>
  </si>
  <si>
    <t>福元</t>
    <rPh sb="0" eb="2">
      <t>フクモト</t>
    </rPh>
    <phoneticPr fontId="11"/>
  </si>
  <si>
    <t>公道</t>
    <rPh sb="0" eb="2">
      <t>コウドウ</t>
    </rPh>
    <phoneticPr fontId="11"/>
  </si>
  <si>
    <t>福元公道</t>
    <rPh sb="0" eb="2">
      <t>フクモト</t>
    </rPh>
    <rPh sb="2" eb="4">
      <t>コウドウ</t>
    </rPh>
    <phoneticPr fontId="11"/>
  </si>
  <si>
    <t>ふ１３</t>
    <phoneticPr fontId="11"/>
  </si>
  <si>
    <t>大野</t>
    <rPh sb="0" eb="2">
      <t>オオノ</t>
    </rPh>
    <phoneticPr fontId="11"/>
  </si>
  <si>
    <t>美南</t>
    <rPh sb="0" eb="2">
      <t>ミナミ</t>
    </rPh>
    <phoneticPr fontId="11"/>
  </si>
  <si>
    <t>大野美南</t>
    <rPh sb="0" eb="2">
      <t>オオノ</t>
    </rPh>
    <rPh sb="2" eb="4">
      <t>ミナミ</t>
    </rPh>
    <phoneticPr fontId="11"/>
  </si>
  <si>
    <t>ふ１４</t>
    <phoneticPr fontId="11"/>
  </si>
  <si>
    <t>梨絵</t>
    <rPh sb="0" eb="2">
      <t>リエ</t>
    </rPh>
    <phoneticPr fontId="11"/>
  </si>
  <si>
    <t>三代梨絵</t>
    <rPh sb="0" eb="2">
      <t>ミシロ</t>
    </rPh>
    <rPh sb="2" eb="4">
      <t>リエ</t>
    </rPh>
    <phoneticPr fontId="11"/>
  </si>
  <si>
    <t>ふ１５</t>
    <phoneticPr fontId="11"/>
  </si>
  <si>
    <t>さち</t>
    <phoneticPr fontId="11"/>
  </si>
  <si>
    <t>福元さち</t>
    <rPh sb="0" eb="2">
      <t>フクモト</t>
    </rPh>
    <phoneticPr fontId="11"/>
  </si>
  <si>
    <t>ふ１６</t>
    <phoneticPr fontId="11"/>
  </si>
  <si>
    <t>筒井</t>
    <rPh sb="0" eb="2">
      <t>ツツイ</t>
    </rPh>
    <phoneticPr fontId="11"/>
  </si>
  <si>
    <t>珠世</t>
    <rPh sb="0" eb="2">
      <t>タマヨ</t>
    </rPh>
    <phoneticPr fontId="11"/>
  </si>
  <si>
    <t>筒井珠世</t>
    <rPh sb="0" eb="2">
      <t>ツツイ</t>
    </rPh>
    <rPh sb="2" eb="4">
      <t>タマヨ</t>
    </rPh>
    <phoneticPr fontId="11"/>
  </si>
  <si>
    <t>ふ１７</t>
    <phoneticPr fontId="11"/>
  </si>
  <si>
    <t>栗田</t>
    <rPh sb="0" eb="2">
      <t>クリタ</t>
    </rPh>
    <phoneticPr fontId="11"/>
  </si>
  <si>
    <t>智里</t>
    <rPh sb="0" eb="2">
      <t>チサト</t>
    </rPh>
    <phoneticPr fontId="11"/>
  </si>
  <si>
    <t>栗田智里</t>
    <rPh sb="0" eb="2">
      <t>クリタ</t>
    </rPh>
    <rPh sb="2" eb="4">
      <t>チサト</t>
    </rPh>
    <phoneticPr fontId="11"/>
  </si>
  <si>
    <t>愛荘町</t>
    <rPh sb="0" eb="2">
      <t>アイショウ</t>
    </rPh>
    <rPh sb="2" eb="3">
      <t>チョウ</t>
    </rPh>
    <phoneticPr fontId="11"/>
  </si>
  <si>
    <t>ふ１８</t>
    <phoneticPr fontId="11"/>
  </si>
  <si>
    <t>柏木</t>
    <rPh sb="0" eb="2">
      <t>カシワギ</t>
    </rPh>
    <phoneticPr fontId="11"/>
  </si>
  <si>
    <t>貴子</t>
    <rPh sb="0" eb="2">
      <t>タカコ</t>
    </rPh>
    <phoneticPr fontId="11"/>
  </si>
  <si>
    <t>柏木貴子</t>
    <rPh sb="0" eb="2">
      <t>カシワギ</t>
    </rPh>
    <rPh sb="2" eb="4">
      <t>タカコ</t>
    </rPh>
    <phoneticPr fontId="11"/>
  </si>
  <si>
    <t>ふ１９</t>
    <phoneticPr fontId="11"/>
  </si>
  <si>
    <t>出縄</t>
    <rPh sb="0" eb="1">
      <t>デ</t>
    </rPh>
    <rPh sb="1" eb="2">
      <t>ナワ</t>
    </rPh>
    <phoneticPr fontId="11"/>
  </si>
  <si>
    <t>久子</t>
    <rPh sb="0" eb="2">
      <t>ヒサコ</t>
    </rPh>
    <phoneticPr fontId="11"/>
  </si>
  <si>
    <t>出縄久子</t>
    <rPh sb="0" eb="1">
      <t>デ</t>
    </rPh>
    <rPh sb="1" eb="2">
      <t>ナワ</t>
    </rPh>
    <rPh sb="2" eb="4">
      <t>ヒサコ</t>
    </rPh>
    <phoneticPr fontId="11"/>
  </si>
  <si>
    <t>ふ２０</t>
    <phoneticPr fontId="11"/>
  </si>
  <si>
    <t>吉岡</t>
    <rPh sb="0" eb="2">
      <t>ヨシオカ</t>
    </rPh>
    <phoneticPr fontId="11"/>
  </si>
  <si>
    <t>京子</t>
    <rPh sb="0" eb="2">
      <t>キョウコ</t>
    </rPh>
    <phoneticPr fontId="11"/>
  </si>
  <si>
    <t>吉岡京子</t>
    <rPh sb="0" eb="2">
      <t>ヨシオカ</t>
    </rPh>
    <rPh sb="2" eb="4">
      <t>キョウコ</t>
    </rPh>
    <phoneticPr fontId="11"/>
  </si>
  <si>
    <t>ふ２１</t>
    <phoneticPr fontId="11"/>
  </si>
  <si>
    <t>千代美</t>
    <rPh sb="0" eb="3">
      <t>チヨミ</t>
    </rPh>
    <phoneticPr fontId="11"/>
  </si>
  <si>
    <t>森千代美</t>
    <rPh sb="0" eb="1">
      <t>モリ</t>
    </rPh>
    <rPh sb="1" eb="4">
      <t>チヨミ</t>
    </rPh>
    <phoneticPr fontId="11"/>
  </si>
  <si>
    <t>ふ２２</t>
    <phoneticPr fontId="11"/>
  </si>
  <si>
    <t>山﨑</t>
    <rPh sb="0" eb="2">
      <t>ヤマザキ</t>
    </rPh>
    <phoneticPr fontId="11"/>
  </si>
  <si>
    <t>暢代</t>
    <rPh sb="0" eb="2">
      <t>ノブヨ</t>
    </rPh>
    <phoneticPr fontId="11"/>
  </si>
  <si>
    <t>山﨑暢代</t>
    <rPh sb="0" eb="2">
      <t>ヤマザキ</t>
    </rPh>
    <rPh sb="2" eb="4">
      <t>ノブヨ</t>
    </rPh>
    <phoneticPr fontId="11"/>
  </si>
  <si>
    <t>ふ２３</t>
    <phoneticPr fontId="11"/>
  </si>
  <si>
    <t>堀部</t>
    <rPh sb="0" eb="2">
      <t>ホリベ</t>
    </rPh>
    <phoneticPr fontId="11"/>
  </si>
  <si>
    <t>品子</t>
    <rPh sb="0" eb="2">
      <t>シナコ</t>
    </rPh>
    <phoneticPr fontId="11"/>
  </si>
  <si>
    <t>堀部品子</t>
    <rPh sb="0" eb="2">
      <t>ホリベ</t>
    </rPh>
    <rPh sb="2" eb="4">
      <t>シナコ</t>
    </rPh>
    <phoneticPr fontId="11"/>
  </si>
  <si>
    <t>５４人</t>
    <rPh sb="2" eb="3">
      <t>ニン</t>
    </rPh>
    <phoneticPr fontId="11"/>
  </si>
  <si>
    <t>う０１</t>
    <phoneticPr fontId="1"/>
  </si>
  <si>
    <t>岩花</t>
    <rPh sb="0" eb="1">
      <t>イワ</t>
    </rPh>
    <rPh sb="1" eb="2">
      <t>ハナ</t>
    </rPh>
    <phoneticPr fontId="11"/>
  </si>
  <si>
    <t>功</t>
    <rPh sb="0" eb="1">
      <t>イサオ</t>
    </rPh>
    <phoneticPr fontId="11"/>
  </si>
  <si>
    <t>うさかめ</t>
  </si>
  <si>
    <t>うさぎとかめの集い</t>
    <rPh sb="7" eb="8">
      <t>ツド</t>
    </rPh>
    <phoneticPr fontId="11"/>
  </si>
  <si>
    <t>う０２</t>
    <phoneticPr fontId="1"/>
  </si>
  <si>
    <t>牛道</t>
    <rPh sb="0" eb="1">
      <t>ウシ</t>
    </rPh>
    <rPh sb="1" eb="2">
      <t>ミチ</t>
    </rPh>
    <phoneticPr fontId="11"/>
  </si>
  <si>
    <t>雄介</t>
    <rPh sb="0" eb="2">
      <t>ユウスケ</t>
    </rPh>
    <phoneticPr fontId="11"/>
  </si>
  <si>
    <t>う０３</t>
  </si>
  <si>
    <t>久保田</t>
    <rPh sb="0" eb="3">
      <t>クボタ</t>
    </rPh>
    <phoneticPr fontId="1"/>
  </si>
  <si>
    <t>勉</t>
    <rPh sb="0" eb="1">
      <t>ツトム</t>
    </rPh>
    <phoneticPr fontId="1"/>
  </si>
  <si>
    <t>甲賀市</t>
    <rPh sb="0" eb="3">
      <t>コウカシ</t>
    </rPh>
    <phoneticPr fontId="1"/>
  </si>
  <si>
    <t>う０４</t>
  </si>
  <si>
    <t>小倉</t>
    <rPh sb="0" eb="2">
      <t>オグラ</t>
    </rPh>
    <phoneticPr fontId="11"/>
  </si>
  <si>
    <t>俊郎</t>
    <rPh sb="0" eb="1">
      <t>トシ</t>
    </rPh>
    <rPh sb="1" eb="2">
      <t>ロウ</t>
    </rPh>
    <phoneticPr fontId="11"/>
  </si>
  <si>
    <t>う０５</t>
  </si>
  <si>
    <t>垣内</t>
    <rPh sb="0" eb="2">
      <t>カキウチ</t>
    </rPh>
    <phoneticPr fontId="1"/>
  </si>
  <si>
    <t>義則</t>
    <rPh sb="0" eb="2">
      <t>ヨシノリ</t>
    </rPh>
    <phoneticPr fontId="1"/>
  </si>
  <si>
    <t>う０６</t>
  </si>
  <si>
    <t>片岡</t>
    <rPh sb="0" eb="2">
      <t>カタオカ</t>
    </rPh>
    <phoneticPr fontId="11"/>
  </si>
  <si>
    <t>一寿</t>
    <rPh sb="0" eb="2">
      <t>カズトシ</t>
    </rPh>
    <phoneticPr fontId="11"/>
  </si>
  <si>
    <t>う０７</t>
  </si>
  <si>
    <t>亀井</t>
    <rPh sb="0" eb="2">
      <t>カメイ</t>
    </rPh>
    <phoneticPr fontId="11"/>
  </si>
  <si>
    <t>皓太</t>
    <rPh sb="0" eb="2">
      <t>コウタ</t>
    </rPh>
    <phoneticPr fontId="11"/>
  </si>
  <si>
    <t>う０８</t>
  </si>
  <si>
    <t>亀井</t>
    <rPh sb="0" eb="2">
      <t>カメイ</t>
    </rPh>
    <phoneticPr fontId="1"/>
  </si>
  <si>
    <t>雅嗣</t>
    <rPh sb="0" eb="1">
      <t>マサ</t>
    </rPh>
    <rPh sb="1" eb="2">
      <t>ツグ</t>
    </rPh>
    <phoneticPr fontId="1"/>
  </si>
  <si>
    <t>う０９</t>
  </si>
  <si>
    <t>土肥</t>
    <rPh sb="0" eb="2">
      <t>ドイ</t>
    </rPh>
    <phoneticPr fontId="11"/>
  </si>
  <si>
    <t>将博</t>
    <rPh sb="0" eb="2">
      <t>マサヒロ</t>
    </rPh>
    <phoneticPr fontId="11"/>
  </si>
  <si>
    <t>う１０</t>
  </si>
  <si>
    <t>寿人</t>
    <rPh sb="0" eb="1">
      <t>ヒサ</t>
    </rPh>
    <rPh sb="1" eb="2">
      <t>ヒト</t>
    </rPh>
    <phoneticPr fontId="11"/>
  </si>
  <si>
    <t>う１１</t>
  </si>
  <si>
    <t>森</t>
    <rPh sb="0" eb="1">
      <t>モリ</t>
    </rPh>
    <phoneticPr fontId="1"/>
  </si>
  <si>
    <t>健一</t>
    <rPh sb="0" eb="2">
      <t>ケンイチ</t>
    </rPh>
    <phoneticPr fontId="1"/>
  </si>
  <si>
    <t>う１２</t>
  </si>
  <si>
    <t>皓輝</t>
    <rPh sb="0" eb="1">
      <t>コウ</t>
    </rPh>
    <rPh sb="1" eb="2">
      <t>テル</t>
    </rPh>
    <phoneticPr fontId="1"/>
  </si>
  <si>
    <t>う１３</t>
  </si>
  <si>
    <t>昌紀</t>
    <rPh sb="0" eb="2">
      <t>マサノリ</t>
    </rPh>
    <phoneticPr fontId="11"/>
  </si>
  <si>
    <t>野洲市</t>
    <rPh sb="0" eb="3">
      <t>ヤスシ</t>
    </rPh>
    <phoneticPr fontId="1"/>
  </si>
  <si>
    <t>う１４</t>
  </si>
  <si>
    <t>浩之</t>
    <rPh sb="0" eb="2">
      <t>ヒロユキ</t>
    </rPh>
    <phoneticPr fontId="11"/>
  </si>
  <si>
    <t>う１５</t>
  </si>
  <si>
    <t>吉村</t>
    <rPh sb="0" eb="2">
      <t>ヨシムラ</t>
    </rPh>
    <phoneticPr fontId="11"/>
  </si>
  <si>
    <t>淳</t>
  </si>
  <si>
    <t>栗東市</t>
    <rPh sb="0" eb="3">
      <t>リットウシ</t>
    </rPh>
    <phoneticPr fontId="1"/>
  </si>
  <si>
    <t>う１６</t>
  </si>
  <si>
    <t>脇野</t>
    <rPh sb="0" eb="2">
      <t>ワキノ</t>
    </rPh>
    <phoneticPr fontId="11"/>
  </si>
  <si>
    <t>佳邦</t>
    <rPh sb="0" eb="1">
      <t>ヨシ</t>
    </rPh>
    <rPh sb="1" eb="2">
      <t>クニ</t>
    </rPh>
    <phoneticPr fontId="11"/>
  </si>
  <si>
    <t>う１７</t>
  </si>
  <si>
    <t>中嶋</t>
    <rPh sb="0" eb="2">
      <t>ナカジマ</t>
    </rPh>
    <phoneticPr fontId="1"/>
  </si>
  <si>
    <t>徹</t>
    <rPh sb="0" eb="1">
      <t>トオル</t>
    </rPh>
    <phoneticPr fontId="1"/>
  </si>
  <si>
    <t>日野町</t>
    <rPh sb="0" eb="3">
      <t>ヒノチョウ</t>
    </rPh>
    <phoneticPr fontId="1"/>
  </si>
  <si>
    <t>う１８</t>
  </si>
  <si>
    <t>中田</t>
    <rPh sb="0" eb="2">
      <t>ナカタ</t>
    </rPh>
    <phoneticPr fontId="1"/>
  </si>
  <si>
    <t>富憲</t>
    <rPh sb="0" eb="2">
      <t>トミノリ</t>
    </rPh>
    <phoneticPr fontId="1"/>
  </si>
  <si>
    <t>湖南市</t>
    <phoneticPr fontId="1"/>
  </si>
  <si>
    <t>う１９</t>
  </si>
  <si>
    <t>野村</t>
  </si>
  <si>
    <t>良平</t>
  </si>
  <si>
    <t>多賀町</t>
    <rPh sb="0" eb="3">
      <t>タガチョウ</t>
    </rPh>
    <phoneticPr fontId="1"/>
  </si>
  <si>
    <t>う２０</t>
  </si>
  <si>
    <t>利光</t>
    <phoneticPr fontId="1"/>
  </si>
  <si>
    <t>龍司</t>
    <phoneticPr fontId="1"/>
  </si>
  <si>
    <t>う２１</t>
  </si>
  <si>
    <t>八木</t>
    <rPh sb="0" eb="2">
      <t>ヤギ</t>
    </rPh>
    <phoneticPr fontId="1"/>
  </si>
  <si>
    <t>篤司</t>
    <rPh sb="0" eb="2">
      <t>アツシ</t>
    </rPh>
    <phoneticPr fontId="1"/>
  </si>
  <si>
    <t>彦根市</t>
    <rPh sb="0" eb="3">
      <t>ヒコネシ</t>
    </rPh>
    <phoneticPr fontId="1"/>
  </si>
  <si>
    <t>う２２</t>
  </si>
  <si>
    <t>坂田</t>
    <rPh sb="0" eb="2">
      <t>サカタ</t>
    </rPh>
    <phoneticPr fontId="1"/>
  </si>
  <si>
    <t>義記</t>
    <rPh sb="0" eb="1">
      <t>ヨシ</t>
    </rPh>
    <rPh sb="1" eb="2">
      <t>キ</t>
    </rPh>
    <phoneticPr fontId="1"/>
  </si>
  <si>
    <t>守山市</t>
    <rPh sb="0" eb="3">
      <t>モリヤマシ</t>
    </rPh>
    <phoneticPr fontId="1"/>
  </si>
  <si>
    <t>う２３</t>
  </si>
  <si>
    <t>竹田</t>
    <rPh sb="0" eb="2">
      <t>タケダ</t>
    </rPh>
    <phoneticPr fontId="11"/>
  </si>
  <si>
    <t>圭佑</t>
    <rPh sb="0" eb="2">
      <t>ケイスケ</t>
    </rPh>
    <phoneticPr fontId="11"/>
  </si>
  <si>
    <t>う２４</t>
  </si>
  <si>
    <t>小泉</t>
    <rPh sb="0" eb="2">
      <t>コイズミ</t>
    </rPh>
    <phoneticPr fontId="11"/>
  </si>
  <si>
    <t>圭一郎</t>
    <rPh sb="0" eb="3">
      <t>ケイイチロウ</t>
    </rPh>
    <phoneticPr fontId="11"/>
  </si>
  <si>
    <t>大阪府</t>
    <rPh sb="0" eb="3">
      <t>オオサカフ</t>
    </rPh>
    <phoneticPr fontId="1"/>
  </si>
  <si>
    <t>う２５</t>
  </si>
  <si>
    <t>渡邊</t>
    <rPh sb="0" eb="2">
      <t>ワタナベ</t>
    </rPh>
    <phoneticPr fontId="1"/>
  </si>
  <si>
    <t>直洋</t>
    <rPh sb="0" eb="2">
      <t>ナオヒロ</t>
    </rPh>
    <phoneticPr fontId="1"/>
  </si>
  <si>
    <t>京都府</t>
    <rPh sb="0" eb="3">
      <t>キョウトフ</t>
    </rPh>
    <phoneticPr fontId="1"/>
  </si>
  <si>
    <t>う２６</t>
  </si>
  <si>
    <t>猪師</t>
    <rPh sb="0" eb="1">
      <t>イノシシ</t>
    </rPh>
    <rPh sb="1" eb="2">
      <t>シ</t>
    </rPh>
    <phoneticPr fontId="1"/>
  </si>
  <si>
    <t>崇人</t>
    <rPh sb="0" eb="1">
      <t>タカシ</t>
    </rPh>
    <rPh sb="1" eb="2">
      <t>ヒト</t>
    </rPh>
    <phoneticPr fontId="1"/>
  </si>
  <si>
    <t>う２７</t>
  </si>
  <si>
    <t>中島</t>
    <rPh sb="0" eb="2">
      <t>ナカジマ</t>
    </rPh>
    <phoneticPr fontId="1"/>
  </si>
  <si>
    <t>章大</t>
    <rPh sb="0" eb="1">
      <t>ショウ</t>
    </rPh>
    <rPh sb="1" eb="2">
      <t>ダイ</t>
    </rPh>
    <phoneticPr fontId="1"/>
  </si>
  <si>
    <t>う２８</t>
  </si>
  <si>
    <t>徳光</t>
    <rPh sb="0" eb="2">
      <t>トクミツ</t>
    </rPh>
    <phoneticPr fontId="1"/>
  </si>
  <si>
    <t>亮真</t>
    <rPh sb="0" eb="1">
      <t>リョウ</t>
    </rPh>
    <rPh sb="1" eb="2">
      <t>シン</t>
    </rPh>
    <phoneticPr fontId="1"/>
  </si>
  <si>
    <t>う２９</t>
  </si>
  <si>
    <t>元生</t>
    <rPh sb="0" eb="1">
      <t>モト</t>
    </rPh>
    <rPh sb="1" eb="2">
      <t>イ</t>
    </rPh>
    <phoneticPr fontId="1"/>
  </si>
  <si>
    <t>光亮</t>
    <rPh sb="0" eb="1">
      <t>ヒカ</t>
    </rPh>
    <rPh sb="1" eb="2">
      <t>リョウ</t>
    </rPh>
    <phoneticPr fontId="1"/>
  </si>
  <si>
    <t>う３０</t>
  </si>
  <si>
    <t>田中</t>
    <rPh sb="0" eb="2">
      <t>タナカ</t>
    </rPh>
    <phoneticPr fontId="11"/>
  </si>
  <si>
    <t>伸一</t>
    <rPh sb="0" eb="2">
      <t>シンイチ</t>
    </rPh>
    <phoneticPr fontId="11"/>
  </si>
  <si>
    <t>男</t>
    <rPh sb="0" eb="1">
      <t>オトコ</t>
    </rPh>
    <phoneticPr fontId="1"/>
  </si>
  <si>
    <t>う３１</t>
  </si>
  <si>
    <t>原田</t>
    <rPh sb="0" eb="2">
      <t>ハラダ</t>
    </rPh>
    <phoneticPr fontId="11"/>
  </si>
  <si>
    <t>真稔</t>
    <rPh sb="0" eb="1">
      <t>マ</t>
    </rPh>
    <rPh sb="1" eb="2">
      <t>ミノル</t>
    </rPh>
    <phoneticPr fontId="11"/>
  </si>
  <si>
    <t>う３２</t>
  </si>
  <si>
    <t>谷本</t>
    <rPh sb="0" eb="2">
      <t>タニモト</t>
    </rPh>
    <phoneticPr fontId="11"/>
  </si>
  <si>
    <t>健人</t>
    <rPh sb="0" eb="2">
      <t>タケヒト</t>
    </rPh>
    <phoneticPr fontId="11"/>
  </si>
  <si>
    <t>う３３</t>
  </si>
  <si>
    <t>中嶋</t>
    <rPh sb="0" eb="2">
      <t>ナカジマ</t>
    </rPh>
    <phoneticPr fontId="11"/>
  </si>
  <si>
    <t>優人</t>
    <rPh sb="0" eb="2">
      <t>ユウト</t>
    </rPh>
    <phoneticPr fontId="11"/>
  </si>
  <si>
    <t>日野町</t>
    <rPh sb="0" eb="3">
      <t>ヒノチョウ</t>
    </rPh>
    <phoneticPr fontId="11"/>
  </si>
  <si>
    <t>う３４</t>
  </si>
  <si>
    <t>赤岡</t>
    <rPh sb="0" eb="2">
      <t>アカオカ</t>
    </rPh>
    <phoneticPr fontId="11"/>
  </si>
  <si>
    <t>景伍</t>
    <rPh sb="0" eb="2">
      <t>ケイゴ</t>
    </rPh>
    <phoneticPr fontId="11"/>
  </si>
  <si>
    <t>う３５</t>
  </si>
  <si>
    <t>安井</t>
    <rPh sb="0" eb="2">
      <t>ヤスイ</t>
    </rPh>
    <phoneticPr fontId="11"/>
  </si>
  <si>
    <t>栄司</t>
    <rPh sb="0" eb="2">
      <t>エイジ</t>
    </rPh>
    <phoneticPr fontId="11"/>
  </si>
  <si>
    <t>う３６</t>
  </si>
  <si>
    <t>今井</t>
    <rPh sb="0" eb="2">
      <t>イマイ</t>
    </rPh>
    <phoneticPr fontId="1"/>
  </si>
  <si>
    <t>順子</t>
    <rPh sb="0" eb="2">
      <t>ジュンコ</t>
    </rPh>
    <phoneticPr fontId="1"/>
  </si>
  <si>
    <t>東近江市</t>
    <rPh sb="0" eb="4">
      <t>ヒガシオウミシ</t>
    </rPh>
    <phoneticPr fontId="1"/>
  </si>
  <si>
    <t>う３７</t>
  </si>
  <si>
    <t>伊吹</t>
    <rPh sb="0" eb="2">
      <t>イブキ</t>
    </rPh>
    <phoneticPr fontId="11"/>
  </si>
  <si>
    <t>邦子</t>
    <rPh sb="0" eb="2">
      <t>ジュンコ</t>
    </rPh>
    <phoneticPr fontId="1"/>
  </si>
  <si>
    <t>う３８</t>
  </si>
  <si>
    <t>植垣</t>
    <rPh sb="0" eb="2">
      <t>ウエガキ</t>
    </rPh>
    <phoneticPr fontId="11"/>
  </si>
  <si>
    <t>貴美子</t>
    <rPh sb="0" eb="3">
      <t>キミコ</t>
    </rPh>
    <phoneticPr fontId="11"/>
  </si>
  <si>
    <t>う３９</t>
  </si>
  <si>
    <t>牛道</t>
    <rPh sb="0" eb="2">
      <t>ウシミチ</t>
    </rPh>
    <phoneticPr fontId="1"/>
  </si>
  <si>
    <t>心</t>
    <rPh sb="0" eb="1">
      <t>ココロ</t>
    </rPh>
    <phoneticPr fontId="1"/>
  </si>
  <si>
    <t>長浜市</t>
    <rPh sb="0" eb="3">
      <t>ナガハマシ</t>
    </rPh>
    <phoneticPr fontId="1"/>
  </si>
  <si>
    <t>う４０</t>
  </si>
  <si>
    <t>梅田</t>
    <rPh sb="0" eb="2">
      <t>ウメダ</t>
    </rPh>
    <phoneticPr fontId="11"/>
  </si>
  <si>
    <t>陽子</t>
    <rPh sb="0" eb="2">
      <t>ヨウコ</t>
    </rPh>
    <phoneticPr fontId="1"/>
  </si>
  <si>
    <t>湖南市</t>
    <rPh sb="0" eb="3">
      <t>コナンシ</t>
    </rPh>
    <phoneticPr fontId="1"/>
  </si>
  <si>
    <t>う４１</t>
  </si>
  <si>
    <t>美香</t>
    <rPh sb="0" eb="2">
      <t>ミカ</t>
    </rPh>
    <phoneticPr fontId="1"/>
  </si>
  <si>
    <t>う４２</t>
  </si>
  <si>
    <t>辻</t>
    <rPh sb="0" eb="1">
      <t>ツジ</t>
    </rPh>
    <phoneticPr fontId="11"/>
  </si>
  <si>
    <t>佳子</t>
    <rPh sb="0" eb="2">
      <t>ヨシコ</t>
    </rPh>
    <phoneticPr fontId="1"/>
  </si>
  <si>
    <t>う４３</t>
  </si>
  <si>
    <t>苗村</t>
    <rPh sb="0" eb="2">
      <t>ナエムラ</t>
    </rPh>
    <phoneticPr fontId="11"/>
  </si>
  <si>
    <t>直子</t>
    <rPh sb="0" eb="2">
      <t>ナオコ</t>
    </rPh>
    <phoneticPr fontId="1"/>
  </si>
  <si>
    <t>竜王町</t>
    <rPh sb="0" eb="3">
      <t>リュウオウチョウ</t>
    </rPh>
    <phoneticPr fontId="1"/>
  </si>
  <si>
    <t>う４４</t>
  </si>
  <si>
    <t>藤田</t>
    <rPh sb="0" eb="2">
      <t>フジタ</t>
    </rPh>
    <phoneticPr fontId="1"/>
  </si>
  <si>
    <t>博美</t>
    <rPh sb="0" eb="2">
      <t>ヒロミ</t>
    </rPh>
    <phoneticPr fontId="1"/>
  </si>
  <si>
    <t>う４５</t>
  </si>
  <si>
    <t>竹下</t>
  </si>
  <si>
    <t>光代</t>
    <rPh sb="0" eb="2">
      <t>ミツヨ</t>
    </rPh>
    <phoneticPr fontId="1"/>
  </si>
  <si>
    <t>う４６</t>
  </si>
  <si>
    <t>姫井</t>
  </si>
  <si>
    <t>亜利沙</t>
    <rPh sb="0" eb="3">
      <t>アリサ</t>
    </rPh>
    <phoneticPr fontId="1"/>
  </si>
  <si>
    <t>う４７</t>
  </si>
  <si>
    <t>村田</t>
    <rPh sb="0" eb="2">
      <t>ムラタ</t>
    </rPh>
    <phoneticPr fontId="1"/>
  </si>
  <si>
    <t>彩子</t>
    <phoneticPr fontId="1"/>
  </si>
  <si>
    <t>う４８</t>
  </si>
  <si>
    <t>村川</t>
    <rPh sb="0" eb="2">
      <t>ムラカワ</t>
    </rPh>
    <phoneticPr fontId="1"/>
  </si>
  <si>
    <t>庸子</t>
    <rPh sb="0" eb="2">
      <t>ヨウコ</t>
    </rPh>
    <phoneticPr fontId="1"/>
  </si>
  <si>
    <t>愛荘町</t>
    <rPh sb="0" eb="3">
      <t>アイショウチョウ</t>
    </rPh>
    <phoneticPr fontId="1"/>
  </si>
  <si>
    <t>う４９</t>
  </si>
  <si>
    <t>古株</t>
    <rPh sb="0" eb="2">
      <t>コカブ</t>
    </rPh>
    <phoneticPr fontId="1"/>
  </si>
  <si>
    <t>淳子</t>
    <rPh sb="0" eb="2">
      <t>ジュンコ</t>
    </rPh>
    <phoneticPr fontId="1"/>
  </si>
  <si>
    <t>近江八幡市</t>
    <phoneticPr fontId="1"/>
  </si>
  <si>
    <t>う５０</t>
  </si>
  <si>
    <t>洋子</t>
    <rPh sb="0" eb="2">
      <t>ヨウコ</t>
    </rPh>
    <phoneticPr fontId="11"/>
  </si>
  <si>
    <t>う５１</t>
  </si>
  <si>
    <t>小川</t>
    <rPh sb="0" eb="2">
      <t>オガワ</t>
    </rPh>
    <phoneticPr fontId="11"/>
  </si>
  <si>
    <t>陽子</t>
    <rPh sb="0" eb="2">
      <t>ヨウコ</t>
    </rPh>
    <phoneticPr fontId="11"/>
  </si>
  <si>
    <t>う５２</t>
  </si>
  <si>
    <t>山口</t>
    <rPh sb="0" eb="2">
      <t>ヤマグチ</t>
    </rPh>
    <phoneticPr fontId="11"/>
  </si>
  <si>
    <t>千恵</t>
    <rPh sb="0" eb="2">
      <t>チエ</t>
    </rPh>
    <phoneticPr fontId="11"/>
  </si>
  <si>
    <t>う５３</t>
  </si>
  <si>
    <t>心奈</t>
    <rPh sb="0" eb="2">
      <t>ココナ</t>
    </rPh>
    <phoneticPr fontId="11"/>
  </si>
  <si>
    <t>う５４</t>
  </si>
  <si>
    <t>河野</t>
    <rPh sb="0" eb="2">
      <t>カワノ</t>
    </rPh>
    <phoneticPr fontId="11"/>
  </si>
  <si>
    <t>由子</t>
    <rPh sb="0" eb="2">
      <t>ユウコ</t>
    </rPh>
    <phoneticPr fontId="11"/>
  </si>
  <si>
    <t>う５５</t>
  </si>
  <si>
    <t>大輔</t>
    <rPh sb="0" eb="2">
      <t>ダイスケ</t>
    </rPh>
    <phoneticPr fontId="1"/>
  </si>
  <si>
    <t>草津市</t>
    <rPh sb="0" eb="3">
      <t>クサツシ</t>
    </rPh>
    <phoneticPr fontId="1"/>
  </si>
  <si>
    <t>９人</t>
    <rPh sb="1" eb="2">
      <t>ニン</t>
    </rPh>
    <phoneticPr fontId="11"/>
  </si>
  <si>
    <t>た０１</t>
    <phoneticPr fontId="11"/>
  </si>
  <si>
    <t>川瀬</t>
    <rPh sb="0" eb="2">
      <t>カワセ</t>
    </rPh>
    <phoneticPr fontId="11"/>
  </si>
  <si>
    <t>清子</t>
    <rPh sb="0" eb="2">
      <t>キヨコ</t>
    </rPh>
    <phoneticPr fontId="11"/>
  </si>
  <si>
    <t>建部TC</t>
    <rPh sb="0" eb="2">
      <t>タテベ</t>
    </rPh>
    <phoneticPr fontId="11"/>
  </si>
  <si>
    <t>た０２</t>
    <phoneticPr fontId="11"/>
  </si>
  <si>
    <t>中村</t>
    <rPh sb="0" eb="2">
      <t>ナカムラ</t>
    </rPh>
    <phoneticPr fontId="11"/>
  </si>
  <si>
    <t>雅宣</t>
    <rPh sb="0" eb="1">
      <t>マサ</t>
    </rPh>
    <rPh sb="1" eb="2">
      <t>ノリ</t>
    </rPh>
    <phoneticPr fontId="11"/>
  </si>
  <si>
    <t>た０３</t>
    <phoneticPr fontId="11"/>
  </si>
  <si>
    <t>村地</t>
    <rPh sb="0" eb="2">
      <t>ムラチ</t>
    </rPh>
    <phoneticPr fontId="11"/>
  </si>
  <si>
    <t>直也</t>
    <rPh sb="0" eb="2">
      <t>ナオヤ</t>
    </rPh>
    <phoneticPr fontId="11"/>
  </si>
  <si>
    <t>た０４</t>
  </si>
  <si>
    <t>小梶</t>
    <rPh sb="0" eb="2">
      <t>コカジ</t>
    </rPh>
    <phoneticPr fontId="11"/>
  </si>
  <si>
    <t>優子</t>
    <rPh sb="0" eb="2">
      <t>ユウコ</t>
    </rPh>
    <phoneticPr fontId="11"/>
  </si>
  <si>
    <t>た０５</t>
  </si>
  <si>
    <t>井原</t>
    <rPh sb="0" eb="2">
      <t>イハラ</t>
    </rPh>
    <phoneticPr fontId="11"/>
  </si>
  <si>
    <t>早苗</t>
    <rPh sb="0" eb="2">
      <t>サナエ</t>
    </rPh>
    <phoneticPr fontId="11"/>
  </si>
  <si>
    <t>た０６</t>
  </si>
  <si>
    <t>坂上</t>
    <rPh sb="0" eb="2">
      <t>サカウエ</t>
    </rPh>
    <phoneticPr fontId="11"/>
  </si>
  <si>
    <t>治謙</t>
    <rPh sb="0" eb="1">
      <t>ハル</t>
    </rPh>
    <rPh sb="1" eb="2">
      <t>ケン</t>
    </rPh>
    <phoneticPr fontId="11"/>
  </si>
  <si>
    <t>た０７</t>
  </si>
  <si>
    <t>川尻</t>
    <rPh sb="0" eb="2">
      <t>カワジリ</t>
    </rPh>
    <phoneticPr fontId="11"/>
  </si>
  <si>
    <t>実千代</t>
    <rPh sb="0" eb="1">
      <t>ジツ</t>
    </rPh>
    <rPh sb="1" eb="3">
      <t>チヨ</t>
    </rPh>
    <phoneticPr fontId="11"/>
  </si>
  <si>
    <t>た０８</t>
  </si>
  <si>
    <t>増山</t>
    <rPh sb="0" eb="2">
      <t>マスヤマ</t>
    </rPh>
    <phoneticPr fontId="11"/>
  </si>
  <si>
    <t>浩明</t>
    <rPh sb="0" eb="2">
      <t>ヒロアキ</t>
    </rPh>
    <phoneticPr fontId="11"/>
  </si>
  <si>
    <t>た０９</t>
  </si>
  <si>
    <t>刈谷</t>
    <rPh sb="0" eb="2">
      <t>カリヤ</t>
    </rPh>
    <phoneticPr fontId="11"/>
  </si>
  <si>
    <t>佳宏</t>
    <rPh sb="0" eb="2">
      <t>ヨシヒロ</t>
    </rPh>
    <phoneticPr fontId="11"/>
  </si>
  <si>
    <t>た１０</t>
  </si>
  <si>
    <t>上川</t>
    <rPh sb="0" eb="2">
      <t>カミカワ</t>
    </rPh>
    <phoneticPr fontId="1"/>
  </si>
  <si>
    <t>かの子</t>
    <rPh sb="2" eb="3">
      <t>コ</t>
    </rPh>
    <phoneticPr fontId="1"/>
  </si>
  <si>
    <t>１８人</t>
    <rPh sb="2" eb="3">
      <t>ニン</t>
    </rPh>
    <phoneticPr fontId="11"/>
  </si>
  <si>
    <t>ぷ０１</t>
    <phoneticPr fontId="1"/>
  </si>
  <si>
    <t>吉田</t>
    <rPh sb="0" eb="2">
      <t>ヨシダ</t>
    </rPh>
    <phoneticPr fontId="1"/>
  </si>
  <si>
    <t>知司</t>
    <rPh sb="0" eb="2">
      <t>トモジ</t>
    </rPh>
    <phoneticPr fontId="1"/>
  </si>
  <si>
    <t>プラチナＴＣ</t>
  </si>
  <si>
    <t>プラチナＴＣ</t>
    <phoneticPr fontId="11"/>
  </si>
  <si>
    <t>ぷ０２</t>
    <phoneticPr fontId="11"/>
  </si>
  <si>
    <t>一丸</t>
    <rPh sb="0" eb="2">
      <t>イチマル</t>
    </rPh>
    <phoneticPr fontId="1"/>
  </si>
  <si>
    <t>征功</t>
    <rPh sb="0" eb="1">
      <t>セイ</t>
    </rPh>
    <rPh sb="1" eb="2">
      <t>イサオ</t>
    </rPh>
    <phoneticPr fontId="1"/>
  </si>
  <si>
    <t>ぷ０３</t>
  </si>
  <si>
    <t>青井</t>
    <rPh sb="0" eb="2">
      <t>アオイ</t>
    </rPh>
    <phoneticPr fontId="1"/>
  </si>
  <si>
    <t>亘</t>
    <rPh sb="0" eb="1">
      <t>ワタル</t>
    </rPh>
    <phoneticPr fontId="1"/>
  </si>
  <si>
    <t>ぷ０４</t>
  </si>
  <si>
    <t>澤井</t>
    <rPh sb="0" eb="2">
      <t>サワイ</t>
    </rPh>
    <phoneticPr fontId="1"/>
  </si>
  <si>
    <t>恵子</t>
    <rPh sb="0" eb="2">
      <t>ケイコ</t>
    </rPh>
    <phoneticPr fontId="1"/>
  </si>
  <si>
    <t>ぷ０５</t>
  </si>
  <si>
    <t>関</t>
    <rPh sb="0" eb="1">
      <t>セキ</t>
    </rPh>
    <phoneticPr fontId="1"/>
  </si>
  <si>
    <t>弘次</t>
    <rPh sb="0" eb="2">
      <t>コウジ</t>
    </rPh>
    <phoneticPr fontId="1"/>
  </si>
  <si>
    <t>愛荘町</t>
    <rPh sb="0" eb="1">
      <t>アイ</t>
    </rPh>
    <rPh sb="2" eb="3">
      <t>チョウ</t>
    </rPh>
    <phoneticPr fontId="1"/>
  </si>
  <si>
    <t>ぷ０６</t>
  </si>
  <si>
    <t>但中</t>
    <rPh sb="0" eb="1">
      <t>タン</t>
    </rPh>
    <rPh sb="1" eb="2">
      <t>ナカ</t>
    </rPh>
    <phoneticPr fontId="1"/>
  </si>
  <si>
    <t>昭三</t>
    <rPh sb="0" eb="2">
      <t>ショウゾウ</t>
    </rPh>
    <phoneticPr fontId="1"/>
  </si>
  <si>
    <t>ぷ０７</t>
  </si>
  <si>
    <t>松田</t>
    <rPh sb="0" eb="2">
      <t>マツダ</t>
    </rPh>
    <phoneticPr fontId="1"/>
  </si>
  <si>
    <t>ぷ０８</t>
  </si>
  <si>
    <t>森谷</t>
    <rPh sb="0" eb="2">
      <t>モリタニ</t>
    </rPh>
    <phoneticPr fontId="1"/>
  </si>
  <si>
    <t>洋子</t>
    <rPh sb="0" eb="2">
      <t>ヨウコ</t>
    </rPh>
    <phoneticPr fontId="1"/>
  </si>
  <si>
    <t>ぷ０９</t>
  </si>
  <si>
    <t>山形</t>
    <rPh sb="0" eb="2">
      <t>ヤマガタ</t>
    </rPh>
    <phoneticPr fontId="1"/>
  </si>
  <si>
    <t>公平</t>
    <rPh sb="0" eb="2">
      <t>コウヘイ</t>
    </rPh>
    <phoneticPr fontId="1"/>
  </si>
  <si>
    <t>ぷ１０</t>
  </si>
  <si>
    <t>誠</t>
    <rPh sb="0" eb="1">
      <t>マコト</t>
    </rPh>
    <phoneticPr fontId="1"/>
  </si>
  <si>
    <t>ぷ１１</t>
  </si>
  <si>
    <t>谷口</t>
    <rPh sb="0" eb="2">
      <t>タニグチ</t>
    </rPh>
    <phoneticPr fontId="1"/>
  </si>
  <si>
    <t>一男</t>
    <rPh sb="0" eb="2">
      <t>カズオ</t>
    </rPh>
    <phoneticPr fontId="1"/>
  </si>
  <si>
    <t>ぷ１２</t>
  </si>
  <si>
    <t>鶴田</t>
    <rPh sb="0" eb="2">
      <t>ツルタ</t>
    </rPh>
    <phoneticPr fontId="1"/>
  </si>
  <si>
    <t>進</t>
    <rPh sb="0" eb="1">
      <t>ススム</t>
    </rPh>
    <phoneticPr fontId="1"/>
  </si>
  <si>
    <t>ぷ１３</t>
  </si>
  <si>
    <t>早川</t>
    <rPh sb="0" eb="2">
      <t>ハヤカワ</t>
    </rPh>
    <phoneticPr fontId="1"/>
  </si>
  <si>
    <t>浩</t>
    <rPh sb="0" eb="1">
      <t>ヒロシ</t>
    </rPh>
    <phoneticPr fontId="1"/>
  </si>
  <si>
    <t>ぷ１４</t>
  </si>
  <si>
    <t>諭</t>
    <rPh sb="0" eb="1">
      <t>サトシ</t>
    </rPh>
    <phoneticPr fontId="1"/>
  </si>
  <si>
    <t>ぷ１５</t>
  </si>
  <si>
    <t>堀川</t>
    <rPh sb="0" eb="2">
      <t>ホリカワ</t>
    </rPh>
    <phoneticPr fontId="1"/>
  </si>
  <si>
    <t>敬児</t>
    <rPh sb="0" eb="1">
      <t>ケイ</t>
    </rPh>
    <rPh sb="1" eb="2">
      <t>ジ</t>
    </rPh>
    <phoneticPr fontId="1"/>
  </si>
  <si>
    <t>ぷ１６</t>
  </si>
  <si>
    <t>水</t>
    <rPh sb="0" eb="1">
      <t>ミズ</t>
    </rPh>
    <phoneticPr fontId="1"/>
  </si>
  <si>
    <t>義治</t>
    <rPh sb="0" eb="2">
      <t>ヨシハル</t>
    </rPh>
    <phoneticPr fontId="1"/>
  </si>
  <si>
    <t>ぷ１７</t>
  </si>
  <si>
    <t>安田</t>
    <rPh sb="0" eb="2">
      <t>ヤスダ</t>
    </rPh>
    <phoneticPr fontId="1"/>
  </si>
  <si>
    <t>和彦</t>
    <rPh sb="0" eb="2">
      <t>カズヒコ</t>
    </rPh>
    <phoneticPr fontId="1"/>
  </si>
  <si>
    <t>ぷ１８</t>
  </si>
  <si>
    <t>牧村</t>
    <rPh sb="0" eb="2">
      <t>マキムラ</t>
    </rPh>
    <phoneticPr fontId="1"/>
  </si>
  <si>
    <t>裕子</t>
    <rPh sb="0" eb="2">
      <t>ユウコ</t>
    </rPh>
    <phoneticPr fontId="1"/>
  </si>
  <si>
    <t>３１人</t>
    <rPh sb="2" eb="3">
      <t>ニン</t>
    </rPh>
    <phoneticPr fontId="11"/>
  </si>
  <si>
    <t>し０１</t>
    <phoneticPr fontId="1"/>
  </si>
  <si>
    <t>竹中</t>
    <rPh sb="0" eb="2">
      <t>タケナカ</t>
    </rPh>
    <phoneticPr fontId="11"/>
  </si>
  <si>
    <t>徳司</t>
    <rPh sb="0" eb="1">
      <t>トク</t>
    </rPh>
    <rPh sb="1" eb="2">
      <t>ツカサ</t>
    </rPh>
    <phoneticPr fontId="11"/>
  </si>
  <si>
    <t>湖東シニア東近江</t>
    <rPh sb="0" eb="2">
      <t>コトウ</t>
    </rPh>
    <rPh sb="5" eb="8">
      <t>ヒガシオウミ</t>
    </rPh>
    <phoneticPr fontId="1"/>
  </si>
  <si>
    <t>レッドライオン</t>
    <phoneticPr fontId="11"/>
  </si>
  <si>
    <t>し０２</t>
    <phoneticPr fontId="1"/>
  </si>
  <si>
    <t>南</t>
    <rPh sb="0" eb="1">
      <t>ミナミ</t>
    </rPh>
    <phoneticPr fontId="11"/>
  </si>
  <si>
    <t>人嗣</t>
    <rPh sb="0" eb="2">
      <t>ヒトシ</t>
    </rPh>
    <phoneticPr fontId="11"/>
  </si>
  <si>
    <t>し０３</t>
  </si>
  <si>
    <t>勝之</t>
    <rPh sb="0" eb="2">
      <t>カツユキ</t>
    </rPh>
    <phoneticPr fontId="11"/>
  </si>
  <si>
    <t>加藤</t>
    <rPh sb="0" eb="2">
      <t>カトウ</t>
    </rPh>
    <phoneticPr fontId="11"/>
  </si>
  <si>
    <t>昇</t>
    <rPh sb="0" eb="1">
      <t>ノボル</t>
    </rPh>
    <phoneticPr fontId="11"/>
  </si>
  <si>
    <t>大木</t>
    <rPh sb="0" eb="2">
      <t>オオキ</t>
    </rPh>
    <phoneticPr fontId="11"/>
  </si>
  <si>
    <t>浩</t>
    <rPh sb="0" eb="1">
      <t>ヒロシ</t>
    </rPh>
    <phoneticPr fontId="11"/>
  </si>
  <si>
    <t>春巳</t>
    <rPh sb="0" eb="1">
      <t>ハル</t>
    </rPh>
    <rPh sb="1" eb="2">
      <t>ミ</t>
    </rPh>
    <phoneticPr fontId="11"/>
  </si>
  <si>
    <t>林</t>
    <rPh sb="0" eb="1">
      <t>ハヤシ</t>
    </rPh>
    <phoneticPr fontId="11"/>
  </si>
  <si>
    <t>雅子</t>
    <rPh sb="0" eb="2">
      <t>マサコ</t>
    </rPh>
    <phoneticPr fontId="11"/>
  </si>
  <si>
    <t>し０８</t>
  </si>
  <si>
    <t>誠</t>
    <rPh sb="0" eb="1">
      <t>マコト</t>
    </rPh>
    <phoneticPr fontId="11"/>
  </si>
  <si>
    <t>JB愛SHO-TC</t>
    <rPh sb="2" eb="3">
      <t>アイ</t>
    </rPh>
    <phoneticPr fontId="1"/>
  </si>
  <si>
    <t>し０９</t>
  </si>
  <si>
    <t>晴之</t>
    <rPh sb="0" eb="2">
      <t>ハルユキ</t>
    </rPh>
    <phoneticPr fontId="11"/>
  </si>
  <si>
    <t>し１０</t>
  </si>
  <si>
    <t>俊治</t>
    <rPh sb="0" eb="1">
      <t>トシ</t>
    </rPh>
    <rPh sb="1" eb="2">
      <t>ジ</t>
    </rPh>
    <phoneticPr fontId="11"/>
  </si>
  <si>
    <t>し１１</t>
  </si>
  <si>
    <t>北村</t>
    <rPh sb="0" eb="2">
      <t>キタムラ</t>
    </rPh>
    <phoneticPr fontId="11"/>
  </si>
  <si>
    <t>弘司</t>
    <rPh sb="0" eb="1">
      <t>ヒロシ</t>
    </rPh>
    <rPh sb="1" eb="2">
      <t>ツカサ</t>
    </rPh>
    <phoneticPr fontId="11"/>
  </si>
  <si>
    <t>し１２</t>
  </si>
  <si>
    <t>坪田</t>
    <rPh sb="0" eb="2">
      <t>ツボタ</t>
    </rPh>
    <phoneticPr fontId="11"/>
  </si>
  <si>
    <t>敏裕</t>
    <rPh sb="0" eb="1">
      <t>トシ</t>
    </rPh>
    <rPh sb="1" eb="2">
      <t>ユウ</t>
    </rPh>
    <phoneticPr fontId="11"/>
  </si>
  <si>
    <t>近江八幡市</t>
    <rPh sb="0" eb="5">
      <t>オウミハチマンシ</t>
    </rPh>
    <phoneticPr fontId="1"/>
  </si>
  <si>
    <t>し１３</t>
  </si>
  <si>
    <t>泰枝</t>
    <rPh sb="0" eb="1">
      <t>タイ</t>
    </rPh>
    <rPh sb="1" eb="2">
      <t>エダ</t>
    </rPh>
    <phoneticPr fontId="11"/>
  </si>
  <si>
    <t>し１４</t>
  </si>
  <si>
    <t>槙田</t>
    <rPh sb="0" eb="1">
      <t>シン</t>
    </rPh>
    <rPh sb="1" eb="2">
      <t>タ</t>
    </rPh>
    <phoneticPr fontId="11"/>
  </si>
  <si>
    <t>学</t>
    <rPh sb="0" eb="1">
      <t>マナ</t>
    </rPh>
    <phoneticPr fontId="11"/>
  </si>
  <si>
    <t>し１５</t>
  </si>
  <si>
    <t>し１６</t>
  </si>
  <si>
    <t>平岩</t>
    <rPh sb="0" eb="2">
      <t>ヒライワ</t>
    </rPh>
    <phoneticPr fontId="11"/>
  </si>
  <si>
    <t>治司</t>
    <rPh sb="0" eb="1">
      <t>オサム</t>
    </rPh>
    <rPh sb="1" eb="2">
      <t>ツカサ</t>
    </rPh>
    <phoneticPr fontId="11"/>
  </si>
  <si>
    <t>ピンクパンダ</t>
    <phoneticPr fontId="1"/>
  </si>
  <si>
    <t>し１７</t>
  </si>
  <si>
    <t>井田</t>
    <rPh sb="0" eb="2">
      <t>イダ</t>
    </rPh>
    <phoneticPr fontId="11"/>
  </si>
  <si>
    <t>圭子</t>
    <rPh sb="0" eb="2">
      <t>ケイコ</t>
    </rPh>
    <phoneticPr fontId="11"/>
  </si>
  <si>
    <t>し１８</t>
  </si>
  <si>
    <t>今村</t>
    <rPh sb="0" eb="2">
      <t>イマムラ</t>
    </rPh>
    <phoneticPr fontId="11"/>
  </si>
  <si>
    <t>宣明</t>
    <rPh sb="0" eb="2">
      <t>ノブアキ</t>
    </rPh>
    <phoneticPr fontId="11"/>
  </si>
  <si>
    <t>し１９</t>
  </si>
  <si>
    <t>新谷</t>
    <rPh sb="0" eb="2">
      <t>シンガイ</t>
    </rPh>
    <phoneticPr fontId="11"/>
  </si>
  <si>
    <t>弘之</t>
    <rPh sb="0" eb="2">
      <t>ヒロユキ</t>
    </rPh>
    <phoneticPr fontId="11"/>
  </si>
  <si>
    <t>し２０</t>
  </si>
  <si>
    <t>木瀬</t>
    <rPh sb="0" eb="2">
      <t>キセ</t>
    </rPh>
    <phoneticPr fontId="11"/>
  </si>
  <si>
    <t>茂雄</t>
    <rPh sb="0" eb="2">
      <t>シゲオ</t>
    </rPh>
    <phoneticPr fontId="11"/>
  </si>
  <si>
    <t>し２１</t>
  </si>
  <si>
    <t>ドーラン</t>
  </si>
  <si>
    <t>デーブ</t>
  </si>
  <si>
    <t>し２２</t>
  </si>
  <si>
    <t>鈴木</t>
    <rPh sb="0" eb="2">
      <t>スズキ</t>
    </rPh>
    <phoneticPr fontId="11"/>
  </si>
  <si>
    <t>英夫</t>
    <rPh sb="0" eb="2">
      <t>ヒデオ</t>
    </rPh>
    <phoneticPr fontId="11"/>
  </si>
  <si>
    <t>し２３</t>
  </si>
  <si>
    <t>喜久子</t>
    <rPh sb="0" eb="3">
      <t>キクコ</t>
    </rPh>
    <phoneticPr fontId="11"/>
  </si>
  <si>
    <t>し２４</t>
  </si>
  <si>
    <t>明子</t>
    <rPh sb="0" eb="2">
      <t>アキコ</t>
    </rPh>
    <phoneticPr fontId="11"/>
  </si>
  <si>
    <t>し２５</t>
  </si>
  <si>
    <t>福島</t>
    <rPh sb="0" eb="2">
      <t>フクシマ</t>
    </rPh>
    <phoneticPr fontId="11"/>
  </si>
  <si>
    <t>し２６</t>
  </si>
  <si>
    <t>藤野</t>
    <rPh sb="0" eb="2">
      <t>フジノ</t>
    </rPh>
    <phoneticPr fontId="11"/>
  </si>
  <si>
    <t>秀明</t>
    <rPh sb="0" eb="2">
      <t>ヒデアキ</t>
    </rPh>
    <phoneticPr fontId="11"/>
  </si>
  <si>
    <t>し２７</t>
  </si>
  <si>
    <t>油利</t>
    <rPh sb="0" eb="2">
      <t>ユリ</t>
    </rPh>
    <phoneticPr fontId="11"/>
  </si>
  <si>
    <t>享</t>
    <rPh sb="0" eb="1">
      <t>トオル</t>
    </rPh>
    <phoneticPr fontId="11"/>
  </si>
  <si>
    <t>し２８</t>
  </si>
  <si>
    <t>西村</t>
    <rPh sb="0" eb="2">
      <t>ニシムラ</t>
    </rPh>
    <phoneticPr fontId="11"/>
  </si>
  <si>
    <t>国太郎</t>
    <rPh sb="0" eb="3">
      <t>クニタロウ</t>
    </rPh>
    <phoneticPr fontId="11"/>
  </si>
  <si>
    <t>し２９</t>
  </si>
  <si>
    <t>河合</t>
    <rPh sb="0" eb="2">
      <t>カワイ</t>
    </rPh>
    <phoneticPr fontId="1"/>
  </si>
  <si>
    <t>仙治</t>
    <rPh sb="0" eb="1">
      <t>セン</t>
    </rPh>
    <rPh sb="1" eb="2">
      <t>ジ</t>
    </rPh>
    <phoneticPr fontId="1"/>
  </si>
  <si>
    <t>豊郷町</t>
    <rPh sb="0" eb="3">
      <t>トヨサトチョウ</t>
    </rPh>
    <phoneticPr fontId="11"/>
  </si>
  <si>
    <t>し３０</t>
  </si>
  <si>
    <t>岸田</t>
    <rPh sb="0" eb="2">
      <t>キシダ</t>
    </rPh>
    <phoneticPr fontId="11"/>
  </si>
  <si>
    <t>昌子</t>
    <rPh sb="0" eb="2">
      <t>マサコ</t>
    </rPh>
    <phoneticPr fontId="11"/>
  </si>
  <si>
    <t>し３１</t>
  </si>
  <si>
    <t>宇野</t>
    <rPh sb="0" eb="2">
      <t>ウノ</t>
    </rPh>
    <phoneticPr fontId="11"/>
  </si>
  <si>
    <t>こ０１</t>
    <phoneticPr fontId="11"/>
  </si>
  <si>
    <t>直八</t>
    <rPh sb="0" eb="1">
      <t>ナオ</t>
    </rPh>
    <rPh sb="1" eb="2">
      <t>ハチ</t>
    </rPh>
    <phoneticPr fontId="11"/>
  </si>
  <si>
    <t>個人登録</t>
    <rPh sb="0" eb="4">
      <t>コジントウロク</t>
    </rPh>
    <phoneticPr fontId="11"/>
  </si>
  <si>
    <t>個人登録</t>
    <rPh sb="0" eb="2">
      <t>コジン</t>
    </rPh>
    <rPh sb="2" eb="4">
      <t>トウロク</t>
    </rPh>
    <phoneticPr fontId="11"/>
  </si>
  <si>
    <t>OK</t>
    <phoneticPr fontId="11"/>
  </si>
  <si>
    <t>こ０３</t>
  </si>
  <si>
    <t>細原</t>
    <rPh sb="0" eb="1">
      <t>ホソ</t>
    </rPh>
    <rPh sb="1" eb="2">
      <t>ハラ</t>
    </rPh>
    <phoneticPr fontId="11"/>
  </si>
  <si>
    <t>禎夫</t>
  </si>
  <si>
    <t>こ０４</t>
  </si>
  <si>
    <t>國本</t>
    <rPh sb="0" eb="2">
      <t>クニモト</t>
    </rPh>
    <phoneticPr fontId="11"/>
  </si>
  <si>
    <t>東近江市</t>
    <rPh sb="0" eb="3">
      <t>ヒガシオウミ</t>
    </rPh>
    <rPh sb="3" eb="4">
      <t>シ</t>
    </rPh>
    <phoneticPr fontId="11"/>
  </si>
  <si>
    <t>10～15</t>
    <phoneticPr fontId="11"/>
  </si>
  <si>
    <t>10代</t>
    <rPh sb="2" eb="3">
      <t>ダイ</t>
    </rPh>
    <phoneticPr fontId="11"/>
  </si>
  <si>
    <t>15～20</t>
    <phoneticPr fontId="11"/>
  </si>
  <si>
    <t>20～25</t>
    <phoneticPr fontId="11"/>
  </si>
  <si>
    <t>20代</t>
    <rPh sb="2" eb="3">
      <t>ダイ</t>
    </rPh>
    <phoneticPr fontId="11"/>
  </si>
  <si>
    <t>25～30</t>
    <phoneticPr fontId="11"/>
  </si>
  <si>
    <t>30～35</t>
    <phoneticPr fontId="11"/>
  </si>
  <si>
    <t>30代</t>
    <rPh sb="2" eb="3">
      <t>ダイ</t>
    </rPh>
    <phoneticPr fontId="11"/>
  </si>
  <si>
    <t>35～40</t>
    <phoneticPr fontId="11"/>
  </si>
  <si>
    <t>40～45</t>
    <phoneticPr fontId="11"/>
  </si>
  <si>
    <t>40代</t>
    <rPh sb="2" eb="3">
      <t>ダイ</t>
    </rPh>
    <phoneticPr fontId="11"/>
  </si>
  <si>
    <t>45～50</t>
    <phoneticPr fontId="11"/>
  </si>
  <si>
    <t>50～55</t>
    <phoneticPr fontId="11"/>
  </si>
  <si>
    <t>50代</t>
    <rPh sb="2" eb="3">
      <t>ダイ</t>
    </rPh>
    <phoneticPr fontId="11"/>
  </si>
  <si>
    <t>55～60</t>
    <phoneticPr fontId="11"/>
  </si>
  <si>
    <t>60～65</t>
    <phoneticPr fontId="11"/>
  </si>
  <si>
    <t>60代</t>
    <rPh sb="2" eb="3">
      <t>ダイ</t>
    </rPh>
    <phoneticPr fontId="11"/>
  </si>
  <si>
    <t>65～70</t>
    <phoneticPr fontId="11"/>
  </si>
  <si>
    <t>70～75</t>
    <phoneticPr fontId="11"/>
  </si>
  <si>
    <t>70代</t>
    <rPh sb="2" eb="3">
      <t>ダイ</t>
    </rPh>
    <phoneticPr fontId="11"/>
  </si>
  <si>
    <t>75～80</t>
    <phoneticPr fontId="11"/>
  </si>
  <si>
    <t>80～85</t>
    <phoneticPr fontId="11"/>
  </si>
  <si>
    <t>80代</t>
    <rPh sb="2" eb="3">
      <t>ダイ</t>
    </rPh>
    <phoneticPr fontId="11"/>
  </si>
  <si>
    <t>85～90</t>
    <phoneticPr fontId="11"/>
  </si>
  <si>
    <t>市町村</t>
    <rPh sb="0" eb="3">
      <t>シチョウソン</t>
    </rPh>
    <phoneticPr fontId="11"/>
  </si>
  <si>
    <t>人数</t>
    <rPh sb="0" eb="2">
      <t>ニンズウ</t>
    </rPh>
    <phoneticPr fontId="11"/>
  </si>
  <si>
    <t>京都府</t>
    <phoneticPr fontId="11"/>
  </si>
  <si>
    <t>野洲市</t>
    <phoneticPr fontId="11"/>
  </si>
  <si>
    <t>草津市</t>
    <phoneticPr fontId="11"/>
  </si>
  <si>
    <t>愛荘町</t>
    <rPh sb="0" eb="1">
      <t>アイ</t>
    </rPh>
    <rPh sb="1" eb="2">
      <t>ソウ</t>
    </rPh>
    <rPh sb="2" eb="3">
      <t>チョウ</t>
    </rPh>
    <phoneticPr fontId="11"/>
  </si>
  <si>
    <t>大津市</t>
    <phoneticPr fontId="11"/>
  </si>
  <si>
    <t>守山市</t>
    <phoneticPr fontId="11"/>
  </si>
  <si>
    <t>栗東市</t>
  </si>
  <si>
    <t>米原市</t>
    <phoneticPr fontId="11"/>
  </si>
  <si>
    <t>日野町</t>
  </si>
  <si>
    <t>竜王町</t>
    <phoneticPr fontId="11"/>
  </si>
  <si>
    <t>多賀町</t>
    <phoneticPr fontId="11"/>
  </si>
  <si>
    <r>
      <t>↓ひばり公園　ドームAB　8：45</t>
    </r>
    <r>
      <rPr>
        <b/>
        <sz val="10"/>
        <color indexed="8"/>
        <rFont val="ＭＳ Ｐゴシック"/>
        <family val="3"/>
        <charset val="128"/>
      </rPr>
      <t>までに本部に出席を届ける</t>
    </r>
    <phoneticPr fontId="11"/>
  </si>
  <si>
    <t>・</t>
  </si>
  <si>
    <t>成　績</t>
  </si>
  <si>
    <t>順　位</t>
  </si>
  <si>
    <t>mix</t>
    <phoneticPr fontId="11"/>
  </si>
  <si>
    <t>-</t>
    <phoneticPr fontId="11"/>
  </si>
  <si>
    <t>ms</t>
    <phoneticPr fontId="11"/>
  </si>
  <si>
    <t>ws</t>
    <phoneticPr fontId="11"/>
  </si>
  <si>
    <t>登録No</t>
  </si>
  <si>
    <r>
      <t>↓ひばり公園　外CD</t>
    </r>
    <r>
      <rPr>
        <b/>
        <sz val="12"/>
        <color indexed="8"/>
        <rFont val="ＭＳ Ｐゴシック"/>
        <family val="3"/>
        <charset val="128"/>
      </rPr>
      <t>　</t>
    </r>
    <r>
      <rPr>
        <b/>
        <sz val="10"/>
        <color indexed="8"/>
        <rFont val="ＭＳ Ｐゴシック"/>
        <family val="3"/>
        <charset val="128"/>
      </rPr>
      <t>8：45までに本部に出席を届ける</t>
    </r>
    <rPh sb="7" eb="8">
      <t>ソト</t>
    </rPh>
    <phoneticPr fontId="11"/>
  </si>
  <si>
    <t>①</t>
  </si>
  <si>
    <t>順位決定方法　①勝数　②直接対決　③取得ゲーム率（取得ゲーム数/全ゲーム数）</t>
  </si>
  <si>
    <t>第6回東近江ホップマンカップ　    2026.6.7</t>
    <phoneticPr fontId="11"/>
  </si>
  <si>
    <t>登録No</t>
    <phoneticPr fontId="1"/>
  </si>
  <si>
    <t>予選リーグ1</t>
    <rPh sb="0" eb="2">
      <t>ヨセン</t>
    </rPh>
    <phoneticPr fontId="1"/>
  </si>
  <si>
    <t>予選リーグ２</t>
    <rPh sb="0" eb="2">
      <t>ヨセン</t>
    </rPh>
    <phoneticPr fontId="1"/>
  </si>
  <si>
    <t>予選リーグ３</t>
    <rPh sb="0" eb="2">
      <t>ヨセン</t>
    </rPh>
    <phoneticPr fontId="1"/>
  </si>
  <si>
    <t>４～６位決定リーグ</t>
    <rPh sb="3" eb="4">
      <t>イ</t>
    </rPh>
    <rPh sb="4" eb="6">
      <t>ケッテイ</t>
    </rPh>
    <phoneticPr fontId="1"/>
  </si>
  <si>
    <t>７～９位決定リーグ</t>
    <rPh sb="3" eb="4">
      <t>イ</t>
    </rPh>
    <rPh sb="4" eb="6">
      <t>ケッテイ</t>
    </rPh>
    <phoneticPr fontId="1"/>
  </si>
  <si>
    <t>リーグ戦</t>
    <rPh sb="3" eb="4">
      <t>セン</t>
    </rPh>
    <phoneticPr fontId="1"/>
  </si>
  <si>
    <t>山口</t>
    <rPh sb="0" eb="2">
      <t>ヤマグチ</t>
    </rPh>
    <phoneticPr fontId="1"/>
  </si>
  <si>
    <t>うさかめ</t>
    <phoneticPr fontId="1"/>
  </si>
  <si>
    <t>福元</t>
    <rPh sb="0" eb="2">
      <t>フクモト</t>
    </rPh>
    <phoneticPr fontId="1"/>
  </si>
  <si>
    <t>成宮</t>
    <rPh sb="0" eb="2">
      <t>ナルミヤ</t>
    </rPh>
    <phoneticPr fontId="1"/>
  </si>
  <si>
    <t>フレンズ</t>
    <phoneticPr fontId="1"/>
  </si>
  <si>
    <t>川上</t>
    <rPh sb="0" eb="2">
      <t>カワカミ</t>
    </rPh>
    <phoneticPr fontId="1"/>
  </si>
  <si>
    <t>辰巳</t>
    <rPh sb="0" eb="2">
      <t>タツミ</t>
    </rPh>
    <phoneticPr fontId="1"/>
  </si>
  <si>
    <t>アプスト</t>
    <phoneticPr fontId="1"/>
  </si>
  <si>
    <t>苗村</t>
    <rPh sb="0" eb="2">
      <t>ナエムラ</t>
    </rPh>
    <phoneticPr fontId="1"/>
  </si>
  <si>
    <t>片岡</t>
    <rPh sb="0" eb="2">
      <t>カタオカ</t>
    </rPh>
    <phoneticPr fontId="1"/>
  </si>
  <si>
    <t>辻</t>
    <rPh sb="0" eb="1">
      <t>ツジ</t>
    </rPh>
    <phoneticPr fontId="1"/>
  </si>
  <si>
    <t>脇野</t>
    <rPh sb="0" eb="2">
      <t>ワキノ</t>
    </rPh>
    <phoneticPr fontId="1"/>
  </si>
  <si>
    <t>出縄</t>
    <rPh sb="0" eb="2">
      <t>デナワ</t>
    </rPh>
    <phoneticPr fontId="1"/>
  </si>
  <si>
    <t>岡本</t>
    <rPh sb="0" eb="2">
      <t>オカモト</t>
    </rPh>
    <phoneticPr fontId="1"/>
  </si>
  <si>
    <t>宮村</t>
    <rPh sb="0" eb="2">
      <t>ミヤムラ</t>
    </rPh>
    <phoneticPr fontId="1"/>
  </si>
  <si>
    <t>稲岡</t>
    <rPh sb="0" eb="2">
      <t>イナオカ</t>
    </rPh>
    <phoneticPr fontId="1"/>
  </si>
  <si>
    <t>田畑</t>
    <rPh sb="0" eb="2">
      <t>タバタ</t>
    </rPh>
    <phoneticPr fontId="1"/>
  </si>
  <si>
    <t>Kテニス</t>
    <phoneticPr fontId="1"/>
  </si>
  <si>
    <t>栗田</t>
    <rPh sb="0" eb="2">
      <t>クリタ</t>
    </rPh>
    <phoneticPr fontId="1"/>
  </si>
  <si>
    <t>坪田</t>
    <rPh sb="0" eb="2">
      <t>ツボタ</t>
    </rPh>
    <phoneticPr fontId="1"/>
  </si>
  <si>
    <t>川瀬</t>
    <rPh sb="0" eb="2">
      <t>カワセ</t>
    </rPh>
    <phoneticPr fontId="1"/>
  </si>
  <si>
    <t>柏木</t>
    <rPh sb="0" eb="2">
      <t>カシワギ</t>
    </rPh>
    <phoneticPr fontId="1"/>
  </si>
  <si>
    <t>浅田</t>
    <rPh sb="0" eb="2">
      <t>アサダ</t>
    </rPh>
    <phoneticPr fontId="1"/>
  </si>
  <si>
    <t>吉岡</t>
    <rPh sb="0" eb="2">
      <t>ヨシオカ</t>
    </rPh>
    <phoneticPr fontId="1"/>
  </si>
  <si>
    <t>井上</t>
    <rPh sb="0" eb="2">
      <t>イノウエ</t>
    </rPh>
    <phoneticPr fontId="1"/>
  </si>
  <si>
    <t>建部</t>
    <rPh sb="0" eb="2">
      <t>タテベ</t>
    </rPh>
    <phoneticPr fontId="1"/>
  </si>
  <si>
    <t>OV55の部　　　　　　　1セットマッチ（6－6タイブレーク）ノーアド方式　　　1位表彰</t>
    <rPh sb="5" eb="6">
      <t>ブ</t>
    </rPh>
    <phoneticPr fontId="11"/>
  </si>
  <si>
    <t>↓ひばり公園　ドームAB　</t>
    <phoneticPr fontId="1"/>
  </si>
  <si>
    <r>
      <t>↓ひばり公園　外CD</t>
    </r>
    <r>
      <rPr>
        <b/>
        <sz val="12"/>
        <color indexed="8"/>
        <rFont val="ＭＳ Ｐゴシック"/>
        <family val="3"/>
        <charset val="128"/>
      </rPr>
      <t>　</t>
    </r>
    <rPh sb="7" eb="8">
      <t>ソト</t>
    </rPh>
    <phoneticPr fontId="11"/>
  </si>
  <si>
    <t>OV40の部　　　　　　　4ゲーム先取ノーアド方式　1，2，3位表彰　　　　</t>
    <rPh sb="5" eb="6">
      <t>ブ</t>
    </rPh>
    <phoneticPr fontId="11"/>
  </si>
  <si>
    <t>優勝～3位決定リーグ</t>
    <rPh sb="0" eb="2">
      <t>ユウショウ</t>
    </rPh>
    <rPh sb="4" eb="5">
      <t>イ</t>
    </rPh>
    <rPh sb="5" eb="7">
      <t>ケッテイ</t>
    </rPh>
    <phoneticPr fontId="1"/>
  </si>
  <si>
    <t>②</t>
    <phoneticPr fontId="1"/>
  </si>
  <si>
    <t>③</t>
    <phoneticPr fontId="1"/>
  </si>
  <si>
    <t>0勝2敗</t>
    <rPh sb="1" eb="2">
      <t>ショウ</t>
    </rPh>
    <rPh sb="3" eb="4">
      <t>ハイ</t>
    </rPh>
    <phoneticPr fontId="1"/>
  </si>
  <si>
    <t>3位</t>
    <rPh sb="1" eb="2">
      <t>イ</t>
    </rPh>
    <phoneticPr fontId="1"/>
  </si>
  <si>
    <t>1勝1敗</t>
    <rPh sb="1" eb="2">
      <t>ショウ</t>
    </rPh>
    <rPh sb="3" eb="4">
      <t>ハイ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</si>
  <si>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</si>
  <si>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</si>
  <si>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2勝0敗</t>
    <rPh sb="1" eb="2">
      <t>ショウ</t>
    </rPh>
    <rPh sb="3" eb="4">
      <t>ハイ</t>
    </rPh>
    <phoneticPr fontId="1"/>
  </si>
  <si>
    <t>⑥</t>
    <phoneticPr fontId="1"/>
  </si>
  <si>
    <t>9位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</si>
  <si>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</si>
  <si>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</si>
  <si>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</si>
  <si>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</si>
  <si>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</si>
  <si>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⑥</t>
    <phoneticPr fontId="1"/>
  </si>
  <si>
    <t>OV40</t>
    <phoneticPr fontId="11"/>
  </si>
  <si>
    <t>優勝：福元・成宮（フレンズ）</t>
    <rPh sb="0" eb="2">
      <t>ユウショウ</t>
    </rPh>
    <rPh sb="3" eb="5">
      <t>フクモト</t>
    </rPh>
    <rPh sb="6" eb="8">
      <t>ナルミヤ</t>
    </rPh>
    <phoneticPr fontId="11"/>
  </si>
  <si>
    <t>準優勝：川上・辰巳（アプスト）</t>
    <rPh sb="0" eb="3">
      <t>ジュンユウショウ</t>
    </rPh>
    <rPh sb="4" eb="6">
      <t>カワカミ</t>
    </rPh>
    <rPh sb="7" eb="9">
      <t>タツミ</t>
    </rPh>
    <phoneticPr fontId="11"/>
  </si>
  <si>
    <t>3位：山口・森（うさかめ）</t>
    <rPh sb="1" eb="2">
      <t>イ</t>
    </rPh>
    <rPh sb="3" eb="5">
      <t>ヤマグチ</t>
    </rPh>
    <rPh sb="6" eb="7">
      <t>モリ</t>
    </rPh>
    <phoneticPr fontId="11"/>
  </si>
  <si>
    <t>OV55</t>
    <phoneticPr fontId="11"/>
  </si>
  <si>
    <t>優勝：吉岡・井上（フレンズ）</t>
    <rPh sb="0" eb="2">
      <t>ユウショウ</t>
    </rPh>
    <rPh sb="3" eb="5">
      <t>ヨシオカ</t>
    </rPh>
    <rPh sb="6" eb="8">
      <t>イノウエ</t>
    </rPh>
    <phoneticPr fontId="11"/>
  </si>
  <si>
    <t>ホップマンカップ歴代入賞者</t>
    <phoneticPr fontId="11"/>
  </si>
  <si>
    <t>優勝</t>
  </si>
  <si>
    <t>準優勝</t>
  </si>
  <si>
    <t>3位</t>
  </si>
  <si>
    <t>第1回</t>
  </si>
  <si>
    <t>一般</t>
    <rPh sb="0" eb="2">
      <t>イッパン</t>
    </rPh>
    <phoneticPr fontId="11"/>
  </si>
  <si>
    <t>石田・石田（京セラＴＣ）</t>
    <rPh sb="0" eb="2">
      <t>イシダ</t>
    </rPh>
    <rPh sb="3" eb="5">
      <t>イシダ</t>
    </rPh>
    <rPh sb="6" eb="7">
      <t>キョウ</t>
    </rPh>
    <phoneticPr fontId="11"/>
  </si>
  <si>
    <t>山口・森　(グリフィンズ)</t>
    <rPh sb="0" eb="2">
      <t>ヤマグチ</t>
    </rPh>
    <rPh sb="3" eb="4">
      <t>モリ</t>
    </rPh>
    <phoneticPr fontId="11"/>
  </si>
  <si>
    <t>濱口・中尾（京セラＴＣ）</t>
    <rPh sb="0" eb="2">
      <t>ハマグチ</t>
    </rPh>
    <rPh sb="3" eb="5">
      <t>ナカオ</t>
    </rPh>
    <rPh sb="6" eb="7">
      <t>キョウ</t>
    </rPh>
    <phoneticPr fontId="11"/>
  </si>
  <si>
    <t>21.6.20</t>
    <phoneticPr fontId="11"/>
  </si>
  <si>
    <t>ＯＶ５５</t>
    <phoneticPr fontId="11"/>
  </si>
  <si>
    <t>中野・川上　（村田ＴＣ）</t>
    <rPh sb="0" eb="2">
      <t>ナカノ</t>
    </rPh>
    <rPh sb="3" eb="5">
      <t>カワカミ</t>
    </rPh>
    <rPh sb="7" eb="9">
      <t>ムラタ</t>
    </rPh>
    <phoneticPr fontId="11"/>
  </si>
  <si>
    <t>福永・川並　（Ｋテニス）</t>
    <rPh sb="0" eb="2">
      <t>フクナガ</t>
    </rPh>
    <rPh sb="3" eb="5">
      <t>カワナミ</t>
    </rPh>
    <phoneticPr fontId="11"/>
  </si>
  <si>
    <t>川上・杉山　（村田ＴＣ）</t>
    <rPh sb="0" eb="2">
      <t>カワカミ</t>
    </rPh>
    <rPh sb="3" eb="5">
      <t>スギヤマ</t>
    </rPh>
    <rPh sb="7" eb="9">
      <t>ムラタ</t>
    </rPh>
    <phoneticPr fontId="11"/>
  </si>
  <si>
    <t>第2回</t>
    <phoneticPr fontId="11"/>
  </si>
  <si>
    <t>森・石田（京セラＴＣ）</t>
    <rPh sb="0" eb="1">
      <t>モリ</t>
    </rPh>
    <rPh sb="2" eb="4">
      <t>イシダ</t>
    </rPh>
    <rPh sb="5" eb="6">
      <t>キョウ</t>
    </rPh>
    <phoneticPr fontId="11"/>
  </si>
  <si>
    <t>出縄・岡本（フレンズ）</t>
    <rPh sb="0" eb="2">
      <t>イデナワ</t>
    </rPh>
    <rPh sb="3" eb="5">
      <t>オカモト</t>
    </rPh>
    <phoneticPr fontId="11"/>
  </si>
  <si>
    <t>22.6.5</t>
    <phoneticPr fontId="11"/>
  </si>
  <si>
    <t>川上・川上　（村田ＴＣ）</t>
    <rPh sb="0" eb="2">
      <t>カワカミ</t>
    </rPh>
    <rPh sb="3" eb="5">
      <t>カワカミ</t>
    </rPh>
    <rPh sb="7" eb="9">
      <t>ムラタ</t>
    </rPh>
    <phoneticPr fontId="11"/>
  </si>
  <si>
    <t>植垣・岩花（うさかめ）</t>
    <rPh sb="0" eb="2">
      <t>ウエガキ</t>
    </rPh>
    <rPh sb="3" eb="5">
      <t>イワハナ</t>
    </rPh>
    <phoneticPr fontId="11"/>
  </si>
  <si>
    <t>福永・川並　（Ｋテニス）</t>
    <phoneticPr fontId="11"/>
  </si>
  <si>
    <t>第3回</t>
    <phoneticPr fontId="11"/>
  </si>
  <si>
    <t>大野・岡本（フレンズA）</t>
    <rPh sb="0" eb="2">
      <t>オオノ</t>
    </rPh>
    <rPh sb="3" eb="5">
      <t>オカモト</t>
    </rPh>
    <phoneticPr fontId="11"/>
  </si>
  <si>
    <t>葛川・内藤（グリフィンズ）</t>
    <rPh sb="0" eb="2">
      <t>カツカワ</t>
    </rPh>
    <rPh sb="3" eb="5">
      <t>ナイトウ</t>
    </rPh>
    <phoneticPr fontId="11"/>
  </si>
  <si>
    <t>ＯＶ４０</t>
    <phoneticPr fontId="11"/>
  </si>
  <si>
    <t>三崎・山本（うさかめ）</t>
    <rPh sb="0" eb="2">
      <t>ミサキ</t>
    </rPh>
    <rPh sb="3" eb="5">
      <t>ヤマモト</t>
    </rPh>
    <phoneticPr fontId="11"/>
  </si>
  <si>
    <t>山口・森（アンヴァース）</t>
    <rPh sb="0" eb="2">
      <t>ヤマグチ</t>
    </rPh>
    <rPh sb="3" eb="4">
      <t>モリ</t>
    </rPh>
    <phoneticPr fontId="11"/>
  </si>
  <si>
    <t>植垣・峰（うさかめB)</t>
    <rPh sb="0" eb="2">
      <t>ウエガキ</t>
    </rPh>
    <rPh sb="3" eb="4">
      <t>ミネ</t>
    </rPh>
    <phoneticPr fontId="11"/>
  </si>
  <si>
    <t>23.6.4</t>
    <phoneticPr fontId="11"/>
  </si>
  <si>
    <t>ＯＶ５５</t>
    <phoneticPr fontId="11"/>
  </si>
  <si>
    <t>川上・川上　（アプストＴＣＡ）</t>
    <rPh sb="0" eb="2">
      <t>カワカミ</t>
    </rPh>
    <rPh sb="3" eb="5">
      <t>カワカミ</t>
    </rPh>
    <phoneticPr fontId="11"/>
  </si>
  <si>
    <t>村田・東（アプストＴＣＣ）</t>
    <rPh sb="0" eb="2">
      <t>ムラタ</t>
    </rPh>
    <rPh sb="3" eb="4">
      <t>ヒガシ</t>
    </rPh>
    <phoneticPr fontId="11"/>
  </si>
  <si>
    <t>本池・杉山（アプストＴＣＢ）</t>
    <rPh sb="0" eb="2">
      <t>モトイケ</t>
    </rPh>
    <rPh sb="3" eb="5">
      <t>スギヤマ</t>
    </rPh>
    <phoneticPr fontId="11"/>
  </si>
  <si>
    <t>第4回</t>
    <phoneticPr fontId="11"/>
  </si>
  <si>
    <t>開催無し</t>
    <rPh sb="0" eb="2">
      <t>カイサイ</t>
    </rPh>
    <rPh sb="2" eb="3">
      <t>ナ</t>
    </rPh>
    <phoneticPr fontId="11"/>
  </si>
  <si>
    <t>山口・森　(アンヴァース)</t>
    <phoneticPr fontId="11"/>
  </si>
  <si>
    <t>辻・脇野　(うさかめ)</t>
    <rPh sb="0" eb="1">
      <t>ツジ</t>
    </rPh>
    <rPh sb="2" eb="4">
      <t>ワキノ</t>
    </rPh>
    <phoneticPr fontId="11"/>
  </si>
  <si>
    <t>苗村・片岡　(うさかめ)</t>
    <rPh sb="0" eb="2">
      <t>ナエムラ</t>
    </rPh>
    <rPh sb="3" eb="5">
      <t>カタオカ</t>
    </rPh>
    <phoneticPr fontId="11"/>
  </si>
  <si>
    <t>24.6.2</t>
    <phoneticPr fontId="11"/>
  </si>
  <si>
    <t>福元・福元　(アンヴァース)</t>
    <rPh sb="0" eb="2">
      <t>フクモト</t>
    </rPh>
    <rPh sb="3" eb="5">
      <t>フクモト</t>
    </rPh>
    <phoneticPr fontId="11"/>
  </si>
  <si>
    <t>大脇・寺村　(アビックBB)</t>
    <rPh sb="0" eb="2">
      <t>オオワキ</t>
    </rPh>
    <rPh sb="3" eb="5">
      <t>テラムラ</t>
    </rPh>
    <phoneticPr fontId="11"/>
  </si>
  <si>
    <t>川上・稲泉　(アプストTC)</t>
    <rPh sb="0" eb="2">
      <t>カワカミ</t>
    </rPh>
    <rPh sb="3" eb="5">
      <t>イナイズミ</t>
    </rPh>
    <phoneticPr fontId="11"/>
  </si>
  <si>
    <t>第5回</t>
    <phoneticPr fontId="11"/>
  </si>
  <si>
    <t>福元（フレンズ）・岩花（うさかめ）</t>
    <rPh sb="0" eb="2">
      <t>フクモト</t>
    </rPh>
    <rPh sb="9" eb="11">
      <t>イワハナ</t>
    </rPh>
    <phoneticPr fontId="11"/>
  </si>
  <si>
    <t>川上・辰巳（アプストTC）</t>
    <rPh sb="0" eb="2">
      <t>カワカミ</t>
    </rPh>
    <rPh sb="3" eb="5">
      <t>タツミ</t>
    </rPh>
    <phoneticPr fontId="11"/>
  </si>
  <si>
    <t>25.6.1</t>
    <phoneticPr fontId="11"/>
  </si>
  <si>
    <t>第6回</t>
    <phoneticPr fontId="11"/>
  </si>
  <si>
    <t>福元・成宮（フレンズ）</t>
    <rPh sb="0" eb="2">
      <t>フクモト</t>
    </rPh>
    <rPh sb="3" eb="5">
      <t>ナルミヤ</t>
    </rPh>
    <phoneticPr fontId="11"/>
  </si>
  <si>
    <t>川上・辰巳（アプスト）</t>
    <rPh sb="0" eb="2">
      <t>カワカミ</t>
    </rPh>
    <rPh sb="3" eb="5">
      <t>タツミ</t>
    </rPh>
    <phoneticPr fontId="11"/>
  </si>
  <si>
    <t>山口・森（うさかめ）</t>
    <rPh sb="0" eb="2">
      <t>ヤマグチ</t>
    </rPh>
    <rPh sb="3" eb="4">
      <t>モリ</t>
    </rPh>
    <phoneticPr fontId="11"/>
  </si>
  <si>
    <t>26.6.7</t>
    <phoneticPr fontId="11"/>
  </si>
  <si>
    <t>吉岡・井上（フレンズ）</t>
    <rPh sb="0" eb="2">
      <t>ヨシオカ</t>
    </rPh>
    <rPh sb="3" eb="5">
      <t>イノウエ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</si>
</sst>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勝&quot;"/>
    <numFmt numFmtId="177" formatCode="0&quot;敗&quot;"/>
    <numFmt numFmtId="178" formatCode="#&quot;位&quot;"/>
    <numFmt numFmtId="179" formatCode="0.000"/>
    <numFmt numFmtId="180" formatCode="0.000_ 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MS PGothic"/>
      <family val="2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BIZ UDP明朝 Medium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indexed="8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20"/>
      <color rgb="FF00B050"/>
      <name val="BIZ UDP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/>
      <right/>
      <top/>
      <bottom style="medium">
        <color indexed="8"/>
      </bottom>
      <diagonal/>
    </border>
    <border>
      <left style="double">
        <color indexed="64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2" fillId="0" borderId="0">
      <alignment vertical="center"/>
    </xf>
    <xf numFmtId="0" fontId="7" fillId="0" borderId="0" applyProtection="0">
      <alignment vertical="center"/>
    </xf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0" borderId="0"/>
  </cellStyleXfs>
  <cellXfs count="473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0" fontId="3" fillId="0" borderId="0" xfId="2" applyFont="1">
      <alignment vertical="center"/>
    </xf>
    <xf numFmtId="0" fontId="4" fillId="0" borderId="0" xfId="0" applyFont="1">
      <alignment vertical="center"/>
    </xf>
    <xf numFmtId="0" fontId="7" fillId="0" borderId="0" xfId="4">
      <alignment vertical="center"/>
    </xf>
    <xf numFmtId="0" fontId="4" fillId="0" borderId="0" xfId="5" applyFont="1" applyAlignment="1"/>
    <xf numFmtId="0" fontId="0" fillId="0" borderId="0" xfId="5" applyFont="1" applyAlignment="1"/>
    <xf numFmtId="0" fontId="7" fillId="0" borderId="0" xfId="5" applyAlignment="1"/>
    <xf numFmtId="0" fontId="4" fillId="0" borderId="0" xfId="4" applyFont="1">
      <alignment vertical="center"/>
    </xf>
    <xf numFmtId="0" fontId="3" fillId="0" borderId="0" xfId="6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11" applyFont="1">
      <alignment vertical="center"/>
    </xf>
    <xf numFmtId="0" fontId="10" fillId="0" borderId="0" xfId="14" applyFont="1">
      <alignment vertical="center"/>
    </xf>
    <xf numFmtId="0" fontId="12" fillId="0" borderId="2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14" fontId="14" fillId="0" borderId="7" xfId="0" applyNumberFormat="1" applyFont="1" applyBorder="1" applyAlignment="1">
      <alignment horizontal="left" vertical="center" shrinkToFit="1"/>
    </xf>
    <xf numFmtId="0" fontId="13" fillId="0" borderId="8" xfId="0" applyFont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0" fontId="14" fillId="4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1" xfId="0" applyFont="1" applyBorder="1" applyAlignment="1">
      <alignment horizontal="right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5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5" fillId="4" borderId="1" xfId="1" applyFont="1" applyFill="1" applyBorder="1" applyAlignment="1">
      <alignment horizontal="left" vertical="center"/>
    </xf>
    <xf numFmtId="0" fontId="18" fillId="4" borderId="1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/>
    </xf>
    <xf numFmtId="0" fontId="15" fillId="4" borderId="1" xfId="0" applyFont="1" applyFill="1" applyBorder="1">
      <alignment vertical="center"/>
    </xf>
    <xf numFmtId="0" fontId="16" fillId="4" borderId="1" xfId="0" applyFont="1" applyFill="1" applyBorder="1" applyAlignment="1">
      <alignment horizontal="right"/>
    </xf>
    <xf numFmtId="0" fontId="19" fillId="4" borderId="1" xfId="1" applyFont="1" applyFill="1" applyBorder="1" applyAlignment="1">
      <alignment horizontal="left" vertical="center"/>
    </xf>
    <xf numFmtId="0" fontId="3" fillId="0" borderId="1" xfId="1" applyFont="1" applyBorder="1">
      <alignment vertical="center"/>
    </xf>
    <xf numFmtId="0" fontId="4" fillId="3" borderId="1" xfId="1" applyFont="1" applyFill="1" applyBorder="1">
      <alignment vertical="center"/>
    </xf>
    <xf numFmtId="0" fontId="16" fillId="3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3" fillId="3" borderId="1" xfId="1" applyFont="1" applyFill="1" applyBorder="1">
      <alignment vertical="center"/>
    </xf>
    <xf numFmtId="0" fontId="3" fillId="0" borderId="1" xfId="1" applyFont="1" applyBorder="1" applyAlignment="1">
      <alignment horizontal="right" vertical="center"/>
    </xf>
    <xf numFmtId="0" fontId="5" fillId="0" borderId="1" xfId="1" applyFont="1" applyBorder="1">
      <alignment vertical="center"/>
    </xf>
    <xf numFmtId="0" fontId="4" fillId="3" borderId="1" xfId="5" applyFont="1" applyFill="1" applyBorder="1">
      <alignment vertical="center"/>
    </xf>
    <xf numFmtId="0" fontId="6" fillId="3" borderId="1" xfId="1" applyFont="1" applyFill="1" applyBorder="1">
      <alignment vertical="center"/>
    </xf>
    <xf numFmtId="0" fontId="6" fillId="3" borderId="1" xfId="5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3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/>
    </xf>
    <xf numFmtId="0" fontId="15" fillId="0" borderId="1" xfId="0" applyFont="1" applyBorder="1" applyAlignment="1">
      <alignment horizontal="right"/>
    </xf>
    <xf numFmtId="0" fontId="15" fillId="4" borderId="1" xfId="0" applyFont="1" applyFill="1" applyBorder="1" applyAlignment="1">
      <alignment horizontal="left" vertical="center"/>
    </xf>
    <xf numFmtId="0" fontId="16" fillId="0" borderId="1" xfId="5" applyFont="1" applyBorder="1">
      <alignment vertical="center"/>
    </xf>
    <xf numFmtId="0" fontId="16" fillId="0" borderId="1" xfId="0" applyFont="1" applyBorder="1" applyAlignment="1"/>
    <xf numFmtId="0" fontId="16" fillId="0" borderId="1" xfId="1" applyFont="1" applyBorder="1" applyAlignment="1">
      <alignment horizontal="right" vertical="center"/>
    </xf>
    <xf numFmtId="0" fontId="20" fillId="0" borderId="1" xfId="1" applyFont="1" applyBorder="1">
      <alignment vertical="center"/>
    </xf>
    <xf numFmtId="0" fontId="17" fillId="0" borderId="1" xfId="1" applyFont="1" applyBorder="1">
      <alignment vertical="center"/>
    </xf>
    <xf numFmtId="0" fontId="20" fillId="0" borderId="1" xfId="5" applyFont="1" applyBorder="1">
      <alignment vertical="center"/>
    </xf>
    <xf numFmtId="0" fontId="20" fillId="0" borderId="1" xfId="0" applyFont="1" applyBorder="1" applyAlignment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right" vertical="center"/>
    </xf>
    <xf numFmtId="0" fontId="17" fillId="0" borderId="1" xfId="5" applyFont="1" applyBorder="1">
      <alignment vertical="center"/>
    </xf>
    <xf numFmtId="0" fontId="17" fillId="0" borderId="1" xfId="1" applyFont="1" applyBorder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20" fillId="0" borderId="1" xfId="5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15" fillId="0" borderId="1" xfId="1" applyFont="1" applyBorder="1" applyAlignment="1">
      <alignment horizontal="right" vertical="center"/>
    </xf>
    <xf numFmtId="0" fontId="18" fillId="0" borderId="1" xfId="1" applyFont="1" applyBorder="1">
      <alignment vertical="center"/>
    </xf>
    <xf numFmtId="0" fontId="16" fillId="4" borderId="1" xfId="1" applyFont="1" applyFill="1" applyBorder="1">
      <alignment vertical="center"/>
    </xf>
    <xf numFmtId="0" fontId="2" fillId="0" borderId="0" xfId="0" applyFont="1">
      <alignment vertical="center"/>
    </xf>
    <xf numFmtId="0" fontId="16" fillId="0" borderId="1" xfId="0" applyFont="1" applyBorder="1" applyAlignment="1">
      <alignment horizontal="left"/>
    </xf>
    <xf numFmtId="0" fontId="20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/>
    </xf>
    <xf numFmtId="0" fontId="23" fillId="0" borderId="1" xfId="1" applyFont="1" applyBorder="1" applyAlignment="1">
      <alignment horizontal="left" vertical="center"/>
    </xf>
    <xf numFmtId="0" fontId="24" fillId="0" borderId="0" xfId="0" applyFont="1">
      <alignment vertical="center"/>
    </xf>
    <xf numFmtId="0" fontId="17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1" xfId="0" applyFont="1" applyFill="1" applyBorder="1">
      <alignment vertical="center"/>
    </xf>
    <xf numFmtId="0" fontId="19" fillId="4" borderId="1" xfId="0" applyFont="1" applyFill="1" applyBorder="1" applyAlignment="1">
      <alignment horizontal="left"/>
    </xf>
    <xf numFmtId="0" fontId="15" fillId="3" borderId="1" xfId="3" applyFont="1" applyFill="1" applyBorder="1" applyAlignment="1">
      <alignment horizontal="left" vertical="center"/>
    </xf>
    <xf numFmtId="0" fontId="15" fillId="3" borderId="1" xfId="14" applyFont="1" applyFill="1" applyBorder="1" applyAlignment="1">
      <alignment horizontal="left" vertical="center"/>
    </xf>
    <xf numFmtId="0" fontId="16" fillId="0" borderId="1" xfId="5" applyFont="1" applyBorder="1" applyAlignment="1">
      <alignment horizontal="center" vertical="center"/>
    </xf>
    <xf numFmtId="0" fontId="20" fillId="0" borderId="1" xfId="14" applyFont="1" applyBorder="1">
      <alignment vertical="center"/>
    </xf>
    <xf numFmtId="0" fontId="19" fillId="0" borderId="1" xfId="14" applyFont="1" applyBorder="1" applyAlignment="1">
      <alignment horizontal="left" vertical="center"/>
    </xf>
    <xf numFmtId="0" fontId="15" fillId="0" borderId="1" xfId="14" applyFont="1" applyBorder="1">
      <alignment vertical="center"/>
    </xf>
    <xf numFmtId="0" fontId="15" fillId="0" borderId="1" xfId="14" applyFont="1" applyBorder="1" applyAlignment="1">
      <alignment horizontal="left" vertical="center"/>
    </xf>
    <xf numFmtId="0" fontId="20" fillId="3" borderId="1" xfId="14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" xfId="14" applyFont="1" applyBorder="1" applyAlignment="1">
      <alignment horizontal="left" vertical="center"/>
    </xf>
    <xf numFmtId="0" fontId="16" fillId="3" borderId="1" xfId="3" applyFont="1" applyFill="1" applyBorder="1" applyAlignment="1">
      <alignment horizontal="left" vertical="center"/>
    </xf>
    <xf numFmtId="0" fontId="16" fillId="0" borderId="1" xfId="10" applyFont="1" applyBorder="1">
      <alignment vertical="center"/>
    </xf>
    <xf numFmtId="0" fontId="16" fillId="0" borderId="1" xfId="8" applyFont="1" applyBorder="1" applyAlignment="1">
      <alignment horizontal="left"/>
    </xf>
    <xf numFmtId="0" fontId="16" fillId="0" borderId="1" xfId="12" applyFont="1" applyBorder="1">
      <alignment vertical="center"/>
    </xf>
    <xf numFmtId="0" fontId="16" fillId="0" borderId="1" xfId="12" applyFont="1" applyBorder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6" fillId="3" borderId="1" xfId="11" applyFont="1" applyFill="1" applyBorder="1" applyAlignment="1">
      <alignment horizontal="left" vertical="center"/>
    </xf>
    <xf numFmtId="0" fontId="19" fillId="3" borderId="1" xfId="14" applyFont="1" applyFill="1" applyBorder="1" applyAlignment="1">
      <alignment horizontal="left" vertical="center"/>
    </xf>
    <xf numFmtId="0" fontId="20" fillId="3" borderId="1" xfId="14" applyFont="1" applyFill="1" applyBorder="1">
      <alignment vertical="center"/>
    </xf>
    <xf numFmtId="0" fontId="25" fillId="0" borderId="1" xfId="14" applyFont="1" applyBorder="1" applyAlignment="1">
      <alignment horizontal="right" vertical="center"/>
    </xf>
    <xf numFmtId="0" fontId="15" fillId="0" borderId="1" xfId="10" applyFont="1" applyBorder="1" applyAlignment="1">
      <alignment horizontal="left"/>
    </xf>
    <xf numFmtId="0" fontId="16" fillId="3" borderId="1" xfId="1" applyFont="1" applyFill="1" applyBorder="1">
      <alignment vertical="center"/>
    </xf>
    <xf numFmtId="0" fontId="17" fillId="3" borderId="1" xfId="14" applyFont="1" applyFill="1" applyBorder="1" applyAlignment="1">
      <alignment horizontal="left" vertical="center"/>
    </xf>
    <xf numFmtId="0" fontId="17" fillId="0" borderId="1" xfId="14" applyFont="1" applyBorder="1" applyAlignment="1">
      <alignment horizontal="left" vertical="center"/>
    </xf>
    <xf numFmtId="0" fontId="18" fillId="3" borderId="1" xfId="12" applyFont="1" applyFill="1" applyBorder="1" applyAlignment="1">
      <alignment horizontal="left"/>
    </xf>
    <xf numFmtId="0" fontId="17" fillId="0" borderId="1" xfId="5" applyFont="1" applyBorder="1" applyAlignment="1">
      <alignment horizontal="left" vertical="center"/>
    </xf>
    <xf numFmtId="0" fontId="16" fillId="0" borderId="1" xfId="1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9" fillId="0" borderId="1" xfId="14" applyFont="1" applyBorder="1">
      <alignment vertical="center"/>
    </xf>
    <xf numFmtId="0" fontId="18" fillId="3" borderId="1" xfId="5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5" fillId="0" borderId="1" xfId="15" applyFont="1" applyBorder="1">
      <alignment vertical="center"/>
    </xf>
    <xf numFmtId="0" fontId="19" fillId="0" borderId="1" xfId="15" applyFont="1" applyBorder="1" applyAlignment="1">
      <alignment horizontal="left" vertical="center"/>
    </xf>
    <xf numFmtId="0" fontId="17" fillId="3" borderId="1" xfId="14" applyFont="1" applyFill="1" applyBorder="1">
      <alignment vertical="center"/>
    </xf>
    <xf numFmtId="0" fontId="16" fillId="4" borderId="1" xfId="5" applyFont="1" applyFill="1" applyBorder="1" applyAlignment="1">
      <alignment horizontal="left" vertical="center"/>
    </xf>
    <xf numFmtId="0" fontId="20" fillId="4" borderId="1" xfId="0" applyFont="1" applyFill="1" applyBorder="1">
      <alignment vertical="center"/>
    </xf>
    <xf numFmtId="0" fontId="17" fillId="4" borderId="1" xfId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/>
    </xf>
    <xf numFmtId="0" fontId="15" fillId="3" borderId="1" xfId="1" applyFont="1" applyFill="1" applyBorder="1">
      <alignment vertical="center"/>
    </xf>
    <xf numFmtId="0" fontId="4" fillId="0" borderId="0" xfId="14" applyFont="1">
      <alignment vertical="center"/>
    </xf>
    <xf numFmtId="0" fontId="16" fillId="0" borderId="1" xfId="10" applyFont="1" applyBorder="1" applyAlignment="1">
      <alignment horizontal="right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2" fillId="0" borderId="0" xfId="16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5" fillId="0" borderId="1" xfId="5" applyFont="1" applyBorder="1">
      <alignment vertical="center"/>
    </xf>
    <xf numFmtId="0" fontId="15" fillId="4" borderId="1" xfId="3" applyFont="1" applyFill="1" applyBorder="1" applyAlignment="1">
      <alignment horizontal="left" vertical="center"/>
    </xf>
    <xf numFmtId="0" fontId="4" fillId="0" borderId="0" xfId="12" applyFont="1" applyAlignment="1">
      <alignment vertical="center" shrinkToFit="1"/>
    </xf>
    <xf numFmtId="0" fontId="27" fillId="0" borderId="0" xfId="12" applyFont="1" applyAlignment="1">
      <alignment vertical="center" shrinkToFit="1"/>
    </xf>
    <xf numFmtId="0" fontId="27" fillId="0" borderId="0" xfId="12" applyFont="1" applyAlignment="1">
      <alignment horizontal="center" vertical="center" shrinkToFit="1"/>
    </xf>
    <xf numFmtId="0" fontId="4" fillId="0" borderId="17" xfId="12" applyFont="1" applyBorder="1" applyAlignment="1">
      <alignment vertical="center" shrinkToFit="1"/>
    </xf>
    <xf numFmtId="0" fontId="4" fillId="0" borderId="17" xfId="12" applyFont="1" applyBorder="1" applyAlignment="1">
      <alignment horizontal="center" vertical="center" shrinkToFit="1"/>
    </xf>
    <xf numFmtId="0" fontId="29" fillId="0" borderId="3" xfId="12" applyFont="1" applyBorder="1" applyAlignment="1" applyProtection="1">
      <alignment vertical="top" wrapText="1" shrinkToFit="1"/>
      <protection locked="0"/>
    </xf>
    <xf numFmtId="0" fontId="4" fillId="0" borderId="0" xfId="12" applyFont="1" applyAlignment="1">
      <alignment horizontal="center" vertical="center" shrinkToFit="1"/>
    </xf>
    <xf numFmtId="0" fontId="29" fillId="0" borderId="0" xfId="12" applyFont="1" applyAlignment="1" applyProtection="1">
      <alignment vertical="top" wrapText="1" shrinkToFit="1"/>
      <protection locked="0"/>
    </xf>
    <xf numFmtId="0" fontId="29" fillId="0" borderId="0" xfId="12" applyFont="1" applyAlignment="1" applyProtection="1">
      <alignment vertical="top" shrinkToFit="1"/>
      <protection locked="0"/>
    </xf>
    <xf numFmtId="0" fontId="4" fillId="0" borderId="8" xfId="12" applyFont="1" applyBorder="1" applyAlignment="1">
      <alignment horizontal="center" vertical="center" shrinkToFit="1"/>
    </xf>
    <xf numFmtId="0" fontId="5" fillId="0" borderId="0" xfId="12" applyFont="1" applyAlignment="1">
      <alignment horizontal="center" vertical="center" shrinkToFit="1"/>
    </xf>
    <xf numFmtId="0" fontId="3" fillId="0" borderId="0" xfId="12" applyFont="1" applyAlignment="1">
      <alignment horizontal="center" vertical="center" shrinkToFit="1"/>
    </xf>
    <xf numFmtId="0" fontId="3" fillId="0" borderId="8" xfId="12" applyFont="1" applyBorder="1" applyAlignment="1">
      <alignment vertical="center" shrinkToFit="1"/>
    </xf>
    <xf numFmtId="0" fontId="3" fillId="0" borderId="9" xfId="12" applyFont="1" applyBorder="1" applyAlignment="1">
      <alignment vertical="center" shrinkToFit="1"/>
    </xf>
    <xf numFmtId="0" fontId="5" fillId="0" borderId="8" xfId="12" applyFont="1" applyBorder="1" applyAlignment="1">
      <alignment vertical="center" shrinkToFit="1"/>
    </xf>
    <xf numFmtId="0" fontId="5" fillId="0" borderId="28" xfId="12" applyFont="1" applyBorder="1" applyAlignment="1">
      <alignment vertical="center" shrinkToFit="1"/>
    </xf>
    <xf numFmtId="0" fontId="4" fillId="0" borderId="18" xfId="12" applyFont="1" applyBorder="1" applyAlignment="1">
      <alignment horizontal="left" vertical="center" shrinkToFit="1"/>
    </xf>
    <xf numFmtId="0" fontId="4" fillId="0" borderId="38" xfId="12" applyFont="1" applyBorder="1" applyAlignment="1">
      <alignment horizontal="left" vertical="center" shrinkToFit="1"/>
    </xf>
    <xf numFmtId="0" fontId="4" fillId="0" borderId="38" xfId="12" applyFont="1" applyBorder="1" applyAlignment="1" applyProtection="1">
      <alignment vertical="center" shrinkToFit="1"/>
      <protection locked="0"/>
    </xf>
    <xf numFmtId="0" fontId="4" fillId="0" borderId="38" xfId="12" applyFont="1" applyBorder="1" applyAlignment="1">
      <alignment vertical="center" shrinkToFit="1"/>
    </xf>
    <xf numFmtId="0" fontId="4" fillId="0" borderId="38" xfId="12" applyFont="1" applyBorder="1" applyAlignment="1">
      <alignment horizontal="center" vertical="center" shrinkToFit="1"/>
    </xf>
    <xf numFmtId="2" fontId="4" fillId="0" borderId="38" xfId="12" applyNumberFormat="1" applyFont="1" applyBorder="1" applyAlignment="1">
      <alignment horizontal="center" vertical="center" shrinkToFit="1"/>
    </xf>
    <xf numFmtId="178" fontId="4" fillId="0" borderId="38" xfId="12" applyNumberFormat="1" applyFont="1" applyBorder="1" applyAlignment="1">
      <alignment horizontal="right" vertical="center"/>
    </xf>
    <xf numFmtId="0" fontId="4" fillId="0" borderId="0" xfId="12" applyFont="1" applyAlignment="1" applyProtection="1">
      <alignment vertical="center" shrinkToFit="1"/>
      <protection locked="0"/>
    </xf>
    <xf numFmtId="0" fontId="4" fillId="0" borderId="18" xfId="12" applyFont="1" applyBorder="1" applyAlignment="1">
      <alignment horizontal="center" vertical="center" shrinkToFit="1"/>
    </xf>
    <xf numFmtId="178" fontId="4" fillId="0" borderId="18" xfId="12" applyNumberFormat="1" applyFont="1" applyBorder="1" applyAlignment="1">
      <alignment horizontal="right" vertical="center" shrinkToFit="1"/>
    </xf>
    <xf numFmtId="0" fontId="4" fillId="0" borderId="0" xfId="12" applyFont="1">
      <alignment vertical="center"/>
    </xf>
    <xf numFmtId="0" fontId="7" fillId="0" borderId="0" xfId="12" applyAlignment="1">
      <alignment vertical="center" shrinkToFit="1"/>
    </xf>
    <xf numFmtId="0" fontId="4" fillId="0" borderId="16" xfId="12" applyFont="1" applyBorder="1" applyAlignment="1">
      <alignment horizontal="center" vertical="center" shrinkToFit="1"/>
    </xf>
    <xf numFmtId="0" fontId="5" fillId="0" borderId="16" xfId="12" applyFont="1" applyBorder="1" applyAlignment="1">
      <alignment horizontal="center" vertical="center" shrinkToFit="1"/>
    </xf>
    <xf numFmtId="0" fontId="5" fillId="0" borderId="16" xfId="12" applyFont="1" applyBorder="1" applyAlignment="1">
      <alignment vertical="center" shrinkToFit="1"/>
    </xf>
    <xf numFmtId="0" fontId="5" fillId="0" borderId="42" xfId="12" applyFont="1" applyBorder="1" applyAlignment="1">
      <alignment vertical="center" shrinkToFit="1"/>
    </xf>
    <xf numFmtId="0" fontId="29" fillId="0" borderId="2" xfId="12" applyFont="1" applyBorder="1" applyAlignment="1" applyProtection="1">
      <alignment vertical="center" shrinkToFit="1"/>
      <protection locked="0"/>
    </xf>
    <xf numFmtId="0" fontId="29" fillId="0" borderId="5" xfId="12" applyFont="1" applyBorder="1" applyAlignment="1" applyProtection="1">
      <alignment vertical="center" shrinkToFit="1"/>
      <protection locked="0"/>
    </xf>
    <xf numFmtId="0" fontId="29" fillId="0" borderId="2" xfId="12" applyFont="1" applyBorder="1" applyAlignment="1">
      <alignment vertical="center" shrinkToFit="1"/>
    </xf>
    <xf numFmtId="0" fontId="29" fillId="0" borderId="5" xfId="12" applyFont="1" applyBorder="1" applyAlignment="1">
      <alignment vertical="center" shrinkToFit="1"/>
    </xf>
    <xf numFmtId="0" fontId="29" fillId="0" borderId="7" xfId="12" applyFont="1" applyBorder="1" applyAlignment="1">
      <alignment vertical="center" shrinkToFit="1"/>
    </xf>
    <xf numFmtId="0" fontId="29" fillId="0" borderId="7" xfId="12" applyFont="1" applyBorder="1" applyAlignment="1" applyProtection="1">
      <alignment vertical="center" shrinkToFit="1"/>
      <protection locked="0"/>
    </xf>
    <xf numFmtId="0" fontId="29" fillId="0" borderId="36" xfId="12" applyFont="1" applyBorder="1" applyAlignment="1">
      <alignment vertical="center" shrinkToFit="1"/>
    </xf>
    <xf numFmtId="0" fontId="29" fillId="0" borderId="0" xfId="12" applyFont="1" applyAlignment="1">
      <alignment horizontal="center" vertical="center" shrinkToFit="1"/>
    </xf>
    <xf numFmtId="0" fontId="29" fillId="0" borderId="0" xfId="12" applyFont="1" applyAlignment="1">
      <alignment vertical="center" shrinkToFit="1"/>
    </xf>
    <xf numFmtId="0" fontId="29" fillId="0" borderId="6" xfId="12" applyFont="1" applyBorder="1" applyAlignment="1">
      <alignment vertical="center" shrinkToFit="1"/>
    </xf>
    <xf numFmtId="0" fontId="29" fillId="0" borderId="41" xfId="12" applyFont="1" applyBorder="1" applyAlignment="1">
      <alignment vertical="center" shrinkToFit="1"/>
    </xf>
    <xf numFmtId="0" fontId="29" fillId="0" borderId="16" xfId="12" applyFont="1" applyBorder="1" applyAlignment="1">
      <alignment horizontal="center" vertical="center" shrinkToFit="1"/>
    </xf>
    <xf numFmtId="0" fontId="29" fillId="0" borderId="8" xfId="12" applyFont="1" applyBorder="1" applyAlignment="1">
      <alignment vertical="center" shrinkToFit="1"/>
    </xf>
    <xf numFmtId="0" fontId="29" fillId="0" borderId="6" xfId="12" applyFont="1" applyBorder="1" applyAlignment="1">
      <alignment horizontal="center" vertical="center" shrinkToFit="1"/>
    </xf>
    <xf numFmtId="0" fontId="29" fillId="0" borderId="8" xfId="12" applyFont="1" applyBorder="1" applyAlignment="1" applyProtection="1">
      <alignment vertical="center" shrinkToFit="1"/>
      <protection locked="0"/>
    </xf>
    <xf numFmtId="0" fontId="29" fillId="0" borderId="9" xfId="12" applyFont="1" applyBorder="1" applyAlignment="1" applyProtection="1">
      <alignment vertical="center" shrinkToFit="1"/>
      <protection locked="0"/>
    </xf>
    <xf numFmtId="0" fontId="29" fillId="0" borderId="3" xfId="12" applyFont="1" applyBorder="1" applyAlignment="1" applyProtection="1">
      <alignment vertical="center" shrinkToFit="1"/>
      <protection locked="0"/>
    </xf>
    <xf numFmtId="0" fontId="29" fillId="0" borderId="0" xfId="12" applyFont="1" applyAlignment="1" applyProtection="1">
      <alignment vertical="center" shrinkToFit="1"/>
      <protection locked="0"/>
    </xf>
    <xf numFmtId="0" fontId="29" fillId="0" borderId="16" xfId="12" applyFont="1" applyBorder="1" applyAlignment="1" applyProtection="1">
      <alignment vertical="center" shrinkToFit="1"/>
      <protection locked="0"/>
    </xf>
    <xf numFmtId="0" fontId="29" fillId="0" borderId="0" xfId="12" applyFont="1" applyAlignment="1">
      <alignment vertical="center"/>
    </xf>
    <xf numFmtId="0" fontId="29" fillId="0" borderId="0" xfId="12" applyFont="1" applyBorder="1" applyAlignment="1" applyProtection="1">
      <alignment vertical="center" shrinkToFit="1"/>
      <protection locked="0"/>
    </xf>
    <xf numFmtId="0" fontId="29" fillId="0" borderId="0" xfId="12" applyFont="1" applyBorder="1" applyAlignment="1">
      <alignment vertical="center" shrinkToFit="1"/>
    </xf>
    <xf numFmtId="0" fontId="29" fillId="0" borderId="0" xfId="12" applyFont="1" applyBorder="1" applyAlignment="1">
      <alignment horizontal="center" vertical="center" shrinkToFit="1"/>
    </xf>
    <xf numFmtId="0" fontId="29" fillId="0" borderId="46" xfId="12" applyFont="1" applyBorder="1" applyAlignment="1">
      <alignment vertical="center" shrinkToFit="1"/>
    </xf>
    <xf numFmtId="0" fontId="6" fillId="0" borderId="8" xfId="12" applyFont="1" applyBorder="1" applyAlignment="1">
      <alignment horizontal="center" vertical="center" shrinkToFit="1"/>
    </xf>
    <xf numFmtId="0" fontId="31" fillId="0" borderId="16" xfId="12" applyFont="1" applyBorder="1" applyAlignment="1">
      <alignment horizontal="center" vertical="center" shrinkToFit="1"/>
    </xf>
    <xf numFmtId="0" fontId="31" fillId="0" borderId="0" xfId="12" applyFont="1" applyAlignment="1">
      <alignment horizontal="center" vertical="center" shrinkToFit="1"/>
    </xf>
    <xf numFmtId="0" fontId="31" fillId="0" borderId="8" xfId="12" applyFont="1" applyBorder="1" applyAlignment="1">
      <alignment vertical="center" shrinkToFit="1"/>
    </xf>
    <xf numFmtId="0" fontId="31" fillId="0" borderId="28" xfId="12" applyFont="1" applyBorder="1" applyAlignment="1">
      <alignment vertical="center" shrinkToFit="1"/>
    </xf>
    <xf numFmtId="0" fontId="31" fillId="0" borderId="0" xfId="12" applyFont="1" applyBorder="1" applyAlignment="1">
      <alignment horizontal="center" vertical="center" shrinkToFit="1"/>
    </xf>
    <xf numFmtId="0" fontId="31" fillId="0" borderId="0" xfId="12" applyFont="1" applyBorder="1" applyAlignment="1">
      <alignment vertical="center" shrinkToFit="1"/>
    </xf>
    <xf numFmtId="0" fontId="31" fillId="0" borderId="17" xfId="12" applyFont="1" applyBorder="1" applyAlignment="1">
      <alignment vertical="center" shrinkToFit="1"/>
    </xf>
    <xf numFmtId="0" fontId="6" fillId="0" borderId="0" xfId="12" applyFont="1" applyAlignment="1">
      <alignment horizontal="center" vertical="center" shrinkToFit="1"/>
    </xf>
    <xf numFmtId="0" fontId="6" fillId="0" borderId="8" xfId="12" applyFont="1" applyBorder="1" applyAlignment="1">
      <alignment horizontal="center" vertical="center" shrinkToFit="1"/>
    </xf>
    <xf numFmtId="0" fontId="6" fillId="0" borderId="8" xfId="12" applyFont="1" applyBorder="1" applyAlignment="1">
      <alignment vertical="center" shrinkToFit="1"/>
    </xf>
    <xf numFmtId="0" fontId="6" fillId="0" borderId="9" xfId="12" applyFont="1" applyBorder="1" applyAlignment="1">
      <alignment vertical="center" shrinkToFit="1"/>
    </xf>
    <xf numFmtId="0" fontId="31" fillId="0" borderId="8" xfId="12" applyFont="1" applyBorder="1" applyAlignment="1">
      <alignment horizontal="center" vertical="center" shrinkToFit="1"/>
    </xf>
    <xf numFmtId="0" fontId="34" fillId="0" borderId="0" xfId="12" applyFont="1">
      <alignment vertical="center"/>
    </xf>
    <xf numFmtId="0" fontId="34" fillId="0" borderId="0" xfId="12" applyFont="1" applyAlignment="1">
      <alignment horizontal="center" vertical="center"/>
    </xf>
    <xf numFmtId="0" fontId="7" fillId="0" borderId="1" xfId="12" applyBorder="1">
      <alignment vertical="center"/>
    </xf>
    <xf numFmtId="0" fontId="35" fillId="0" borderId="1" xfId="12" applyFont="1" applyBorder="1" applyAlignment="1">
      <alignment horizontal="center" vertical="center"/>
    </xf>
    <xf numFmtId="0" fontId="36" fillId="0" borderId="1" xfId="12" applyFont="1" applyBorder="1" applyAlignment="1">
      <alignment horizontal="center" vertical="center"/>
    </xf>
    <xf numFmtId="0" fontId="34" fillId="0" borderId="1" xfId="12" applyFont="1" applyBorder="1" applyAlignment="1">
      <alignment horizontal="center" vertical="center"/>
    </xf>
    <xf numFmtId="0" fontId="34" fillId="0" borderId="5" xfId="12" applyFont="1" applyBorder="1" applyAlignment="1">
      <alignment vertical="center"/>
    </xf>
    <xf numFmtId="0" fontId="7" fillId="0" borderId="5" xfId="12" applyBorder="1">
      <alignment vertical="center"/>
    </xf>
    <xf numFmtId="0" fontId="36" fillId="0" borderId="5" xfId="12" applyFont="1" applyBorder="1" applyAlignment="1">
      <alignment horizontal="center" vertical="center"/>
    </xf>
    <xf numFmtId="0" fontId="29" fillId="0" borderId="3" xfId="12" applyFont="1" applyBorder="1" applyAlignment="1" applyProtection="1">
      <alignment horizontal="center" vertical="center" shrinkToFit="1"/>
      <protection locked="0"/>
    </xf>
    <xf numFmtId="0" fontId="29" fillId="0" borderId="0" xfId="12" applyFont="1" applyBorder="1" applyAlignment="1" applyProtection="1">
      <alignment horizontal="center" vertical="center" shrinkToFit="1"/>
      <protection locked="0"/>
    </xf>
    <xf numFmtId="0" fontId="29" fillId="0" borderId="4" xfId="12" applyFont="1" applyBorder="1" applyAlignment="1" applyProtection="1">
      <alignment horizontal="center" vertical="center" shrinkToFit="1"/>
      <protection locked="0"/>
    </xf>
    <xf numFmtId="0" fontId="29" fillId="0" borderId="46" xfId="12" applyFont="1" applyBorder="1" applyAlignment="1" applyProtection="1">
      <alignment horizontal="center" vertical="center" shrinkToFit="1"/>
      <protection locked="0"/>
    </xf>
    <xf numFmtId="0" fontId="29" fillId="0" borderId="8" xfId="12" applyFont="1" applyBorder="1" applyAlignment="1" applyProtection="1">
      <alignment horizontal="center" vertical="center" shrinkToFit="1"/>
      <protection locked="0"/>
    </xf>
    <xf numFmtId="0" fontId="29" fillId="0" borderId="43" xfId="12" applyFont="1" applyBorder="1" applyAlignment="1" applyProtection="1">
      <alignment horizontal="center" vertical="center" shrinkToFit="1"/>
      <protection locked="0"/>
    </xf>
    <xf numFmtId="0" fontId="29" fillId="0" borderId="24" xfId="12" applyFont="1" applyBorder="1" applyAlignment="1" applyProtection="1">
      <alignment horizontal="center" vertical="center" shrinkToFit="1"/>
      <protection locked="0"/>
    </xf>
    <xf numFmtId="0" fontId="29" fillId="0" borderId="26" xfId="12" applyFont="1" applyBorder="1" applyAlignment="1" applyProtection="1">
      <alignment horizontal="center" vertical="center" shrinkToFit="1"/>
      <protection locked="0"/>
    </xf>
    <xf numFmtId="0" fontId="4" fillId="0" borderId="18" xfId="12" applyFont="1" applyBorder="1" applyAlignment="1">
      <alignment horizontal="center" vertical="center" shrinkToFit="1"/>
    </xf>
    <xf numFmtId="0" fontId="4" fillId="0" borderId="0" xfId="12" applyFont="1" applyAlignment="1">
      <alignment horizontal="center" vertical="center" shrinkToFit="1"/>
    </xf>
    <xf numFmtId="0" fontId="4" fillId="0" borderId="8" xfId="12" applyFont="1" applyBorder="1" applyAlignment="1">
      <alignment horizontal="center" vertical="center" shrinkToFit="1"/>
    </xf>
    <xf numFmtId="0" fontId="4" fillId="0" borderId="21" xfId="12" applyFont="1" applyBorder="1" applyAlignment="1">
      <alignment horizontal="center" vertical="center" shrinkToFit="1"/>
    </xf>
    <xf numFmtId="0" fontId="4" fillId="0" borderId="24" xfId="12" applyFont="1" applyBorder="1" applyAlignment="1">
      <alignment horizontal="center" vertical="center" shrinkToFit="1"/>
    </xf>
    <xf numFmtId="0" fontId="4" fillId="0" borderId="26" xfId="12" applyFont="1" applyBorder="1" applyAlignment="1">
      <alignment horizontal="center" vertical="center" shrinkToFit="1"/>
    </xf>
    <xf numFmtId="0" fontId="29" fillId="0" borderId="10" xfId="12" applyFont="1" applyBorder="1" applyAlignment="1">
      <alignment horizontal="center" vertical="center" shrinkToFit="1"/>
    </xf>
    <xf numFmtId="0" fontId="29" fillId="0" borderId="11" xfId="12" applyFont="1" applyBorder="1" applyAlignment="1">
      <alignment horizontal="center" vertical="center" shrinkToFit="1"/>
    </xf>
    <xf numFmtId="0" fontId="29" fillId="0" borderId="34" xfId="12" applyFont="1" applyBorder="1" applyAlignment="1">
      <alignment horizontal="center" vertical="center" shrinkToFit="1"/>
    </xf>
    <xf numFmtId="0" fontId="29" fillId="0" borderId="31" xfId="12" applyFont="1" applyBorder="1" applyAlignment="1">
      <alignment horizontal="center" vertical="center" shrinkToFit="1"/>
    </xf>
    <xf numFmtId="0" fontId="29" fillId="0" borderId="32" xfId="12" applyFont="1" applyBorder="1" applyAlignment="1">
      <alignment horizontal="center" vertical="center" shrinkToFit="1"/>
    </xf>
    <xf numFmtId="0" fontId="29" fillId="0" borderId="35" xfId="12" applyFont="1" applyBorder="1" applyAlignment="1">
      <alignment horizontal="center" vertical="center" shrinkToFit="1"/>
    </xf>
    <xf numFmtId="0" fontId="29" fillId="0" borderId="51" xfId="12" applyFont="1" applyBorder="1" applyAlignment="1">
      <alignment horizontal="center" vertical="center" shrinkToFit="1"/>
    </xf>
    <xf numFmtId="0" fontId="29" fillId="0" borderId="52" xfId="12" applyFont="1" applyBorder="1" applyAlignment="1">
      <alignment horizontal="center" vertical="center" shrinkToFit="1"/>
    </xf>
    <xf numFmtId="0" fontId="29" fillId="0" borderId="53" xfId="12" applyFont="1" applyBorder="1" applyAlignment="1">
      <alignment horizontal="center" vertical="center" shrinkToFit="1"/>
    </xf>
    <xf numFmtId="0" fontId="29" fillId="0" borderId="9" xfId="12" applyFont="1" applyBorder="1" applyAlignment="1" applyProtection="1">
      <alignment horizontal="center" vertical="center" shrinkToFit="1"/>
      <protection locked="0"/>
    </xf>
    <xf numFmtId="178" fontId="4" fillId="0" borderId="45" xfId="12" applyNumberFormat="1" applyFont="1" applyBorder="1" applyAlignment="1">
      <alignment horizontal="center" vertical="center" shrinkToFit="1"/>
    </xf>
    <xf numFmtId="178" fontId="4" fillId="0" borderId="16" xfId="12" applyNumberFormat="1" applyFont="1" applyBorder="1" applyAlignment="1">
      <alignment horizontal="center" vertical="center" shrinkToFit="1"/>
    </xf>
    <xf numFmtId="178" fontId="4" fillId="0" borderId="42" xfId="12" applyNumberFormat="1" applyFont="1" applyBorder="1" applyAlignment="1">
      <alignment horizontal="center" vertical="center" shrinkToFit="1"/>
    </xf>
    <xf numFmtId="177" fontId="4" fillId="0" borderId="3" xfId="12" applyNumberFormat="1" applyFont="1" applyBorder="1" applyAlignment="1">
      <alignment horizontal="center" vertical="center" shrinkToFit="1"/>
    </xf>
    <xf numFmtId="177" fontId="4" fillId="0" borderId="30" xfId="12" applyNumberFormat="1" applyFont="1" applyBorder="1" applyAlignment="1">
      <alignment horizontal="center" vertical="center" shrinkToFit="1"/>
    </xf>
    <xf numFmtId="177" fontId="4" fillId="0" borderId="0" xfId="12" applyNumberFormat="1" applyFont="1" applyBorder="1" applyAlignment="1">
      <alignment horizontal="center" vertical="center" shrinkToFit="1"/>
    </xf>
    <xf numFmtId="177" fontId="4" fillId="0" borderId="17" xfId="12" applyNumberFormat="1" applyFont="1" applyBorder="1" applyAlignment="1">
      <alignment horizontal="center" vertical="center" shrinkToFit="1"/>
    </xf>
    <xf numFmtId="178" fontId="4" fillId="0" borderId="0" xfId="12" applyNumberFormat="1" applyFont="1" applyAlignment="1">
      <alignment horizontal="right" vertical="center"/>
    </xf>
    <xf numFmtId="178" fontId="4" fillId="0" borderId="17" xfId="12" applyNumberFormat="1" applyFont="1" applyBorder="1" applyAlignment="1">
      <alignment horizontal="right" vertical="center"/>
    </xf>
    <xf numFmtId="179" fontId="4" fillId="0" borderId="25" xfId="12" applyNumberFormat="1" applyFont="1" applyBorder="1" applyAlignment="1">
      <alignment horizontal="center" vertical="center" shrinkToFit="1"/>
    </xf>
    <xf numFmtId="179" fontId="7" fillId="0" borderId="0" xfId="12" applyNumberFormat="1">
      <alignment vertical="center"/>
    </xf>
    <xf numFmtId="0" fontId="29" fillId="0" borderId="0" xfId="12" applyFont="1" applyAlignment="1">
      <alignment horizontal="center" vertical="center"/>
    </xf>
    <xf numFmtId="0" fontId="29" fillId="0" borderId="16" xfId="12" applyFont="1" applyBorder="1" applyAlignment="1" applyProtection="1">
      <alignment horizontal="center" vertical="center" shrinkToFit="1"/>
      <protection locked="0"/>
    </xf>
    <xf numFmtId="0" fontId="29" fillId="0" borderId="40" xfId="12" applyFont="1" applyBorder="1" applyAlignment="1" applyProtection="1">
      <alignment horizontal="center" vertical="center" shrinkToFit="1"/>
      <protection locked="0"/>
    </xf>
    <xf numFmtId="0" fontId="5" fillId="0" borderId="16" xfId="12" applyFont="1" applyBorder="1" applyAlignment="1">
      <alignment horizontal="center" vertical="center" shrinkToFit="1"/>
    </xf>
    <xf numFmtId="0" fontId="4" fillId="0" borderId="16" xfId="12" applyFont="1" applyBorder="1" applyAlignment="1">
      <alignment horizontal="center" vertical="center" shrinkToFit="1"/>
    </xf>
    <xf numFmtId="0" fontId="3" fillId="0" borderId="16" xfId="12" applyFont="1" applyBorder="1" applyAlignment="1">
      <alignment horizontal="center" vertical="center" shrinkToFit="1"/>
    </xf>
    <xf numFmtId="0" fontId="3" fillId="0" borderId="40" xfId="12" applyFont="1" applyBorder="1" applyAlignment="1">
      <alignment horizontal="center" vertical="center" shrinkToFit="1"/>
    </xf>
    <xf numFmtId="0" fontId="4" fillId="0" borderId="39" xfId="12" applyFont="1" applyBorder="1" applyAlignment="1">
      <alignment horizontal="center" vertical="center" shrinkToFit="1"/>
    </xf>
    <xf numFmtId="0" fontId="31" fillId="0" borderId="16" xfId="12" applyFont="1" applyBorder="1" applyAlignment="1">
      <alignment horizontal="center" vertical="center" shrinkToFit="1"/>
    </xf>
    <xf numFmtId="0" fontId="31" fillId="0" borderId="40" xfId="12" applyFont="1" applyBorder="1" applyAlignment="1">
      <alignment horizontal="center" vertical="center" shrinkToFit="1"/>
    </xf>
    <xf numFmtId="0" fontId="29" fillId="0" borderId="0" xfId="12" applyFont="1" applyAlignment="1">
      <alignment horizontal="center" vertical="center" shrinkToFit="1"/>
    </xf>
    <xf numFmtId="0" fontId="29" fillId="0" borderId="0" xfId="12" applyFont="1" applyAlignment="1" applyProtection="1">
      <alignment horizontal="center" vertical="center" shrinkToFit="1"/>
      <protection locked="0"/>
    </xf>
    <xf numFmtId="0" fontId="29" fillId="0" borderId="6" xfId="12" applyFont="1" applyBorder="1" applyAlignment="1" applyProtection="1">
      <alignment horizontal="center" vertical="center" shrinkToFit="1"/>
      <protection locked="0"/>
    </xf>
    <xf numFmtId="0" fontId="29" fillId="0" borderId="3" xfId="12" applyFont="1" applyBorder="1" applyAlignment="1">
      <alignment horizontal="center" vertical="center" shrinkToFit="1"/>
    </xf>
    <xf numFmtId="0" fontId="29" fillId="0" borderId="43" xfId="12" applyFont="1" applyBorder="1" applyAlignment="1">
      <alignment horizontal="center" vertical="center" shrinkToFit="1"/>
    </xf>
    <xf numFmtId="0" fontId="29" fillId="0" borderId="24" xfId="12" applyFont="1" applyBorder="1" applyAlignment="1">
      <alignment horizontal="center" vertical="center" shrinkToFit="1"/>
    </xf>
    <xf numFmtId="0" fontId="29" fillId="0" borderId="16" xfId="12" applyFont="1" applyBorder="1" applyAlignment="1">
      <alignment horizontal="center" vertical="center" shrinkToFit="1"/>
    </xf>
    <xf numFmtId="0" fontId="29" fillId="0" borderId="44" xfId="12" applyFont="1" applyBorder="1" applyAlignment="1">
      <alignment horizontal="center" vertical="center" shrinkToFit="1"/>
    </xf>
    <xf numFmtId="176" fontId="4" fillId="0" borderId="3" xfId="12" applyNumberFormat="1" applyFont="1" applyBorder="1" applyAlignment="1">
      <alignment horizontal="right" vertical="center" shrinkToFit="1"/>
    </xf>
    <xf numFmtId="176" fontId="7" fillId="0" borderId="3" xfId="12" applyNumberFormat="1" applyBorder="1">
      <alignment vertical="center"/>
    </xf>
    <xf numFmtId="176" fontId="4" fillId="0" borderId="0" xfId="12" applyNumberFormat="1" applyFont="1" applyAlignment="1">
      <alignment horizontal="right" vertical="center" shrinkToFit="1"/>
    </xf>
    <xf numFmtId="176" fontId="7" fillId="0" borderId="0" xfId="12" applyNumberFormat="1">
      <alignment vertical="center"/>
    </xf>
    <xf numFmtId="0" fontId="5" fillId="0" borderId="3" xfId="12" applyFont="1" applyBorder="1" applyAlignment="1">
      <alignment horizontal="center" vertical="center" shrinkToFit="1"/>
    </xf>
    <xf numFmtId="0" fontId="5" fillId="0" borderId="0" xfId="12" applyFont="1" applyAlignment="1">
      <alignment horizontal="center" vertical="center" shrinkToFit="1"/>
    </xf>
    <xf numFmtId="0" fontId="4" fillId="0" borderId="3" xfId="12" applyFont="1" applyBorder="1" applyAlignment="1">
      <alignment horizontal="center" vertical="center" shrinkToFit="1"/>
    </xf>
    <xf numFmtId="0" fontId="3" fillId="0" borderId="3" xfId="12" applyFont="1" applyBorder="1" applyAlignment="1">
      <alignment horizontal="center" vertical="center" shrinkToFit="1"/>
    </xf>
    <xf numFmtId="0" fontId="3" fillId="0" borderId="4" xfId="12" applyFont="1" applyBorder="1" applyAlignment="1">
      <alignment horizontal="center" vertical="center" shrinkToFit="1"/>
    </xf>
    <xf numFmtId="0" fontId="3" fillId="0" borderId="0" xfId="12" applyFont="1" applyBorder="1" applyAlignment="1">
      <alignment horizontal="center" vertical="center" shrinkToFit="1"/>
    </xf>
    <xf numFmtId="0" fontId="3" fillId="0" borderId="46" xfId="12" applyFont="1" applyBorder="1" applyAlignment="1">
      <alignment horizontal="center" vertical="center" shrinkToFit="1"/>
    </xf>
    <xf numFmtId="176" fontId="31" fillId="0" borderId="29" xfId="12" applyNumberFormat="1" applyFont="1" applyBorder="1" applyAlignment="1">
      <alignment horizontal="right" vertical="center" shrinkToFit="1"/>
    </xf>
    <xf numFmtId="176" fontId="32" fillId="0" borderId="3" xfId="12" applyNumberFormat="1" applyFont="1" applyBorder="1">
      <alignment vertical="center"/>
    </xf>
    <xf numFmtId="176" fontId="31" fillId="0" borderId="25" xfId="12" applyNumberFormat="1" applyFont="1" applyBorder="1" applyAlignment="1">
      <alignment horizontal="right" vertical="center" shrinkToFit="1"/>
    </xf>
    <xf numFmtId="176" fontId="32" fillId="0" borderId="0" xfId="12" applyNumberFormat="1" applyFont="1">
      <alignment vertical="center"/>
    </xf>
    <xf numFmtId="176" fontId="32" fillId="0" borderId="25" xfId="12" applyNumberFormat="1" applyFont="1" applyBorder="1">
      <alignment vertical="center"/>
    </xf>
    <xf numFmtId="177" fontId="31" fillId="0" borderId="3" xfId="12" applyNumberFormat="1" applyFont="1" applyBorder="1" applyAlignment="1">
      <alignment horizontal="center" vertical="center" shrinkToFit="1"/>
    </xf>
    <xf numFmtId="177" fontId="31" fillId="0" borderId="30" xfId="12" applyNumberFormat="1" applyFont="1" applyBorder="1" applyAlignment="1">
      <alignment horizontal="center" vertical="center" shrinkToFit="1"/>
    </xf>
    <xf numFmtId="177" fontId="31" fillId="0" borderId="0" xfId="12" applyNumberFormat="1" applyFont="1" applyAlignment="1">
      <alignment horizontal="center" vertical="center" shrinkToFit="1"/>
    </xf>
    <xf numFmtId="177" fontId="31" fillId="0" borderId="17" xfId="12" applyNumberFormat="1" applyFont="1" applyBorder="1" applyAlignment="1">
      <alignment horizontal="center" vertical="center" shrinkToFit="1"/>
    </xf>
    <xf numFmtId="178" fontId="4" fillId="0" borderId="0" xfId="12" applyNumberFormat="1" applyFont="1" applyAlignment="1">
      <alignment horizontal="center" vertical="center" shrinkToFit="1"/>
    </xf>
    <xf numFmtId="0" fontId="4" fillId="0" borderId="50" xfId="12" applyFont="1" applyBorder="1" applyAlignment="1">
      <alignment horizontal="center" vertical="center" shrinkToFit="1"/>
    </xf>
    <xf numFmtId="0" fontId="4" fillId="0" borderId="48" xfId="12" applyFont="1" applyBorder="1" applyAlignment="1">
      <alignment horizontal="center" vertical="center" shrinkToFit="1"/>
    </xf>
    <xf numFmtId="178" fontId="31" fillId="0" borderId="45" xfId="12" applyNumberFormat="1" applyFont="1" applyBorder="1" applyAlignment="1">
      <alignment horizontal="center" vertical="center" shrinkToFit="1"/>
    </xf>
    <xf numFmtId="178" fontId="31" fillId="0" borderId="16" xfId="12" applyNumberFormat="1" applyFont="1" applyBorder="1" applyAlignment="1">
      <alignment horizontal="center" vertical="center" shrinkToFit="1"/>
    </xf>
    <xf numFmtId="180" fontId="31" fillId="0" borderId="16" xfId="12" applyNumberFormat="1" applyFont="1" applyBorder="1" applyAlignment="1">
      <alignment horizontal="right" vertical="center"/>
    </xf>
    <xf numFmtId="180" fontId="31" fillId="0" borderId="42" xfId="12" applyNumberFormat="1" applyFont="1" applyBorder="1" applyAlignment="1">
      <alignment horizontal="right" vertical="center"/>
    </xf>
    <xf numFmtId="0" fontId="31" fillId="0" borderId="3" xfId="12" applyFont="1" applyBorder="1" applyAlignment="1">
      <alignment horizontal="center" vertical="center" shrinkToFit="1"/>
    </xf>
    <xf numFmtId="0" fontId="31" fillId="0" borderId="0" xfId="12" applyFont="1" applyAlignment="1">
      <alignment horizontal="center" vertical="center" shrinkToFit="1"/>
    </xf>
    <xf numFmtId="0" fontId="31" fillId="0" borderId="4" xfId="12" applyFont="1" applyBorder="1" applyAlignment="1">
      <alignment horizontal="center" vertical="center" shrinkToFit="1"/>
    </xf>
    <xf numFmtId="0" fontId="31" fillId="0" borderId="6" xfId="12" applyFont="1" applyBorder="1" applyAlignment="1">
      <alignment horizontal="center" vertical="center" shrinkToFit="1"/>
    </xf>
    <xf numFmtId="180" fontId="4" fillId="0" borderId="0" xfId="12" applyNumberFormat="1" applyFont="1" applyAlignment="1">
      <alignment horizontal="center" vertical="center"/>
    </xf>
    <xf numFmtId="180" fontId="4" fillId="0" borderId="17" xfId="12" applyNumberFormat="1" applyFont="1" applyBorder="1" applyAlignment="1">
      <alignment horizontal="center" vertical="center"/>
    </xf>
    <xf numFmtId="0" fontId="3" fillId="0" borderId="0" xfId="12" applyFont="1" applyAlignment="1">
      <alignment horizontal="center" vertical="center" shrinkToFit="1"/>
    </xf>
    <xf numFmtId="0" fontId="3" fillId="0" borderId="6" xfId="12" applyFont="1" applyBorder="1" applyAlignment="1">
      <alignment horizontal="center" vertical="center" shrinkToFit="1"/>
    </xf>
    <xf numFmtId="177" fontId="4" fillId="0" borderId="0" xfId="12" applyNumberFormat="1" applyFont="1" applyAlignment="1">
      <alignment horizontal="center" vertical="center" shrinkToFit="1"/>
    </xf>
    <xf numFmtId="0" fontId="29" fillId="0" borderId="10" xfId="12" applyFont="1" applyBorder="1" applyAlignment="1" applyProtection="1">
      <alignment horizontal="center" vertical="center" shrinkToFit="1"/>
      <protection locked="0"/>
    </xf>
    <xf numFmtId="0" fontId="29" fillId="0" borderId="11" xfId="12" applyFont="1" applyBorder="1" applyAlignment="1" applyProtection="1">
      <alignment horizontal="center" vertical="center" shrinkToFit="1"/>
      <protection locked="0"/>
    </xf>
    <xf numFmtId="0" fontId="29" fillId="0" borderId="12" xfId="12" applyFont="1" applyBorder="1" applyAlignment="1" applyProtection="1">
      <alignment horizontal="center" vertical="center" shrinkToFit="1"/>
      <protection locked="0"/>
    </xf>
    <xf numFmtId="0" fontId="29" fillId="0" borderId="31" xfId="12" applyFont="1" applyBorder="1" applyAlignment="1" applyProtection="1">
      <alignment horizontal="center" vertical="center" shrinkToFit="1"/>
      <protection locked="0"/>
    </xf>
    <xf numFmtId="0" fontId="29" fillId="0" borderId="32" xfId="12" applyFont="1" applyBorder="1" applyAlignment="1" applyProtection="1">
      <alignment horizontal="center" vertical="center" shrinkToFit="1"/>
      <protection locked="0"/>
    </xf>
    <xf numFmtId="0" fontId="29" fillId="0" borderId="33" xfId="12" applyFont="1" applyBorder="1" applyAlignment="1" applyProtection="1">
      <alignment horizontal="center" vertical="center" shrinkToFit="1"/>
      <protection locked="0"/>
    </xf>
    <xf numFmtId="176" fontId="4" fillId="0" borderId="29" xfId="12" applyNumberFormat="1" applyFont="1" applyBorder="1" applyAlignment="1">
      <alignment horizontal="right" vertical="center" shrinkToFit="1"/>
    </xf>
    <xf numFmtId="176" fontId="4" fillId="0" borderId="25" xfId="12" applyNumberFormat="1" applyFont="1" applyBorder="1" applyAlignment="1">
      <alignment horizontal="right" vertical="center" shrinkToFit="1"/>
    </xf>
    <xf numFmtId="176" fontId="7" fillId="0" borderId="25" xfId="12" applyNumberFormat="1" applyBorder="1">
      <alignment vertical="center"/>
    </xf>
    <xf numFmtId="179" fontId="6" fillId="0" borderId="25" xfId="12" applyNumberFormat="1" applyFont="1" applyBorder="1" applyAlignment="1">
      <alignment horizontal="center" vertical="center" shrinkToFit="1"/>
    </xf>
    <xf numFmtId="179" fontId="30" fillId="0" borderId="0" xfId="12" applyNumberFormat="1" applyFont="1">
      <alignment vertical="center"/>
    </xf>
    <xf numFmtId="180" fontId="6" fillId="0" borderId="0" xfId="12" applyNumberFormat="1" applyFont="1" applyAlignment="1">
      <alignment horizontal="center" vertical="center"/>
    </xf>
    <xf numFmtId="180" fontId="6" fillId="0" borderId="17" xfId="12" applyNumberFormat="1" applyFont="1" applyBorder="1" applyAlignment="1">
      <alignment horizontal="center" vertical="center"/>
    </xf>
    <xf numFmtId="0" fontId="6" fillId="0" borderId="0" xfId="12" applyFont="1" applyAlignment="1">
      <alignment horizontal="center" vertical="center" shrinkToFit="1"/>
    </xf>
    <xf numFmtId="0" fontId="6" fillId="0" borderId="6" xfId="12" applyFont="1" applyBorder="1" applyAlignment="1">
      <alignment horizontal="center" vertical="center" shrinkToFit="1"/>
    </xf>
    <xf numFmtId="0" fontId="29" fillId="0" borderId="2" xfId="12" applyFont="1" applyBorder="1" applyAlignment="1">
      <alignment horizontal="center" vertical="center" wrapText="1" shrinkToFit="1"/>
    </xf>
    <xf numFmtId="0" fontId="29" fillId="0" borderId="3" xfId="12" applyFont="1" applyBorder="1" applyAlignment="1">
      <alignment horizontal="center" vertical="center" wrapText="1" shrinkToFit="1"/>
    </xf>
    <xf numFmtId="0" fontId="29" fillId="0" borderId="4" xfId="12" applyFont="1" applyBorder="1" applyAlignment="1">
      <alignment horizontal="center" vertical="center" wrapText="1" shrinkToFit="1"/>
    </xf>
    <xf numFmtId="0" fontId="29" fillId="0" borderId="5" xfId="12" applyFont="1" applyBorder="1" applyAlignment="1">
      <alignment horizontal="center" vertical="center" wrapText="1" shrinkToFit="1"/>
    </xf>
    <xf numFmtId="0" fontId="29" fillId="0" borderId="0" xfId="12" applyFont="1" applyAlignment="1">
      <alignment horizontal="center" vertical="center" wrapText="1" shrinkToFit="1"/>
    </xf>
    <xf numFmtId="0" fontId="29" fillId="0" borderId="6" xfId="12" applyFont="1" applyBorder="1" applyAlignment="1">
      <alignment horizontal="center" vertical="center" wrapText="1" shrinkToFit="1"/>
    </xf>
    <xf numFmtId="176" fontId="6" fillId="0" borderId="29" xfId="12" applyNumberFormat="1" applyFont="1" applyBorder="1" applyAlignment="1">
      <alignment horizontal="right" vertical="center" shrinkToFit="1"/>
    </xf>
    <xf numFmtId="176" fontId="30" fillId="0" borderId="3" xfId="12" applyNumberFormat="1" applyFont="1" applyBorder="1">
      <alignment vertical="center"/>
    </xf>
    <xf numFmtId="176" fontId="6" fillId="0" borderId="25" xfId="12" applyNumberFormat="1" applyFont="1" applyBorder="1" applyAlignment="1">
      <alignment horizontal="right" vertical="center" shrinkToFit="1"/>
    </xf>
    <xf numFmtId="176" fontId="30" fillId="0" borderId="0" xfId="12" applyNumberFormat="1" applyFont="1">
      <alignment vertical="center"/>
    </xf>
    <xf numFmtId="176" fontId="30" fillId="0" borderId="25" xfId="12" applyNumberFormat="1" applyFont="1" applyBorder="1">
      <alignment vertical="center"/>
    </xf>
    <xf numFmtId="177" fontId="6" fillId="0" borderId="3" xfId="12" applyNumberFormat="1" applyFont="1" applyBorder="1" applyAlignment="1">
      <alignment horizontal="center" vertical="center" shrinkToFit="1"/>
    </xf>
    <xf numFmtId="177" fontId="6" fillId="0" borderId="30" xfId="12" applyNumberFormat="1" applyFont="1" applyBorder="1" applyAlignment="1">
      <alignment horizontal="center" vertical="center" shrinkToFit="1"/>
    </xf>
    <xf numFmtId="177" fontId="6" fillId="0" borderId="0" xfId="12" applyNumberFormat="1" applyFont="1" applyAlignment="1">
      <alignment horizontal="center" vertical="center" shrinkToFit="1"/>
    </xf>
    <xf numFmtId="177" fontId="6" fillId="0" borderId="17" xfId="12" applyNumberFormat="1" applyFont="1" applyBorder="1" applyAlignment="1">
      <alignment horizontal="center" vertical="center" shrinkToFit="1"/>
    </xf>
    <xf numFmtId="0" fontId="31" fillId="0" borderId="8" xfId="12" applyFont="1" applyBorder="1" applyAlignment="1">
      <alignment horizontal="center" vertical="center" shrinkToFit="1"/>
    </xf>
    <xf numFmtId="0" fontId="4" fillId="0" borderId="22" xfId="12" applyFont="1" applyBorder="1" applyAlignment="1">
      <alignment horizontal="center" vertical="center" shrinkToFit="1"/>
    </xf>
    <xf numFmtId="0" fontId="4" fillId="0" borderId="23" xfId="12" applyFont="1" applyBorder="1" applyAlignment="1">
      <alignment horizontal="center" vertical="center" shrinkToFit="1"/>
    </xf>
    <xf numFmtId="0" fontId="4" fillId="0" borderId="25" xfId="12" applyFont="1" applyBorder="1" applyAlignment="1">
      <alignment horizontal="center" vertical="center" shrinkToFit="1"/>
    </xf>
    <xf numFmtId="0" fontId="4" fillId="0" borderId="17" xfId="12" applyFont="1" applyBorder="1" applyAlignment="1">
      <alignment horizontal="center" vertical="center" shrinkToFit="1"/>
    </xf>
    <xf numFmtId="0" fontId="4" fillId="0" borderId="25" xfId="12" applyFont="1" applyBorder="1" applyAlignment="1">
      <alignment horizontal="right" vertical="center" shrinkToFit="1"/>
    </xf>
    <xf numFmtId="0" fontId="4" fillId="0" borderId="0" xfId="12" applyFont="1" applyAlignment="1">
      <alignment horizontal="right" vertical="center" shrinkToFit="1"/>
    </xf>
    <xf numFmtId="0" fontId="4" fillId="0" borderId="17" xfId="12" applyFont="1" applyBorder="1" applyAlignment="1">
      <alignment horizontal="right" vertical="center" shrinkToFit="1"/>
    </xf>
    <xf numFmtId="0" fontId="4" fillId="0" borderId="27" xfId="12" applyFont="1" applyBorder="1" applyAlignment="1">
      <alignment horizontal="right" vertical="center" shrinkToFit="1"/>
    </xf>
    <xf numFmtId="0" fontId="4" fillId="0" borderId="8" xfId="12" applyFont="1" applyBorder="1" applyAlignment="1">
      <alignment horizontal="right" vertical="center" shrinkToFit="1"/>
    </xf>
    <xf numFmtId="0" fontId="4" fillId="0" borderId="28" xfId="12" applyFont="1" applyBorder="1" applyAlignment="1">
      <alignment horizontal="right" vertical="center" shrinkToFit="1"/>
    </xf>
    <xf numFmtId="0" fontId="6" fillId="0" borderId="3" xfId="12" applyFont="1" applyBorder="1" applyAlignment="1">
      <alignment horizontal="center" vertical="center" shrinkToFit="1"/>
    </xf>
    <xf numFmtId="0" fontId="6" fillId="0" borderId="4" xfId="12" applyFont="1" applyBorder="1" applyAlignment="1">
      <alignment horizontal="center" vertical="center" shrinkToFit="1"/>
    </xf>
    <xf numFmtId="0" fontId="4" fillId="0" borderId="19" xfId="12" applyFont="1" applyBorder="1" applyAlignment="1">
      <alignment horizontal="center" vertical="center" shrinkToFit="1"/>
    </xf>
    <xf numFmtId="0" fontId="4" fillId="0" borderId="6" xfId="12" applyFont="1" applyBorder="1" applyAlignment="1">
      <alignment horizontal="center" vertical="center" shrinkToFit="1"/>
    </xf>
    <xf numFmtId="0" fontId="4" fillId="0" borderId="9" xfId="12" applyFont="1" applyBorder="1" applyAlignment="1">
      <alignment horizontal="center" vertical="center" shrinkToFit="1"/>
    </xf>
    <xf numFmtId="0" fontId="4" fillId="0" borderId="20" xfId="12" applyFont="1" applyBorder="1" applyAlignment="1">
      <alignment horizontal="center" vertical="center" shrinkToFit="1"/>
    </xf>
    <xf numFmtId="0" fontId="4" fillId="0" borderId="5" xfId="12" applyFont="1" applyBorder="1" applyAlignment="1">
      <alignment horizontal="center" vertical="center" shrinkToFit="1"/>
    </xf>
    <xf numFmtId="0" fontId="4" fillId="0" borderId="7" xfId="12" applyFont="1" applyBorder="1" applyAlignment="1">
      <alignment horizontal="center" vertical="center" shrinkToFit="1"/>
    </xf>
    <xf numFmtId="0" fontId="4" fillId="0" borderId="47" xfId="12" applyFont="1" applyBorder="1" applyAlignment="1">
      <alignment horizontal="center" vertical="center" shrinkToFit="1"/>
    </xf>
    <xf numFmtId="0" fontId="4" fillId="0" borderId="46" xfId="12" applyFont="1" applyBorder="1" applyAlignment="1">
      <alignment horizontal="center" vertical="center" shrinkToFit="1"/>
    </xf>
    <xf numFmtId="0" fontId="4" fillId="0" borderId="49" xfId="12" applyFont="1" applyBorder="1" applyAlignment="1">
      <alignment horizontal="center" vertical="center" shrinkToFit="1"/>
    </xf>
    <xf numFmtId="179" fontId="31" fillId="0" borderId="25" xfId="12" applyNumberFormat="1" applyFont="1" applyBorder="1" applyAlignment="1">
      <alignment horizontal="center" vertical="center" shrinkToFit="1"/>
    </xf>
    <xf numFmtId="179" fontId="32" fillId="0" borderId="0" xfId="12" applyNumberFormat="1" applyFont="1">
      <alignment vertical="center"/>
    </xf>
    <xf numFmtId="179" fontId="32" fillId="0" borderId="37" xfId="12" applyNumberFormat="1" applyFont="1" applyBorder="1">
      <alignment vertical="center"/>
    </xf>
    <xf numFmtId="179" fontId="32" fillId="0" borderId="36" xfId="12" applyNumberFormat="1" applyFont="1" applyBorder="1">
      <alignment vertical="center"/>
    </xf>
    <xf numFmtId="178" fontId="31" fillId="0" borderId="0" xfId="12" applyNumberFormat="1" applyFont="1" applyAlignment="1">
      <alignment horizontal="right" vertical="center"/>
    </xf>
    <xf numFmtId="178" fontId="31" fillId="0" borderId="17" xfId="12" applyNumberFormat="1" applyFont="1" applyBorder="1" applyAlignment="1">
      <alignment horizontal="right" vertical="center"/>
    </xf>
    <xf numFmtId="178" fontId="31" fillId="0" borderId="8" xfId="12" applyNumberFormat="1" applyFont="1" applyBorder="1" applyAlignment="1">
      <alignment horizontal="right" vertical="center"/>
    </xf>
    <xf numFmtId="178" fontId="31" fillId="0" borderId="28" xfId="12" applyNumberFormat="1" applyFont="1" applyBorder="1" applyAlignment="1">
      <alignment horizontal="right" vertical="center"/>
    </xf>
    <xf numFmtId="0" fontId="4" fillId="0" borderId="0" xfId="12" applyFont="1" applyBorder="1" applyAlignment="1">
      <alignment horizontal="center" vertical="center" shrinkToFit="1"/>
    </xf>
    <xf numFmtId="0" fontId="5" fillId="0" borderId="0" xfId="12" applyFont="1" applyBorder="1" applyAlignment="1">
      <alignment horizontal="center" vertical="center" shrinkToFit="1"/>
    </xf>
    <xf numFmtId="178" fontId="4" fillId="0" borderId="8" xfId="12" applyNumberFormat="1" applyFont="1" applyBorder="1" applyAlignment="1">
      <alignment horizontal="right" vertical="center"/>
    </xf>
    <xf numFmtId="178" fontId="4" fillId="0" borderId="28" xfId="12" applyNumberFormat="1" applyFont="1" applyBorder="1" applyAlignment="1">
      <alignment horizontal="right" vertical="center"/>
    </xf>
    <xf numFmtId="179" fontId="7" fillId="0" borderId="37" xfId="12" applyNumberFormat="1" applyBorder="1">
      <alignment vertical="center"/>
    </xf>
    <xf numFmtId="179" fontId="7" fillId="0" borderId="36" xfId="12" applyNumberFormat="1" applyBorder="1">
      <alignment vertical="center"/>
    </xf>
    <xf numFmtId="178" fontId="4" fillId="0" borderId="0" xfId="12" applyNumberFormat="1" applyFont="1" applyAlignment="1">
      <alignment horizontal="center" vertical="center"/>
    </xf>
    <xf numFmtId="178" fontId="4" fillId="0" borderId="17" xfId="12" applyNumberFormat="1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 shrinkToFit="1"/>
    </xf>
    <xf numFmtId="0" fontId="29" fillId="0" borderId="54" xfId="12" applyFont="1" applyBorder="1" applyAlignment="1" applyProtection="1">
      <alignment horizontal="center" vertical="center" shrinkToFit="1"/>
      <protection locked="0"/>
    </xf>
    <xf numFmtId="0" fontId="29" fillId="0" borderId="55" xfId="12" applyFont="1" applyBorder="1" applyAlignment="1" applyProtection="1">
      <alignment horizontal="center" vertical="center" shrinkToFit="1"/>
      <protection locked="0"/>
    </xf>
    <xf numFmtId="0" fontId="29" fillId="0" borderId="56" xfId="12" applyFont="1" applyBorder="1" applyAlignment="1" applyProtection="1">
      <alignment horizontal="center" vertical="center" shrinkToFit="1"/>
      <protection locked="0"/>
    </xf>
    <xf numFmtId="0" fontId="3" fillId="0" borderId="8" xfId="12" applyFont="1" applyBorder="1" applyAlignment="1">
      <alignment horizontal="center" vertical="center" shrinkToFit="1"/>
    </xf>
    <xf numFmtId="0" fontId="3" fillId="0" borderId="9" xfId="12" applyFont="1" applyBorder="1" applyAlignment="1">
      <alignment horizontal="center" vertical="center" shrinkToFit="1"/>
    </xf>
    <xf numFmtId="178" fontId="6" fillId="0" borderId="0" xfId="12" applyNumberFormat="1" applyFont="1" applyAlignment="1">
      <alignment horizontal="center" vertical="center"/>
    </xf>
    <xf numFmtId="178" fontId="6" fillId="0" borderId="17" xfId="12" applyNumberFormat="1" applyFont="1" applyBorder="1" applyAlignment="1">
      <alignment horizontal="center" vertical="center"/>
    </xf>
    <xf numFmtId="0" fontId="29" fillId="0" borderId="0" xfId="12" applyFont="1" applyBorder="1" applyAlignment="1">
      <alignment horizontal="center" vertical="center" wrapText="1" shrinkToFit="1"/>
    </xf>
    <xf numFmtId="0" fontId="29" fillId="0" borderId="46" xfId="12" applyFont="1" applyBorder="1" applyAlignment="1">
      <alignment horizontal="center" vertical="center" wrapText="1" shrinkToFit="1"/>
    </xf>
    <xf numFmtId="0" fontId="29" fillId="0" borderId="7" xfId="12" applyFont="1" applyBorder="1" applyAlignment="1">
      <alignment horizontal="center" vertical="center" wrapText="1" shrinkToFit="1"/>
    </xf>
    <xf numFmtId="0" fontId="29" fillId="0" borderId="8" xfId="12" applyFont="1" applyBorder="1" applyAlignment="1">
      <alignment horizontal="center" vertical="center" wrapText="1" shrinkToFit="1"/>
    </xf>
    <xf numFmtId="0" fontId="29" fillId="0" borderId="9" xfId="12" applyFont="1" applyBorder="1" applyAlignment="1">
      <alignment horizontal="center" vertical="center" wrapText="1" shrinkToFit="1"/>
    </xf>
    <xf numFmtId="0" fontId="29" fillId="0" borderId="5" xfId="12" applyFont="1" applyBorder="1" applyAlignment="1" applyProtection="1">
      <alignment horizontal="center" vertical="center" shrinkToFit="1"/>
      <protection locked="0"/>
    </xf>
    <xf numFmtId="0" fontId="29" fillId="0" borderId="2" xfId="12" applyFont="1" applyBorder="1" applyAlignment="1" applyProtection="1">
      <alignment horizontal="center" vertical="center" shrinkToFit="1"/>
      <protection locked="0"/>
    </xf>
    <xf numFmtId="178" fontId="31" fillId="0" borderId="0" xfId="12" applyNumberFormat="1" applyFont="1" applyAlignment="1">
      <alignment horizontal="center" vertical="center"/>
    </xf>
    <xf numFmtId="178" fontId="31" fillId="0" borderId="17" xfId="12" applyNumberFormat="1" applyFont="1" applyBorder="1" applyAlignment="1">
      <alignment horizontal="center" vertical="center"/>
    </xf>
    <xf numFmtId="178" fontId="6" fillId="0" borderId="8" xfId="12" applyNumberFormat="1" applyFont="1" applyBorder="1" applyAlignment="1">
      <alignment horizontal="center" vertical="center"/>
    </xf>
    <xf numFmtId="178" fontId="6" fillId="0" borderId="28" xfId="12" applyNumberFormat="1" applyFont="1" applyBorder="1" applyAlignment="1">
      <alignment horizontal="center" vertical="center"/>
    </xf>
    <xf numFmtId="179" fontId="7" fillId="0" borderId="27" xfId="12" applyNumberFormat="1" applyBorder="1">
      <alignment vertical="center"/>
    </xf>
    <xf numFmtId="179" fontId="7" fillId="0" borderId="8" xfId="12" applyNumberFormat="1" applyBorder="1">
      <alignment vertical="center"/>
    </xf>
    <xf numFmtId="179" fontId="30" fillId="0" borderId="27" xfId="12" applyNumberFormat="1" applyFont="1" applyBorder="1">
      <alignment vertical="center"/>
    </xf>
    <xf numFmtId="179" fontId="30" fillId="0" borderId="8" xfId="12" applyNumberFormat="1" applyFont="1" applyBorder="1">
      <alignment vertical="center"/>
    </xf>
    <xf numFmtId="0" fontId="6" fillId="0" borderId="8" xfId="12" applyFont="1" applyBorder="1" applyAlignment="1">
      <alignment horizontal="center" vertical="center" shrinkToFit="1"/>
    </xf>
    <xf numFmtId="0" fontId="27" fillId="0" borderId="0" xfId="12" applyFont="1" applyAlignment="1">
      <alignment horizontal="center" vertical="center" shrinkToFit="1"/>
    </xf>
    <xf numFmtId="0" fontId="33" fillId="0" borderId="0" xfId="12" applyFont="1" applyAlignment="1">
      <alignment horizontal="center" vertical="center" shrinkToFit="1"/>
    </xf>
    <xf numFmtId="0" fontId="28" fillId="0" borderId="0" xfId="12" applyFont="1" applyAlignment="1">
      <alignment horizontal="center" vertical="center" shrinkToFit="1"/>
    </xf>
    <xf numFmtId="0" fontId="29" fillId="0" borderId="18" xfId="12" applyFont="1" applyBorder="1" applyAlignment="1">
      <alignment horizontal="center" vertical="center"/>
    </xf>
    <xf numFmtId="0" fontId="29" fillId="0" borderId="0" xfId="12" applyFont="1" applyBorder="1" applyAlignment="1">
      <alignment horizontal="center" vertical="center"/>
    </xf>
    <xf numFmtId="177" fontId="6" fillId="0" borderId="3" xfId="12" applyNumberFormat="1" applyFont="1" applyBorder="1" applyAlignment="1">
      <alignment horizontal="left" vertical="center" shrinkToFit="1"/>
    </xf>
    <xf numFmtId="177" fontId="6" fillId="0" borderId="30" xfId="12" applyNumberFormat="1" applyFont="1" applyBorder="1" applyAlignment="1">
      <alignment horizontal="left" vertical="center" shrinkToFit="1"/>
    </xf>
    <xf numFmtId="177" fontId="6" fillId="0" borderId="0" xfId="12" applyNumberFormat="1" applyFont="1" applyAlignment="1">
      <alignment horizontal="left" vertical="center" shrinkToFit="1"/>
    </xf>
    <xf numFmtId="177" fontId="6" fillId="0" borderId="17" xfId="12" applyNumberFormat="1" applyFont="1" applyBorder="1" applyAlignment="1">
      <alignment horizontal="left" vertical="center" shrinkToFit="1"/>
    </xf>
    <xf numFmtId="177" fontId="4" fillId="0" borderId="3" xfId="12" applyNumberFormat="1" applyFont="1" applyBorder="1" applyAlignment="1">
      <alignment horizontal="left" vertical="center" shrinkToFit="1"/>
    </xf>
    <xf numFmtId="177" fontId="4" fillId="0" borderId="30" xfId="12" applyNumberFormat="1" applyFont="1" applyBorder="1" applyAlignment="1">
      <alignment horizontal="left" vertical="center" shrinkToFit="1"/>
    </xf>
    <xf numFmtId="177" fontId="4" fillId="0" borderId="0" xfId="12" applyNumberFormat="1" applyFont="1" applyAlignment="1">
      <alignment horizontal="left" vertical="center" shrinkToFit="1"/>
    </xf>
    <xf numFmtId="177" fontId="4" fillId="0" borderId="17" xfId="12" applyNumberFormat="1" applyFont="1" applyBorder="1" applyAlignment="1">
      <alignment horizontal="left" vertical="center" shrinkToFit="1"/>
    </xf>
    <xf numFmtId="176" fontId="32" fillId="0" borderId="0" xfId="12" applyNumberFormat="1" applyFont="1" applyBorder="1">
      <alignment vertical="center"/>
    </xf>
    <xf numFmtId="177" fontId="31" fillId="0" borderId="3" xfId="12" applyNumberFormat="1" applyFont="1" applyBorder="1" applyAlignment="1">
      <alignment horizontal="left" vertical="center" shrinkToFit="1"/>
    </xf>
    <xf numFmtId="177" fontId="31" fillId="0" borderId="30" xfId="12" applyNumberFormat="1" applyFont="1" applyBorder="1" applyAlignment="1">
      <alignment horizontal="left" vertical="center" shrinkToFit="1"/>
    </xf>
    <xf numFmtId="177" fontId="31" fillId="0" borderId="0" xfId="12" applyNumberFormat="1" applyFont="1" applyBorder="1" applyAlignment="1">
      <alignment horizontal="left" vertical="center" shrinkToFit="1"/>
    </xf>
    <xf numFmtId="177" fontId="31" fillId="0" borderId="17" xfId="12" applyNumberFormat="1" applyFont="1" applyBorder="1" applyAlignment="1">
      <alignment horizontal="left" vertical="center" shrinkToFit="1"/>
    </xf>
    <xf numFmtId="0" fontId="31" fillId="0" borderId="0" xfId="12" applyFont="1" applyBorder="1" applyAlignment="1">
      <alignment horizontal="center" vertical="center" shrinkToFit="1"/>
    </xf>
    <xf numFmtId="0" fontId="31" fillId="0" borderId="46" xfId="12" applyFont="1" applyBorder="1" applyAlignment="1">
      <alignment horizontal="center" vertical="center" shrinkToFit="1"/>
    </xf>
    <xf numFmtId="0" fontId="29" fillId="0" borderId="0" xfId="12" applyFont="1" applyBorder="1" applyAlignment="1">
      <alignment horizontal="center" vertical="center" shrinkToFit="1"/>
    </xf>
    <xf numFmtId="179" fontId="32" fillId="0" borderId="0" xfId="12" applyNumberFormat="1" applyFont="1" applyBorder="1">
      <alignment vertical="center"/>
    </xf>
    <xf numFmtId="179" fontId="32" fillId="0" borderId="25" xfId="12" applyNumberFormat="1" applyFont="1" applyBorder="1">
      <alignment vertical="center"/>
    </xf>
    <xf numFmtId="178" fontId="31" fillId="0" borderId="0" xfId="12" applyNumberFormat="1" applyFont="1" applyBorder="1" applyAlignment="1">
      <alignment horizontal="right" vertical="center"/>
    </xf>
    <xf numFmtId="0" fontId="31" fillId="0" borderId="9" xfId="12" applyFont="1" applyBorder="1" applyAlignment="1">
      <alignment horizontal="center" vertical="center" shrinkToFit="1"/>
    </xf>
    <xf numFmtId="0" fontId="34" fillId="0" borderId="1" xfId="12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7" fillId="0" borderId="0" xfId="17" applyFont="1">
      <alignment vertical="center"/>
    </xf>
    <xf numFmtId="0" fontId="2" fillId="0" borderId="0" xfId="17">
      <alignment vertical="center"/>
    </xf>
    <xf numFmtId="0" fontId="3" fillId="0" borderId="57" xfId="17" applyFont="1" applyBorder="1">
      <alignment vertical="center"/>
    </xf>
    <xf numFmtId="0" fontId="3" fillId="0" borderId="58" xfId="17" applyFont="1" applyBorder="1">
      <alignment vertical="center"/>
    </xf>
    <xf numFmtId="0" fontId="3" fillId="0" borderId="58" xfId="17" applyFont="1" applyBorder="1" applyAlignment="1">
      <alignment horizontal="center" vertical="center"/>
    </xf>
    <xf numFmtId="0" fontId="3" fillId="0" borderId="59" xfId="17" applyFont="1" applyBorder="1" applyAlignment="1">
      <alignment horizontal="center" vertical="center"/>
    </xf>
    <xf numFmtId="0" fontId="3" fillId="0" borderId="60" xfId="17" applyFont="1" applyBorder="1" applyAlignment="1">
      <alignment horizontal="center" vertical="center"/>
    </xf>
    <xf numFmtId="0" fontId="3" fillId="0" borderId="9" xfId="17" applyFont="1" applyBorder="1" applyAlignment="1">
      <alignment horizontal="center" vertical="center"/>
    </xf>
    <xf numFmtId="0" fontId="3" fillId="0" borderId="28" xfId="17" applyFont="1" applyBorder="1" applyAlignment="1">
      <alignment horizontal="center" vertical="center"/>
    </xf>
    <xf numFmtId="0" fontId="3" fillId="0" borderId="61" xfId="17" applyFont="1" applyBorder="1" applyAlignment="1">
      <alignment horizontal="center" vertical="center"/>
    </xf>
    <xf numFmtId="0" fontId="3" fillId="0" borderId="40" xfId="17" applyFont="1" applyBorder="1" applyAlignment="1">
      <alignment horizontal="center" vertical="center"/>
    </xf>
    <xf numFmtId="0" fontId="3" fillId="0" borderId="42" xfId="17" applyFont="1" applyBorder="1" applyAlignment="1">
      <alignment horizontal="center" vertical="center"/>
    </xf>
    <xf numFmtId="0" fontId="3" fillId="0" borderId="1" xfId="17" applyFont="1" applyBorder="1" applyAlignment="1">
      <alignment horizontal="center" vertical="center"/>
    </xf>
    <xf numFmtId="0" fontId="3" fillId="0" borderId="62" xfId="17" applyFont="1" applyBorder="1" applyAlignment="1">
      <alignment horizontal="center" vertical="center"/>
    </xf>
    <xf numFmtId="0" fontId="3" fillId="0" borderId="63" xfId="17" applyFont="1" applyBorder="1" applyAlignment="1">
      <alignment horizontal="center" vertical="center"/>
    </xf>
    <xf numFmtId="0" fontId="3" fillId="0" borderId="64" xfId="17" applyFont="1" applyBorder="1" applyAlignment="1">
      <alignment horizontal="center" vertical="center"/>
    </xf>
    <xf numFmtId="0" fontId="3" fillId="0" borderId="65" xfId="17" applyFont="1" applyBorder="1" applyAlignment="1">
      <alignment horizontal="center" vertical="center"/>
    </xf>
    <xf numFmtId="0" fontId="38" fillId="0" borderId="0" xfId="18"/>
    <xf numFmtId="0" fontId="3" fillId="0" borderId="66" xfId="17" applyFont="1" applyBorder="1" applyAlignment="1">
      <alignment horizontal="center" vertical="center"/>
    </xf>
    <xf numFmtId="0" fontId="3" fillId="0" borderId="67" xfId="17" applyFont="1" applyBorder="1" applyAlignment="1">
      <alignment horizontal="center" vertical="center"/>
    </xf>
    <xf numFmtId="0" fontId="3" fillId="0" borderId="68" xfId="17" applyFont="1" applyBorder="1" applyAlignment="1">
      <alignment horizontal="center" vertical="center"/>
    </xf>
    <xf numFmtId="0" fontId="6" fillId="0" borderId="60" xfId="17" applyFont="1" applyBorder="1" applyAlignment="1">
      <alignment horizontal="center" vertical="center"/>
    </xf>
    <xf numFmtId="0" fontId="6" fillId="0" borderId="9" xfId="17" applyFont="1" applyBorder="1" applyAlignment="1">
      <alignment horizontal="center" vertical="center"/>
    </xf>
    <xf numFmtId="0" fontId="6" fillId="0" borderId="63" xfId="17" applyFont="1" applyBorder="1" applyAlignment="1">
      <alignment horizontal="center" vertical="center"/>
    </xf>
    <xf numFmtId="0" fontId="6" fillId="0" borderId="64" xfId="17" applyFont="1" applyBorder="1" applyAlignment="1">
      <alignment horizontal="center" vertical="center"/>
    </xf>
    <xf numFmtId="0" fontId="6" fillId="0" borderId="65" xfId="17" applyFont="1" applyBorder="1" applyAlignment="1">
      <alignment horizontal="center" vertical="center"/>
    </xf>
    <xf numFmtId="0" fontId="6" fillId="0" borderId="1" xfId="17" applyFont="1" applyBorder="1" applyAlignment="1">
      <alignment horizontal="center" vertical="center"/>
    </xf>
    <xf numFmtId="0" fontId="6" fillId="0" borderId="62" xfId="17" applyFont="1" applyBorder="1" applyAlignment="1">
      <alignment horizontal="center" vertical="center"/>
    </xf>
    <xf numFmtId="0" fontId="6" fillId="0" borderId="61" xfId="17" applyFont="1" applyBorder="1" applyAlignment="1">
      <alignment horizontal="center" vertical="center"/>
    </xf>
    <xf numFmtId="0" fontId="6" fillId="0" borderId="40" xfId="17" applyFont="1" applyBorder="1" applyAlignment="1">
      <alignment horizontal="center" vertical="center"/>
    </xf>
    <xf numFmtId="0" fontId="6" fillId="0" borderId="42" xfId="17" applyFont="1" applyBorder="1" applyAlignment="1">
      <alignment horizontal="center" vertical="center"/>
    </xf>
  </cellXfs>
  <cellStyles count="19">
    <cellStyle name="Excel Built-in Normal 2" xfId="7"/>
    <cellStyle name="Excel Built-in Normal 3" xfId="9"/>
    <cellStyle name="標準" xfId="0" builtinId="0"/>
    <cellStyle name="標準 10 2" xfId="12"/>
    <cellStyle name="標準 13" xfId="16"/>
    <cellStyle name="標準 2" xfId="4"/>
    <cellStyle name="標準 3" xfId="18"/>
    <cellStyle name="標準 3 2" xfId="3"/>
    <cellStyle name="標準 3_登録ナンバー 2" xfId="5"/>
    <cellStyle name="標準 4 2" xfId="10"/>
    <cellStyle name="標準 5" xfId="14"/>
    <cellStyle name="標準 5 2" xfId="15"/>
    <cellStyle name="標準 6 2" xfId="11"/>
    <cellStyle name="標準 8" xfId="8"/>
    <cellStyle name="標準 9 2" xfId="13"/>
    <cellStyle name="標準_201102vmixkekka" xfId="17"/>
    <cellStyle name="標準_Book2" xfId="6"/>
    <cellStyle name="標準_Book2_登録ナンバー" xfId="1"/>
    <cellStyle name="標準_登録ナンバー15.02.16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246184</xdr:colOff>
      <xdr:row>2</xdr:row>
      <xdr:rowOff>11722</xdr:rowOff>
    </xdr:from>
    <xdr:to>
      <xdr:col>2</xdr:col>
      <xdr:colOff>4525108</xdr:colOff>
      <xdr:row>2</xdr:row>
      <xdr:rowOff>3220915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0461" y="879230"/>
          <a:ext cx="4278924" cy="3209193"/>
        </a:xfrm>
        <a:prstGeom prst="rect">
          <a:avLst/>
        </a:prstGeom>
      </xdr:spPr>
    </xdr:pic>
    <xdr:clientData/>
  </xdr:twoCellAnchor>
  <xdr:twoCellAnchor editAs="oneCell">
    <xdr:from>
      <xdr:col>1</xdr:col>
      <xdr:colOff>328245</xdr:colOff>
      <xdr:row>2</xdr:row>
      <xdr:rowOff>11722</xdr:rowOff>
    </xdr:from>
    <xdr:to>
      <xdr:col>1</xdr:col>
      <xdr:colOff>4642339</xdr:colOff>
      <xdr:row>3</xdr:row>
      <xdr:rowOff>23447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5383" y="879230"/>
          <a:ext cx="4314094" cy="3235571"/>
        </a:xfrm>
        <a:prstGeom prst="rect">
          <a:avLst/>
        </a:prstGeom>
      </xdr:spPr>
    </xdr:pic>
    <xdr:clientData/>
  </xdr:twoCellAnchor>
  <xdr:twoCellAnchor editAs="oneCell">
    <xdr:from>
      <xdr:col>0</xdr:col>
      <xdr:colOff>269630</xdr:colOff>
      <xdr:row>2</xdr:row>
      <xdr:rowOff>-1</xdr:rowOff>
    </xdr:from>
    <xdr:to>
      <xdr:col>0</xdr:col>
      <xdr:colOff>4583722</xdr:colOff>
      <xdr:row>3</xdr:row>
      <xdr:rowOff>11722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867507"/>
          <a:ext cx="4314092" cy="3235569"/>
        </a:xfrm>
        <a:prstGeom prst="rect">
          <a:avLst/>
        </a:prstGeom>
      </xdr:spPr>
    </xdr:pic>
    <xdr:clientData/>
  </xdr:twoCellAnchor>
  <xdr:twoCellAnchor editAs="oneCell">
    <xdr:from>
      <xdr:col>0</xdr:col>
      <xdr:colOff>211016</xdr:colOff>
      <xdr:row>6</xdr:row>
      <xdr:rowOff>574430</xdr:rowOff>
    </xdr:from>
    <xdr:to>
      <xdr:col>0</xdr:col>
      <xdr:colOff>4513384</xdr:colOff>
      <xdr:row>8</xdr:row>
      <xdr:rowOff>2930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016" y="5791199"/>
          <a:ext cx="4302368" cy="3226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xmlns="" id="{B6DE1E90-3799-4E7F-A40C-600796635A4E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xmlns="" id="{6A7B347B-410B-4BCD-900E-026A1A5FB69E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xmlns="" id="{65A77D81-852D-4E3C-86B4-78CDDF53EA11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xmlns="" id="{9722578B-BFD1-484C-A9ED-81D87CFABFA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xmlns="" id="{7F646598-9967-4C68-A4F0-6557518CB6D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xmlns="" id="{E1564F14-21AF-4760-B079-F3EE634373AE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xmlns="" id="{1FB3BB3F-350C-4728-8D45-A9AF3B16F2C1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E82E5F08-1A20-44CF-9FFC-828F19D13FC9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xmlns="" id="{26157B89-8AE2-416A-8894-923E970221F3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417</xdr:row>
      <xdr:rowOff>114300</xdr:rowOff>
    </xdr:from>
    <xdr:to>
      <xdr:col>2</xdr:col>
      <xdr:colOff>76200</xdr:colOff>
      <xdr:row>417</xdr:row>
      <xdr:rowOff>114300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xmlns="" id="{5B31159D-0049-447D-AACD-9794D204306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xmlns="" id="{B310F411-03B3-4C4D-8FF9-9C2265518AB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xmlns="" id="{58AFDF33-75F0-4489-A0EC-11F00210878A}"/>
            </a:ext>
          </a:extLst>
        </xdr:cNvPr>
        <xdr:cNvSpPr>
          <a:spLocks noChangeShapeType="1"/>
        </xdr:cNvSpPr>
      </xdr:nvSpPr>
      <xdr:spPr bwMode="auto"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xmlns="" id="{C5DF4EE6-0CB2-4160-9D1A-C8530219017F}"/>
            </a:ext>
          </a:extLst>
        </xdr:cNvPr>
        <xdr:cNvSpPr>
          <a:spLocks noChangeShapeType="1"/>
        </xdr:cNvSpPr>
      </xdr:nvSpPr>
      <xdr:spPr bwMode="auto">
        <a:xfrm flipH="1" flipV="1">
          <a:off x="977900" y="3232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xmlns="" id="{5C543695-B28A-4EF5-A9D9-C31A480A20AD}"/>
            </a:ext>
          </a:extLst>
        </xdr:cNvPr>
        <xdr:cNvSpPr>
          <a:spLocks noChangeShapeType="1"/>
        </xdr:cNvSpPr>
      </xdr:nvSpPr>
      <xdr:spPr bwMode="auto">
        <a:xfrm flipH="1">
          <a:off x="977900" y="325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xmlns="" id="{1BCDB19B-0A17-481D-8ABF-3818F8EF34DC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xmlns="" id="{24F84274-3CA7-4616-BF7F-C9C9DE0F1C05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xmlns="" id="{E3714BF2-71E7-4BA6-A1DB-775F2F686FFF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xmlns="" id="{143EDF71-A228-4CB1-A627-B4245AF11932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0" name="Line 8">
          <a:extLst>
            <a:ext uri="{FF2B5EF4-FFF2-40B4-BE49-F238E27FC236}">
              <a16:creationId xmlns:a16="http://schemas.microsoft.com/office/drawing/2014/main" xmlns="" id="{6BF105B2-069A-438E-B2C9-19BF3405525B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xmlns="" id="{EB3F3476-B562-47A8-9D2C-87C88AC0BAD9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xmlns="" id="{35B57D7B-4C72-4AEF-A659-4AF811663711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xmlns="" id="{0FC7450B-BCDB-48E1-ACD2-07E8B7BD5359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xmlns="" id="{EBE2DB9A-226E-4598-9EC0-2101FEB8FE2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xmlns="" id="{A0EA6C0C-C75B-4D28-94D0-091C283FC39D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6" name="Line 8">
          <a:extLst>
            <a:ext uri="{FF2B5EF4-FFF2-40B4-BE49-F238E27FC236}">
              <a16:creationId xmlns:a16="http://schemas.microsoft.com/office/drawing/2014/main" xmlns="" id="{B33670C7-4DBC-48D8-B706-1AEF68BF1F83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xmlns="" id="{7E7A58BC-2EF5-46DA-8F8F-1A79E0CF0106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xmlns="" id="{EFE1EF59-94D8-464D-B133-D2B28A3543A8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xmlns="" id="{A9F9C333-90B8-427C-A44C-E4CB3F29D309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30" name="Line 8">
          <a:extLst>
            <a:ext uri="{FF2B5EF4-FFF2-40B4-BE49-F238E27FC236}">
              <a16:creationId xmlns:a16="http://schemas.microsoft.com/office/drawing/2014/main" xmlns="" id="{AADB9D5A-ACB5-454F-835E-B8D8A3B0F209}"/>
            </a:ext>
          </a:extLst>
        </xdr:cNvPr>
        <xdr:cNvSpPr>
          <a:spLocks noChangeShapeType="1"/>
        </xdr:cNvSpPr>
      </xdr:nvSpPr>
      <xdr:spPr bwMode="auto"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xmlns="" id="{758750E5-55B1-454C-BE1F-A5929BA0FFF8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xmlns="" id="{C3CBAB57-08CB-40B3-B05D-ABE1AB7D7911}"/>
            </a:ext>
          </a:extLst>
        </xdr:cNvPr>
        <xdr:cNvSpPr>
          <a:spLocks noChangeShapeType="1"/>
        </xdr:cNvSpPr>
      </xdr:nvSpPr>
      <xdr:spPr bwMode="auto"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xmlns="" id="{DD3CF8F9-BC1F-4E37-B30C-1D8E383AFABF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xmlns="" id="{56DF41CD-48EB-4123-8385-8D06620DC62B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xmlns="" id="{E3ECE238-815B-44EA-A6A7-5E7DD854ED07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36" name="Line 8">
          <a:extLst>
            <a:ext uri="{FF2B5EF4-FFF2-40B4-BE49-F238E27FC236}">
              <a16:creationId xmlns:a16="http://schemas.microsoft.com/office/drawing/2014/main" xmlns="" id="{FA5764D8-2B65-40D3-8265-45A7ED305DD2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xmlns="" id="{72D15B52-3A97-4D7D-9030-51134BCA5B5E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xmlns="" id="{3082A50E-2099-4F66-807C-8C08FD888C8B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xmlns="" id="{11491007-8120-4ECF-B19D-EC1132859B66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0" name="Line 8">
          <a:extLst>
            <a:ext uri="{FF2B5EF4-FFF2-40B4-BE49-F238E27FC236}">
              <a16:creationId xmlns:a16="http://schemas.microsoft.com/office/drawing/2014/main" xmlns="" id="{AF9F412F-8D52-4CE0-ADE4-E02395E23F72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xmlns="" id="{67A67F21-85E6-47CB-95BC-25524504DBF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95250</xdr:rowOff>
    </xdr:from>
    <xdr:to>
      <xdr:col>2</xdr:col>
      <xdr:colOff>47625</xdr:colOff>
      <xdr:row>311</xdr:row>
      <xdr:rowOff>104775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xmlns="" id="{B2D0FDAE-8FB2-4945-9D2E-C48D6FE02AD7}"/>
            </a:ext>
          </a:extLst>
        </xdr:cNvPr>
        <xdr:cNvSpPr>
          <a:spLocks noChangeShapeType="1"/>
        </xdr:cNvSpPr>
      </xdr:nvSpPr>
      <xdr:spPr bwMode="auto">
        <a:xfrm flipH="1" flipV="1">
          <a:off x="977900" y="51625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114300</xdr:rowOff>
    </xdr:from>
    <xdr:to>
      <xdr:col>2</xdr:col>
      <xdr:colOff>0</xdr:colOff>
      <xdr:row>312</xdr:row>
      <xdr:rowOff>114300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xmlns="" id="{33AFC387-27EF-44BD-8B35-223C52889B8A}"/>
            </a:ext>
          </a:extLst>
        </xdr:cNvPr>
        <xdr:cNvSpPr>
          <a:spLocks noChangeShapeType="1"/>
        </xdr:cNvSpPr>
      </xdr:nvSpPr>
      <xdr:spPr bwMode="auto">
        <a:xfrm flipH="1">
          <a:off x="977900" y="518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44" name="Line 8">
          <a:extLst>
            <a:ext uri="{FF2B5EF4-FFF2-40B4-BE49-F238E27FC236}">
              <a16:creationId xmlns:a16="http://schemas.microsoft.com/office/drawing/2014/main" xmlns="" id="{2280CC92-32F2-40F6-9B6A-0229BA179D01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xmlns="" id="{6894AA2E-6075-4893-BDAC-D11CFC6B185D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xmlns="" id="{EFCF2149-FC09-455A-8779-F9AD42BCA498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xmlns="" id="{8C45C8E8-CE5D-4C4E-A833-BC51173407EF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xmlns="" id="{61126541-1719-477C-8C68-6A6135A007B4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9" name="Line 4">
          <a:extLst>
            <a:ext uri="{FF2B5EF4-FFF2-40B4-BE49-F238E27FC236}">
              <a16:creationId xmlns:a16="http://schemas.microsoft.com/office/drawing/2014/main" xmlns="" id="{98AB7327-0916-4271-A32C-407361F7B92D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50" name="Line 8">
          <a:extLst>
            <a:ext uri="{FF2B5EF4-FFF2-40B4-BE49-F238E27FC236}">
              <a16:creationId xmlns:a16="http://schemas.microsoft.com/office/drawing/2014/main" xmlns="" id="{A574720B-594D-4E2B-AC24-E26092D8142A}"/>
            </a:ext>
          </a:extLst>
        </xdr:cNvPr>
        <xdr:cNvSpPr>
          <a:spLocks noChangeShapeType="1"/>
        </xdr:cNvSpPr>
      </xdr:nvSpPr>
      <xdr:spPr bwMode="auto">
        <a:xfrm flipH="1">
          <a:off x="977900" y="8943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xmlns="" id="{CF473B18-57FA-491D-B1C5-7EDDD7581994}"/>
            </a:ext>
          </a:extLst>
        </xdr:cNvPr>
        <xdr:cNvSpPr>
          <a:spLocks noChangeShapeType="1"/>
        </xdr:cNvSpPr>
      </xdr:nvSpPr>
      <xdr:spPr bwMode="auto">
        <a:xfrm flipH="1">
          <a:off x="977900" y="717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52" name="Line 8">
          <a:extLst>
            <a:ext uri="{FF2B5EF4-FFF2-40B4-BE49-F238E27FC236}">
              <a16:creationId xmlns:a16="http://schemas.microsoft.com/office/drawing/2014/main" xmlns="" id="{7BC77501-068E-420D-B8F0-74760C7C37C6}"/>
            </a:ext>
          </a:extLst>
        </xdr:cNvPr>
        <xdr:cNvSpPr>
          <a:spLocks noChangeShapeType="1"/>
        </xdr:cNvSpPr>
      </xdr:nvSpPr>
      <xdr:spPr bwMode="auto">
        <a:xfrm flipH="1">
          <a:off x="977900" y="8737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xmlns="" id="{C6BE8180-62EF-4FF4-BD5F-6D91B2EF5BE5}"/>
            </a:ext>
          </a:extLst>
        </xdr:cNvPr>
        <xdr:cNvSpPr>
          <a:spLocks noChangeShapeType="1"/>
        </xdr:cNvSpPr>
      </xdr:nvSpPr>
      <xdr:spPr bwMode="auto">
        <a:xfrm flipH="1">
          <a:off x="977900" y="6937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54" name="Line 8">
          <a:extLst>
            <a:ext uri="{FF2B5EF4-FFF2-40B4-BE49-F238E27FC236}">
              <a16:creationId xmlns:a16="http://schemas.microsoft.com/office/drawing/2014/main" xmlns="" id="{AA810A59-4B51-4C7D-A25A-02225A3538AE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xmlns="" id="{FAEE421C-EB96-4BBC-98AE-6C71EB2FA8C9}"/>
            </a:ext>
          </a:extLst>
        </xdr:cNvPr>
        <xdr:cNvSpPr>
          <a:spLocks noChangeShapeType="1"/>
        </xdr:cNvSpPr>
      </xdr:nvSpPr>
      <xdr:spPr bwMode="auto">
        <a:xfrm flipH="1">
          <a:off x="977900" y="704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xmlns="" id="{A9F658B8-6B56-45A6-880C-AE0AABB2A32F}"/>
            </a:ext>
          </a:extLst>
        </xdr:cNvPr>
        <xdr:cNvSpPr>
          <a:spLocks noChangeShapeType="1"/>
        </xdr:cNvSpPr>
      </xdr:nvSpPr>
      <xdr:spPr bwMode="auto">
        <a:xfrm flipH="1">
          <a:off x="977900" y="10194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xmlns="" id="{B95F6CCD-F310-4495-94A9-0B3F6424C876}"/>
            </a:ext>
          </a:extLst>
        </xdr:cNvPr>
        <xdr:cNvSpPr>
          <a:spLocks noChangeShapeType="1"/>
        </xdr:cNvSpPr>
      </xdr:nvSpPr>
      <xdr:spPr bwMode="auto">
        <a:xfrm flipH="1">
          <a:off x="977900" y="7880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xmlns="" id="{B6C448F6-E31F-4F1D-91E4-469759C4FAF5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xmlns="" id="{FE9649E5-2C06-43C1-8212-B0105CEAE631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xmlns="" id="{299486BC-100F-4884-8AC3-614047D28975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xmlns="" id="{2636A8F3-A587-4FF3-9A61-4EE99D1D4EB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xmlns="" id="{B5E9C500-E879-4930-B08B-4EABDE4AF18C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xmlns="" id="{D5BFE2B7-FDF5-427E-8F1D-0D1ADA10E30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4" name="Line 8">
          <a:extLst>
            <a:ext uri="{FF2B5EF4-FFF2-40B4-BE49-F238E27FC236}">
              <a16:creationId xmlns:a16="http://schemas.microsoft.com/office/drawing/2014/main" xmlns="" id="{8BD856CD-97F3-4AA8-B368-74E380DEEC32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xmlns="" id="{AD954438-CFF0-49FF-9EB3-D1F8A74A38D6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xmlns="" id="{13100479-67B7-48E0-B9E1-B858F7DDBC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7" name="Line 8">
          <a:extLst>
            <a:ext uri="{FF2B5EF4-FFF2-40B4-BE49-F238E27FC236}">
              <a16:creationId xmlns:a16="http://schemas.microsoft.com/office/drawing/2014/main" xmlns="" id="{4DB29A80-000E-4264-9DFF-C10FFDAD0FD1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xmlns="" id="{11A9B827-9953-4C5B-A792-84A75A79A6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9" name="Line 8">
          <a:extLst>
            <a:ext uri="{FF2B5EF4-FFF2-40B4-BE49-F238E27FC236}">
              <a16:creationId xmlns:a16="http://schemas.microsoft.com/office/drawing/2014/main" xmlns="" id="{40F5A65E-BED8-4694-82E1-636D28A7A813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70" name="Line 8">
          <a:extLst>
            <a:ext uri="{FF2B5EF4-FFF2-40B4-BE49-F238E27FC236}">
              <a16:creationId xmlns:a16="http://schemas.microsoft.com/office/drawing/2014/main" xmlns="" id="{D621850B-74C2-4A3F-ACCB-9C1F399569DC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71" name="Line 7">
          <a:extLst>
            <a:ext uri="{FF2B5EF4-FFF2-40B4-BE49-F238E27FC236}">
              <a16:creationId xmlns:a16="http://schemas.microsoft.com/office/drawing/2014/main" xmlns="" id="{40435BBC-3596-4747-9E4E-3F110B5E1E6A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72" name="Line 8">
          <a:extLst>
            <a:ext uri="{FF2B5EF4-FFF2-40B4-BE49-F238E27FC236}">
              <a16:creationId xmlns:a16="http://schemas.microsoft.com/office/drawing/2014/main" xmlns="" id="{85F2BB99-B8C0-4DA5-87AF-62240778F538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xmlns="" id="{1E4CEDFD-E8A1-4598-89DA-CE5FD2E3074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" name="Line 8">
          <a:extLst>
            <a:ext uri="{FF2B5EF4-FFF2-40B4-BE49-F238E27FC236}">
              <a16:creationId xmlns:a16="http://schemas.microsoft.com/office/drawing/2014/main" xmlns="" id="{CA82946C-C3D0-47DB-9F3B-8FC8CE19C2EA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xmlns="" id="{68061BF6-49B1-4450-97C5-56B6A2D8FEC3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6" name="Line 8">
          <a:extLst>
            <a:ext uri="{FF2B5EF4-FFF2-40B4-BE49-F238E27FC236}">
              <a16:creationId xmlns:a16="http://schemas.microsoft.com/office/drawing/2014/main" xmlns="" id="{2DF9E1BF-74A3-4B1C-9B04-69A83605D580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7" name="Line 8">
          <a:extLst>
            <a:ext uri="{FF2B5EF4-FFF2-40B4-BE49-F238E27FC236}">
              <a16:creationId xmlns:a16="http://schemas.microsoft.com/office/drawing/2014/main" xmlns="" id="{2F141737-DFF9-4F9E-93B4-EB3638945E39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8" name="Line 8">
          <a:extLst>
            <a:ext uri="{FF2B5EF4-FFF2-40B4-BE49-F238E27FC236}">
              <a16:creationId xmlns:a16="http://schemas.microsoft.com/office/drawing/2014/main" xmlns="" id="{D89EEF23-C9A6-4C57-BECD-E624777B8FC9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79" name="Line 8">
          <a:extLst>
            <a:ext uri="{FF2B5EF4-FFF2-40B4-BE49-F238E27FC236}">
              <a16:creationId xmlns:a16="http://schemas.microsoft.com/office/drawing/2014/main" xmlns="" id="{BA754E09-A88E-4A81-8BA5-F337DF62D4D0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xmlns="" id="{3C3BB086-CF33-498A-A60D-F2995113A8E2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xmlns="" id="{A464AD2A-8BAD-4F03-94F4-268455FD943C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82" name="Line 8">
          <a:extLst>
            <a:ext uri="{FF2B5EF4-FFF2-40B4-BE49-F238E27FC236}">
              <a16:creationId xmlns:a16="http://schemas.microsoft.com/office/drawing/2014/main" xmlns="" id="{5277E968-2E5C-4290-80EB-D8136276CE43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xmlns="" id="{E9E26DFC-13B1-45BC-81C6-16E29760DA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84" name="Line 8">
          <a:extLst>
            <a:ext uri="{FF2B5EF4-FFF2-40B4-BE49-F238E27FC236}">
              <a16:creationId xmlns:a16="http://schemas.microsoft.com/office/drawing/2014/main" xmlns="" id="{E32723EC-FDC9-48AD-A619-4202F937B140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85" name="Line 7">
          <a:extLst>
            <a:ext uri="{FF2B5EF4-FFF2-40B4-BE49-F238E27FC236}">
              <a16:creationId xmlns:a16="http://schemas.microsoft.com/office/drawing/2014/main" xmlns="" id="{0C4C3F09-C43A-46C0-835F-DEC5191C6D3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86" name="Line 8">
          <a:extLst>
            <a:ext uri="{FF2B5EF4-FFF2-40B4-BE49-F238E27FC236}">
              <a16:creationId xmlns:a16="http://schemas.microsoft.com/office/drawing/2014/main" xmlns="" id="{9ABF5885-EA6A-4E15-8C37-8800D31F276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87" name="Line 8">
          <a:extLst>
            <a:ext uri="{FF2B5EF4-FFF2-40B4-BE49-F238E27FC236}">
              <a16:creationId xmlns:a16="http://schemas.microsoft.com/office/drawing/2014/main" xmlns="" id="{23FE3D6E-0BCF-4B57-8D4C-A4BD328CE2A2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xmlns="" id="{839ADC7A-AC99-4CD5-81A2-A8875875BCA2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89" name="Line 8">
          <a:extLst>
            <a:ext uri="{FF2B5EF4-FFF2-40B4-BE49-F238E27FC236}">
              <a16:creationId xmlns:a16="http://schemas.microsoft.com/office/drawing/2014/main" xmlns="" id="{544FD0CA-979D-4469-A2C6-EF6A07938942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90" name="Line 7">
          <a:extLst>
            <a:ext uri="{FF2B5EF4-FFF2-40B4-BE49-F238E27FC236}">
              <a16:creationId xmlns:a16="http://schemas.microsoft.com/office/drawing/2014/main" xmlns="" id="{6B20A597-4358-462D-A3AC-FCE7C90B1C4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868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91" name="Line 8">
          <a:extLst>
            <a:ext uri="{FF2B5EF4-FFF2-40B4-BE49-F238E27FC236}">
              <a16:creationId xmlns:a16="http://schemas.microsoft.com/office/drawing/2014/main" xmlns="" id="{B8BFB8F1-4789-4CEC-9975-11C94ACE1E0C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2" name="Line 8">
          <a:extLst>
            <a:ext uri="{FF2B5EF4-FFF2-40B4-BE49-F238E27FC236}">
              <a16:creationId xmlns:a16="http://schemas.microsoft.com/office/drawing/2014/main" xmlns="" id="{186095FE-8FDE-40D8-A6A6-B906601BFBB9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3" name="Line 8">
          <a:extLst>
            <a:ext uri="{FF2B5EF4-FFF2-40B4-BE49-F238E27FC236}">
              <a16:creationId xmlns:a16="http://schemas.microsoft.com/office/drawing/2014/main" xmlns="" id="{E5CE1890-282F-49EF-B964-D89B65DDA26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4" name="Line 8">
          <a:extLst>
            <a:ext uri="{FF2B5EF4-FFF2-40B4-BE49-F238E27FC236}">
              <a16:creationId xmlns:a16="http://schemas.microsoft.com/office/drawing/2014/main" xmlns="" id="{EE208346-055C-4CA1-AB3A-1442B20DD3EF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5" name="Line 8">
          <a:extLst>
            <a:ext uri="{FF2B5EF4-FFF2-40B4-BE49-F238E27FC236}">
              <a16:creationId xmlns:a16="http://schemas.microsoft.com/office/drawing/2014/main" xmlns="" id="{F2109F88-4E52-4396-87A0-CB70B784C8A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96" name="Line 8">
          <a:extLst>
            <a:ext uri="{FF2B5EF4-FFF2-40B4-BE49-F238E27FC236}">
              <a16:creationId xmlns:a16="http://schemas.microsoft.com/office/drawing/2014/main" xmlns="" id="{05E81D72-DA4D-418B-90D8-49ADC753D807}"/>
            </a:ext>
          </a:extLst>
        </xdr:cNvPr>
        <xdr:cNvSpPr>
          <a:spLocks noChangeShapeType="1"/>
        </xdr:cNvSpPr>
      </xdr:nvSpPr>
      <xdr:spPr bwMode="auto">
        <a:xfrm flipH="1">
          <a:off x="977900" y="596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xmlns="" id="{0E128228-806A-42BB-8FA5-C5460D5F77C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4909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98" name="Line 8">
          <a:extLst>
            <a:ext uri="{FF2B5EF4-FFF2-40B4-BE49-F238E27FC236}">
              <a16:creationId xmlns:a16="http://schemas.microsoft.com/office/drawing/2014/main" xmlns="" id="{D087137C-6128-456E-ACCE-BEACA8FA0975}"/>
            </a:ext>
          </a:extLst>
        </xdr:cNvPr>
        <xdr:cNvSpPr>
          <a:spLocks noChangeShapeType="1"/>
        </xdr:cNvSpPr>
      </xdr:nvSpPr>
      <xdr:spPr bwMode="auto">
        <a:xfrm flipH="1">
          <a:off x="977900" y="6516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99" name="Line 8">
          <a:extLst>
            <a:ext uri="{FF2B5EF4-FFF2-40B4-BE49-F238E27FC236}">
              <a16:creationId xmlns:a16="http://schemas.microsoft.com/office/drawing/2014/main" xmlns="" id="{C841A6EF-F273-411D-A5E6-05F555951EBB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xmlns="" id="{F49D6A54-486F-4E67-B5AA-1DDD0844D6BD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101" name="Line 8">
          <a:extLst>
            <a:ext uri="{FF2B5EF4-FFF2-40B4-BE49-F238E27FC236}">
              <a16:creationId xmlns:a16="http://schemas.microsoft.com/office/drawing/2014/main" xmlns="" id="{440F4DC3-DE57-4343-8CFB-BE742F5EB709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102" name="Line 8">
          <a:extLst>
            <a:ext uri="{FF2B5EF4-FFF2-40B4-BE49-F238E27FC236}">
              <a16:creationId xmlns:a16="http://schemas.microsoft.com/office/drawing/2014/main" xmlns="" id="{D9922ED6-3CF9-4667-9B50-70FF1917031B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03" name="Line 8">
          <a:extLst>
            <a:ext uri="{FF2B5EF4-FFF2-40B4-BE49-F238E27FC236}">
              <a16:creationId xmlns:a16="http://schemas.microsoft.com/office/drawing/2014/main" xmlns="" id="{20F325B5-65F3-428B-B2A7-09A535B4DF98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xmlns="" id="{0BFF2603-5FB1-4D17-BA77-AF38D3806EE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05" name="Line 8">
          <a:extLst>
            <a:ext uri="{FF2B5EF4-FFF2-40B4-BE49-F238E27FC236}">
              <a16:creationId xmlns:a16="http://schemas.microsoft.com/office/drawing/2014/main" xmlns="" id="{C8272516-9F70-4253-8FAA-02441B1A9F0E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xmlns="" id="{50A40D99-302B-4512-950E-0B1A6FA27E7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07" name="Line 8">
          <a:extLst>
            <a:ext uri="{FF2B5EF4-FFF2-40B4-BE49-F238E27FC236}">
              <a16:creationId xmlns:a16="http://schemas.microsoft.com/office/drawing/2014/main" xmlns="" id="{6EB9DB28-0348-4B21-9B8A-7BB4DDBACB4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08" name="Line 8">
          <a:extLst>
            <a:ext uri="{FF2B5EF4-FFF2-40B4-BE49-F238E27FC236}">
              <a16:creationId xmlns:a16="http://schemas.microsoft.com/office/drawing/2014/main" xmlns="" id="{837612FF-18F0-44E6-B925-AC4A85F0BBAD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09" name="Line 8">
          <a:extLst>
            <a:ext uri="{FF2B5EF4-FFF2-40B4-BE49-F238E27FC236}">
              <a16:creationId xmlns:a16="http://schemas.microsoft.com/office/drawing/2014/main" xmlns="" id="{07E1864F-1A45-4EED-B977-C1411E72DAC4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10" name="Line 8">
          <a:extLst>
            <a:ext uri="{FF2B5EF4-FFF2-40B4-BE49-F238E27FC236}">
              <a16:creationId xmlns:a16="http://schemas.microsoft.com/office/drawing/2014/main" xmlns="" id="{CF2F1025-9EB2-456D-921E-9200E985C39A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11" name="Line 8">
          <a:extLst>
            <a:ext uri="{FF2B5EF4-FFF2-40B4-BE49-F238E27FC236}">
              <a16:creationId xmlns:a16="http://schemas.microsoft.com/office/drawing/2014/main" xmlns="" id="{FA8321F6-7E7D-43BF-A5C5-6ED8B87ADB16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112" name="Line 8">
          <a:extLst>
            <a:ext uri="{FF2B5EF4-FFF2-40B4-BE49-F238E27FC236}">
              <a16:creationId xmlns:a16="http://schemas.microsoft.com/office/drawing/2014/main" xmlns="" id="{EACEBD79-3A43-416E-BC5F-12E62B760A82}"/>
            </a:ext>
          </a:extLst>
        </xdr:cNvPr>
        <xdr:cNvSpPr>
          <a:spLocks noChangeShapeType="1"/>
        </xdr:cNvSpPr>
      </xdr:nvSpPr>
      <xdr:spPr bwMode="auto">
        <a:xfrm flipH="1">
          <a:off x="977900" y="547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xmlns="" id="{E6E2EF35-ECC6-402B-95F5-CE5E190F264A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13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114" name="Line 8">
          <a:extLst>
            <a:ext uri="{FF2B5EF4-FFF2-40B4-BE49-F238E27FC236}">
              <a16:creationId xmlns:a16="http://schemas.microsoft.com/office/drawing/2014/main" xmlns="" id="{627E5268-93B3-4FBA-8502-DFC665882BE4}"/>
            </a:ext>
          </a:extLst>
        </xdr:cNvPr>
        <xdr:cNvSpPr>
          <a:spLocks noChangeShapeType="1"/>
        </xdr:cNvSpPr>
      </xdr:nvSpPr>
      <xdr:spPr bwMode="auto">
        <a:xfrm flipH="1">
          <a:off x="977900" y="6031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15" name="Line 8">
          <a:extLst>
            <a:ext uri="{FF2B5EF4-FFF2-40B4-BE49-F238E27FC236}">
              <a16:creationId xmlns:a16="http://schemas.microsoft.com/office/drawing/2014/main" xmlns="" id="{D9171CCF-ABFD-4853-BD42-6F53376321F0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16" name="Line 7">
          <a:extLst>
            <a:ext uri="{FF2B5EF4-FFF2-40B4-BE49-F238E27FC236}">
              <a16:creationId xmlns:a16="http://schemas.microsoft.com/office/drawing/2014/main" xmlns="" id="{06581326-8DC6-44EE-BAF6-7A07BAF5A827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17" name="Line 8">
          <a:extLst>
            <a:ext uri="{FF2B5EF4-FFF2-40B4-BE49-F238E27FC236}">
              <a16:creationId xmlns:a16="http://schemas.microsoft.com/office/drawing/2014/main" xmlns="" id="{61392086-628F-4863-AC37-BFE93169E34B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18" name="Line 8">
          <a:extLst>
            <a:ext uri="{FF2B5EF4-FFF2-40B4-BE49-F238E27FC236}">
              <a16:creationId xmlns:a16="http://schemas.microsoft.com/office/drawing/2014/main" xmlns="" id="{7C0D110E-B20C-4A78-95FC-70DAE0F61A9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19" name="Line 8">
          <a:extLst>
            <a:ext uri="{FF2B5EF4-FFF2-40B4-BE49-F238E27FC236}">
              <a16:creationId xmlns:a16="http://schemas.microsoft.com/office/drawing/2014/main" xmlns="" id="{9C6C96B4-9372-45CB-8313-FDB5969399FE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20" name="Line 7">
          <a:extLst>
            <a:ext uri="{FF2B5EF4-FFF2-40B4-BE49-F238E27FC236}">
              <a16:creationId xmlns:a16="http://schemas.microsoft.com/office/drawing/2014/main" xmlns="" id="{CECA538F-9534-49DE-937E-AB1738456CA4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21" name="Line 8">
          <a:extLst>
            <a:ext uri="{FF2B5EF4-FFF2-40B4-BE49-F238E27FC236}">
              <a16:creationId xmlns:a16="http://schemas.microsoft.com/office/drawing/2014/main" xmlns="" id="{9CF69A30-076D-44B1-A164-4C4DFDA23D3A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22" name="Line 7">
          <a:extLst>
            <a:ext uri="{FF2B5EF4-FFF2-40B4-BE49-F238E27FC236}">
              <a16:creationId xmlns:a16="http://schemas.microsoft.com/office/drawing/2014/main" xmlns="" id="{751E8D06-4400-4B9E-A66B-649B984B003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23" name="Line 8">
          <a:extLst>
            <a:ext uri="{FF2B5EF4-FFF2-40B4-BE49-F238E27FC236}">
              <a16:creationId xmlns:a16="http://schemas.microsoft.com/office/drawing/2014/main" xmlns="" id="{B17CAB6B-D6AD-4095-AF23-1AAA540C00D5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4" name="Line 8">
          <a:extLst>
            <a:ext uri="{FF2B5EF4-FFF2-40B4-BE49-F238E27FC236}">
              <a16:creationId xmlns:a16="http://schemas.microsoft.com/office/drawing/2014/main" xmlns="" id="{DC3F5DBB-1497-4507-B115-698F92E9CA9C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5" name="Line 8">
          <a:extLst>
            <a:ext uri="{FF2B5EF4-FFF2-40B4-BE49-F238E27FC236}">
              <a16:creationId xmlns:a16="http://schemas.microsoft.com/office/drawing/2014/main" xmlns="" id="{2010BF44-2ED7-4CCF-AB95-8A31862D718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6" name="Line 8">
          <a:extLst>
            <a:ext uri="{FF2B5EF4-FFF2-40B4-BE49-F238E27FC236}">
              <a16:creationId xmlns:a16="http://schemas.microsoft.com/office/drawing/2014/main" xmlns="" id="{A0A5C9F4-97ED-4A92-B58D-F9833EE73955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7" name="Line 8">
          <a:extLst>
            <a:ext uri="{FF2B5EF4-FFF2-40B4-BE49-F238E27FC236}">
              <a16:creationId xmlns:a16="http://schemas.microsoft.com/office/drawing/2014/main" xmlns="" id="{09130490-74C0-40D1-BA49-08C4C4FF70E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128" name="Line 8">
          <a:extLst>
            <a:ext uri="{FF2B5EF4-FFF2-40B4-BE49-F238E27FC236}">
              <a16:creationId xmlns:a16="http://schemas.microsoft.com/office/drawing/2014/main" xmlns="" id="{8E189224-72B3-4891-9E99-5E3194DE87D5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129" name="Line 7">
          <a:extLst>
            <a:ext uri="{FF2B5EF4-FFF2-40B4-BE49-F238E27FC236}">
              <a16:creationId xmlns:a16="http://schemas.microsoft.com/office/drawing/2014/main" xmlns="" id="{79B3D377-536D-40E5-9453-2C0C474D8479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130" name="Line 8">
          <a:extLst>
            <a:ext uri="{FF2B5EF4-FFF2-40B4-BE49-F238E27FC236}">
              <a16:creationId xmlns:a16="http://schemas.microsoft.com/office/drawing/2014/main" xmlns="" id="{D0F82478-92C0-46E0-90A9-110A7CAEEAAF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31" name="Line 8">
          <a:extLst>
            <a:ext uri="{FF2B5EF4-FFF2-40B4-BE49-F238E27FC236}">
              <a16:creationId xmlns:a16="http://schemas.microsoft.com/office/drawing/2014/main" xmlns="" id="{751F0456-E775-4F5D-80D1-60D7904DAB85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32" name="Line 7">
          <a:extLst>
            <a:ext uri="{FF2B5EF4-FFF2-40B4-BE49-F238E27FC236}">
              <a16:creationId xmlns:a16="http://schemas.microsoft.com/office/drawing/2014/main" xmlns="" id="{8F9059A2-1969-4DDC-BCA4-4AC9B49C88E6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33" name="Line 8">
          <a:extLst>
            <a:ext uri="{FF2B5EF4-FFF2-40B4-BE49-F238E27FC236}">
              <a16:creationId xmlns:a16="http://schemas.microsoft.com/office/drawing/2014/main" xmlns="" id="{5C38778F-A29E-4465-9AFE-7E0128E9AEC3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34" name="Line 7">
          <a:extLst>
            <a:ext uri="{FF2B5EF4-FFF2-40B4-BE49-F238E27FC236}">
              <a16:creationId xmlns:a16="http://schemas.microsoft.com/office/drawing/2014/main" xmlns="" id="{819417D2-5124-4C41-A00A-C1EEC6D0D8DC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35" name="Line 8">
          <a:extLst>
            <a:ext uri="{FF2B5EF4-FFF2-40B4-BE49-F238E27FC236}">
              <a16:creationId xmlns:a16="http://schemas.microsoft.com/office/drawing/2014/main" xmlns="" id="{828C0633-9A58-454F-8672-51638417BFC8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36" name="Line 8">
          <a:extLst>
            <a:ext uri="{FF2B5EF4-FFF2-40B4-BE49-F238E27FC236}">
              <a16:creationId xmlns:a16="http://schemas.microsoft.com/office/drawing/2014/main" xmlns="" id="{0288A979-DD84-49BF-BB61-5035FC92F3B4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37" name="Line 8">
          <a:extLst>
            <a:ext uri="{FF2B5EF4-FFF2-40B4-BE49-F238E27FC236}">
              <a16:creationId xmlns:a16="http://schemas.microsoft.com/office/drawing/2014/main" xmlns="" id="{04155FD3-2135-4680-80C0-909702C10F4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38" name="Line 8">
          <a:extLst>
            <a:ext uri="{FF2B5EF4-FFF2-40B4-BE49-F238E27FC236}">
              <a16:creationId xmlns:a16="http://schemas.microsoft.com/office/drawing/2014/main" xmlns="" id="{98148280-9606-4696-93ED-4893CAB7E5BE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39" name="Line 8">
          <a:extLst>
            <a:ext uri="{FF2B5EF4-FFF2-40B4-BE49-F238E27FC236}">
              <a16:creationId xmlns:a16="http://schemas.microsoft.com/office/drawing/2014/main" xmlns="" id="{5FE64470-01A7-4BF8-9C25-691D1D55975B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40" name="Line 8">
          <a:extLst>
            <a:ext uri="{FF2B5EF4-FFF2-40B4-BE49-F238E27FC236}">
              <a16:creationId xmlns:a16="http://schemas.microsoft.com/office/drawing/2014/main" xmlns="" id="{0F679460-8848-4B84-9561-BAC3DAFB30C3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41" name="Line 8">
          <a:extLst>
            <a:ext uri="{FF2B5EF4-FFF2-40B4-BE49-F238E27FC236}">
              <a16:creationId xmlns:a16="http://schemas.microsoft.com/office/drawing/2014/main" xmlns="" id="{1DEF8B6F-DEED-4327-86A9-4172F6D3DBDC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42" name="Line 8">
          <a:extLst>
            <a:ext uri="{FF2B5EF4-FFF2-40B4-BE49-F238E27FC236}">
              <a16:creationId xmlns:a16="http://schemas.microsoft.com/office/drawing/2014/main" xmlns="" id="{BC62688E-9447-4218-9C1B-827E7EF51E4F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xmlns="" id="{7AA4CBC9-A2CB-4B9D-BF88-7EA866B6D4A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44" name="Line 8">
          <a:extLst>
            <a:ext uri="{FF2B5EF4-FFF2-40B4-BE49-F238E27FC236}">
              <a16:creationId xmlns:a16="http://schemas.microsoft.com/office/drawing/2014/main" xmlns="" id="{F540DF0C-773B-4C58-9D51-26EF047883BF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45" name="Line 7">
          <a:extLst>
            <a:ext uri="{FF2B5EF4-FFF2-40B4-BE49-F238E27FC236}">
              <a16:creationId xmlns:a16="http://schemas.microsoft.com/office/drawing/2014/main" xmlns="" id="{C05EF42B-25B3-4B35-9EF0-B317285BE9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46" name="Line 8">
          <a:extLst>
            <a:ext uri="{FF2B5EF4-FFF2-40B4-BE49-F238E27FC236}">
              <a16:creationId xmlns:a16="http://schemas.microsoft.com/office/drawing/2014/main" xmlns="" id="{8097AB62-3DAB-4AD0-84B7-05AF64CC79C9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47" name="Line 8">
          <a:extLst>
            <a:ext uri="{FF2B5EF4-FFF2-40B4-BE49-F238E27FC236}">
              <a16:creationId xmlns:a16="http://schemas.microsoft.com/office/drawing/2014/main" xmlns="" id="{1FFFE696-B0FE-4438-8451-584EB3997499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48" name="Line 8">
          <a:extLst>
            <a:ext uri="{FF2B5EF4-FFF2-40B4-BE49-F238E27FC236}">
              <a16:creationId xmlns:a16="http://schemas.microsoft.com/office/drawing/2014/main" xmlns="" id="{BA294EBF-1171-418E-8DBE-D29C4F6F043C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49" name="Line 8">
          <a:extLst>
            <a:ext uri="{FF2B5EF4-FFF2-40B4-BE49-F238E27FC236}">
              <a16:creationId xmlns:a16="http://schemas.microsoft.com/office/drawing/2014/main" xmlns="" id="{6F7BD8E9-D003-42FE-A698-170D7816546E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50" name="Line 7">
          <a:extLst>
            <a:ext uri="{FF2B5EF4-FFF2-40B4-BE49-F238E27FC236}">
              <a16:creationId xmlns:a16="http://schemas.microsoft.com/office/drawing/2014/main" xmlns="" id="{A9E76127-2FF2-4B13-9345-7335F0097484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51" name="Line 8">
          <a:extLst>
            <a:ext uri="{FF2B5EF4-FFF2-40B4-BE49-F238E27FC236}">
              <a16:creationId xmlns:a16="http://schemas.microsoft.com/office/drawing/2014/main" xmlns="" id="{C1DF6D45-094F-4469-8A78-6946736554F0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52" name="Line 7">
          <a:extLst>
            <a:ext uri="{FF2B5EF4-FFF2-40B4-BE49-F238E27FC236}">
              <a16:creationId xmlns:a16="http://schemas.microsoft.com/office/drawing/2014/main" xmlns="" id="{9CCF0708-4395-4526-969B-88D262E0C0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53" name="Line 8">
          <a:extLst>
            <a:ext uri="{FF2B5EF4-FFF2-40B4-BE49-F238E27FC236}">
              <a16:creationId xmlns:a16="http://schemas.microsoft.com/office/drawing/2014/main" xmlns="" id="{DAA9DFC7-95CC-4104-A27C-B9DAF94EB28F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54" name="Line 8">
          <a:extLst>
            <a:ext uri="{FF2B5EF4-FFF2-40B4-BE49-F238E27FC236}">
              <a16:creationId xmlns:a16="http://schemas.microsoft.com/office/drawing/2014/main" xmlns="" id="{9469B517-8C47-4A99-A324-B738F04D989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xmlns="" id="{A9C04026-C735-4EF5-AC76-C0466937734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56" name="Line 8">
          <a:extLst>
            <a:ext uri="{FF2B5EF4-FFF2-40B4-BE49-F238E27FC236}">
              <a16:creationId xmlns:a16="http://schemas.microsoft.com/office/drawing/2014/main" xmlns="" id="{81BB78F5-67A6-4E61-96B4-5BAAB4CBD22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7" name="Line 8">
          <a:extLst>
            <a:ext uri="{FF2B5EF4-FFF2-40B4-BE49-F238E27FC236}">
              <a16:creationId xmlns:a16="http://schemas.microsoft.com/office/drawing/2014/main" xmlns="" id="{5BCBB1B9-DC27-4BB4-B406-C3E225896F6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8" name="Line 8">
          <a:extLst>
            <a:ext uri="{FF2B5EF4-FFF2-40B4-BE49-F238E27FC236}">
              <a16:creationId xmlns:a16="http://schemas.microsoft.com/office/drawing/2014/main" xmlns="" id="{C72AF670-206E-497F-8F9D-D76251E8855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59" name="Line 8">
          <a:extLst>
            <a:ext uri="{FF2B5EF4-FFF2-40B4-BE49-F238E27FC236}">
              <a16:creationId xmlns:a16="http://schemas.microsoft.com/office/drawing/2014/main" xmlns="" id="{9C74EC68-715C-4B6A-9607-CB2F00B80144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60" name="Line 8">
          <a:extLst>
            <a:ext uri="{FF2B5EF4-FFF2-40B4-BE49-F238E27FC236}">
              <a16:creationId xmlns:a16="http://schemas.microsoft.com/office/drawing/2014/main" xmlns="" id="{3DB56F24-363E-425E-89FD-CDFD20963C65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61" name="Line 8">
          <a:extLst>
            <a:ext uri="{FF2B5EF4-FFF2-40B4-BE49-F238E27FC236}">
              <a16:creationId xmlns:a16="http://schemas.microsoft.com/office/drawing/2014/main" xmlns="" id="{51EDB35F-9CB1-445A-91D6-34FC15D486A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62" name="Line 8">
          <a:extLst>
            <a:ext uri="{FF2B5EF4-FFF2-40B4-BE49-F238E27FC236}">
              <a16:creationId xmlns:a16="http://schemas.microsoft.com/office/drawing/2014/main" xmlns="" id="{1D46D141-84C5-4319-B256-AABB8EACFF8D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63" name="Line 8">
          <a:extLst>
            <a:ext uri="{FF2B5EF4-FFF2-40B4-BE49-F238E27FC236}">
              <a16:creationId xmlns:a16="http://schemas.microsoft.com/office/drawing/2014/main" xmlns="" id="{0325308C-7262-414A-913B-DA8AE72AD450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64" name="Line 8">
          <a:extLst>
            <a:ext uri="{FF2B5EF4-FFF2-40B4-BE49-F238E27FC236}">
              <a16:creationId xmlns:a16="http://schemas.microsoft.com/office/drawing/2014/main" xmlns="" id="{66E2881E-AE79-45F0-8A5A-8525E8CF97C9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65" name="Line 8">
          <a:extLst>
            <a:ext uri="{FF2B5EF4-FFF2-40B4-BE49-F238E27FC236}">
              <a16:creationId xmlns:a16="http://schemas.microsoft.com/office/drawing/2014/main" xmlns="" id="{C48570E8-A9C8-4B6D-B38C-CC18D6B5FA43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66" name="Line 8">
          <a:extLst>
            <a:ext uri="{FF2B5EF4-FFF2-40B4-BE49-F238E27FC236}">
              <a16:creationId xmlns:a16="http://schemas.microsoft.com/office/drawing/2014/main" xmlns="" id="{5690A603-D140-48D1-B2D4-F54ADE7E69AE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67" name="Line 8">
          <a:extLst>
            <a:ext uri="{FF2B5EF4-FFF2-40B4-BE49-F238E27FC236}">
              <a16:creationId xmlns:a16="http://schemas.microsoft.com/office/drawing/2014/main" xmlns="" id="{B717D3A2-DCA3-436B-8B57-AC0E99237512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68" name="Line 8">
          <a:extLst>
            <a:ext uri="{FF2B5EF4-FFF2-40B4-BE49-F238E27FC236}">
              <a16:creationId xmlns:a16="http://schemas.microsoft.com/office/drawing/2014/main" xmlns="" id="{B0593B09-DC05-420F-ACC7-81E8EB0FBE73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69" name="Line 7">
          <a:extLst>
            <a:ext uri="{FF2B5EF4-FFF2-40B4-BE49-F238E27FC236}">
              <a16:creationId xmlns:a16="http://schemas.microsoft.com/office/drawing/2014/main" xmlns="" id="{96E88AB6-C261-4C4C-A179-EE5050C4135E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70" name="Line 8">
          <a:extLst>
            <a:ext uri="{FF2B5EF4-FFF2-40B4-BE49-F238E27FC236}">
              <a16:creationId xmlns:a16="http://schemas.microsoft.com/office/drawing/2014/main" xmlns="" id="{C7E418CF-0F26-4ED9-B02B-3F7212A19945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1" name="Line 7">
          <a:extLst>
            <a:ext uri="{FF2B5EF4-FFF2-40B4-BE49-F238E27FC236}">
              <a16:creationId xmlns:a16="http://schemas.microsoft.com/office/drawing/2014/main" xmlns="" id="{5BB2091B-BAF2-4587-929F-CADC8E34DE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2" name="Line 8">
          <a:extLst>
            <a:ext uri="{FF2B5EF4-FFF2-40B4-BE49-F238E27FC236}">
              <a16:creationId xmlns:a16="http://schemas.microsoft.com/office/drawing/2014/main" xmlns="" id="{C9DBBEEC-A29E-4238-B7EE-0E6EBEAE070B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73" name="Line 8">
          <a:extLst>
            <a:ext uri="{FF2B5EF4-FFF2-40B4-BE49-F238E27FC236}">
              <a16:creationId xmlns:a16="http://schemas.microsoft.com/office/drawing/2014/main" xmlns="" id="{6DDCC90C-5759-4D11-8E44-412F1E55B2E1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74" name="Line 8">
          <a:extLst>
            <a:ext uri="{FF2B5EF4-FFF2-40B4-BE49-F238E27FC236}">
              <a16:creationId xmlns:a16="http://schemas.microsoft.com/office/drawing/2014/main" xmlns="" id="{8EA7FA9A-0E57-42BD-B416-96F0AE85EC81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75" name="Line 8">
          <a:extLst>
            <a:ext uri="{FF2B5EF4-FFF2-40B4-BE49-F238E27FC236}">
              <a16:creationId xmlns:a16="http://schemas.microsoft.com/office/drawing/2014/main" xmlns="" id="{F34509AA-4DED-4217-823D-A9CDDDEFE13C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76" name="Line 7">
          <a:extLst>
            <a:ext uri="{FF2B5EF4-FFF2-40B4-BE49-F238E27FC236}">
              <a16:creationId xmlns:a16="http://schemas.microsoft.com/office/drawing/2014/main" xmlns="" id="{45186B12-72F2-4C5C-9632-5E0E597BAF6D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77" name="Line 8">
          <a:extLst>
            <a:ext uri="{FF2B5EF4-FFF2-40B4-BE49-F238E27FC236}">
              <a16:creationId xmlns:a16="http://schemas.microsoft.com/office/drawing/2014/main" xmlns="" id="{112D82B5-EF55-4919-AD05-47A66995F6E3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xmlns="" id="{6AD4D299-E728-490D-B054-653A3369E8A6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9" name="Line 8">
          <a:extLst>
            <a:ext uri="{FF2B5EF4-FFF2-40B4-BE49-F238E27FC236}">
              <a16:creationId xmlns:a16="http://schemas.microsoft.com/office/drawing/2014/main" xmlns="" id="{446EC161-C497-4E8F-981E-9DE2200EB344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0" name="Line 8">
          <a:extLst>
            <a:ext uri="{FF2B5EF4-FFF2-40B4-BE49-F238E27FC236}">
              <a16:creationId xmlns:a16="http://schemas.microsoft.com/office/drawing/2014/main" xmlns="" id="{07FD8048-1517-4E9E-B37F-BE0E7FCD33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1" name="Line 7">
          <a:extLst>
            <a:ext uri="{FF2B5EF4-FFF2-40B4-BE49-F238E27FC236}">
              <a16:creationId xmlns:a16="http://schemas.microsoft.com/office/drawing/2014/main" xmlns="" id="{84D20304-B1A1-43F2-BED3-C182228744C7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2" name="Line 8">
          <a:extLst>
            <a:ext uri="{FF2B5EF4-FFF2-40B4-BE49-F238E27FC236}">
              <a16:creationId xmlns:a16="http://schemas.microsoft.com/office/drawing/2014/main" xmlns="" id="{169D8E9D-A892-4EF4-9D39-4F179F266FD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3" name="Line 8">
          <a:extLst>
            <a:ext uri="{FF2B5EF4-FFF2-40B4-BE49-F238E27FC236}">
              <a16:creationId xmlns:a16="http://schemas.microsoft.com/office/drawing/2014/main" xmlns="" id="{D06AAE23-E99B-4AF9-B088-C1A80B863B5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4" name="Line 8">
          <a:extLst>
            <a:ext uri="{FF2B5EF4-FFF2-40B4-BE49-F238E27FC236}">
              <a16:creationId xmlns:a16="http://schemas.microsoft.com/office/drawing/2014/main" xmlns="" id="{BFD670E3-EFB8-418F-B3E3-B966C8DA8A0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85" name="Line 8">
          <a:extLst>
            <a:ext uri="{FF2B5EF4-FFF2-40B4-BE49-F238E27FC236}">
              <a16:creationId xmlns:a16="http://schemas.microsoft.com/office/drawing/2014/main" xmlns="" id="{8C832DD3-C50B-4B65-882D-74DAA653F16B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6" name="Line 8">
          <a:extLst>
            <a:ext uri="{FF2B5EF4-FFF2-40B4-BE49-F238E27FC236}">
              <a16:creationId xmlns:a16="http://schemas.microsoft.com/office/drawing/2014/main" xmlns="" id="{539C9E5C-C119-4604-A18D-53C0F33DD56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7" name="Line 8">
          <a:extLst>
            <a:ext uri="{FF2B5EF4-FFF2-40B4-BE49-F238E27FC236}">
              <a16:creationId xmlns:a16="http://schemas.microsoft.com/office/drawing/2014/main" xmlns="" id="{1B129CC2-3109-44B6-BABF-51A7578ACD0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8" name="Line 8">
          <a:extLst>
            <a:ext uri="{FF2B5EF4-FFF2-40B4-BE49-F238E27FC236}">
              <a16:creationId xmlns:a16="http://schemas.microsoft.com/office/drawing/2014/main" xmlns="" id="{EA57ADC3-3610-4FE7-ABAE-EE5C3F657ABB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9" name="Line 7">
          <a:extLst>
            <a:ext uri="{FF2B5EF4-FFF2-40B4-BE49-F238E27FC236}">
              <a16:creationId xmlns:a16="http://schemas.microsoft.com/office/drawing/2014/main" xmlns="" id="{88317AC0-5643-42C1-8A6C-2DA3E846F6F0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0" name="Line 8">
          <a:extLst>
            <a:ext uri="{FF2B5EF4-FFF2-40B4-BE49-F238E27FC236}">
              <a16:creationId xmlns:a16="http://schemas.microsoft.com/office/drawing/2014/main" xmlns="" id="{697D104F-9B4A-4AC0-B3E4-15498954A9F0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1" name="Line 8">
          <a:extLst>
            <a:ext uri="{FF2B5EF4-FFF2-40B4-BE49-F238E27FC236}">
              <a16:creationId xmlns:a16="http://schemas.microsoft.com/office/drawing/2014/main" xmlns="" id="{A2FDEAC2-8146-44A3-B9C3-24DA7B2F7A53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2" name="Line 8">
          <a:extLst>
            <a:ext uri="{FF2B5EF4-FFF2-40B4-BE49-F238E27FC236}">
              <a16:creationId xmlns:a16="http://schemas.microsoft.com/office/drawing/2014/main" xmlns="" id="{9D27D2EE-5B8B-423F-A8C8-DB1D3F6B5BA1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93" name="Line 8">
          <a:extLst>
            <a:ext uri="{FF2B5EF4-FFF2-40B4-BE49-F238E27FC236}">
              <a16:creationId xmlns:a16="http://schemas.microsoft.com/office/drawing/2014/main" xmlns="" id="{F6209392-FB23-4781-99F2-FD1DA079698C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94" name="Line 8">
          <a:extLst>
            <a:ext uri="{FF2B5EF4-FFF2-40B4-BE49-F238E27FC236}">
              <a16:creationId xmlns:a16="http://schemas.microsoft.com/office/drawing/2014/main" xmlns="" id="{C6CC210B-28C6-4F51-AE1C-666D9C0CD657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5" name="Line 8">
          <a:extLst>
            <a:ext uri="{FF2B5EF4-FFF2-40B4-BE49-F238E27FC236}">
              <a16:creationId xmlns:a16="http://schemas.microsoft.com/office/drawing/2014/main" xmlns="" id="{D0612C29-99AD-4ACD-82B0-0B874683432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196" name="Line 8">
          <a:extLst>
            <a:ext uri="{FF2B5EF4-FFF2-40B4-BE49-F238E27FC236}">
              <a16:creationId xmlns:a16="http://schemas.microsoft.com/office/drawing/2014/main" xmlns="" id="{869C22A8-668B-4BE2-833C-6D05F8E468D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97" name="Line 7">
          <a:extLst>
            <a:ext uri="{FF2B5EF4-FFF2-40B4-BE49-F238E27FC236}">
              <a16:creationId xmlns:a16="http://schemas.microsoft.com/office/drawing/2014/main" xmlns="" id="{8299550A-5D2E-4690-BD5D-C3CA8140533D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8" name="Line 8">
          <a:extLst>
            <a:ext uri="{FF2B5EF4-FFF2-40B4-BE49-F238E27FC236}">
              <a16:creationId xmlns:a16="http://schemas.microsoft.com/office/drawing/2014/main" xmlns="" id="{6C16FCA8-D560-4F29-B514-DBE490490993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199" name="Line 8">
          <a:extLst>
            <a:ext uri="{FF2B5EF4-FFF2-40B4-BE49-F238E27FC236}">
              <a16:creationId xmlns:a16="http://schemas.microsoft.com/office/drawing/2014/main" xmlns="" id="{CB8D45D4-2430-4C82-8DA2-69C06BFE7008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200" name="Line 8">
          <a:extLst>
            <a:ext uri="{FF2B5EF4-FFF2-40B4-BE49-F238E27FC236}">
              <a16:creationId xmlns:a16="http://schemas.microsoft.com/office/drawing/2014/main" xmlns="" id="{6F2BAA98-C4FE-4EA2-B1ED-BBB27B8115F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1" name="Line 8">
          <a:extLst>
            <a:ext uri="{FF2B5EF4-FFF2-40B4-BE49-F238E27FC236}">
              <a16:creationId xmlns:a16="http://schemas.microsoft.com/office/drawing/2014/main" xmlns="" id="{B37F26DF-B035-4541-ABC3-3238CAE015F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202" name="Line 8">
          <a:extLst>
            <a:ext uri="{FF2B5EF4-FFF2-40B4-BE49-F238E27FC236}">
              <a16:creationId xmlns:a16="http://schemas.microsoft.com/office/drawing/2014/main" xmlns="" id="{C5DA74DF-B165-4D77-835A-57AE8F0C62E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3" name="Line 8">
          <a:extLst>
            <a:ext uri="{FF2B5EF4-FFF2-40B4-BE49-F238E27FC236}">
              <a16:creationId xmlns:a16="http://schemas.microsoft.com/office/drawing/2014/main" xmlns="" id="{809B64E8-C9C4-4310-BA5A-E5C7C4D67CF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04" name="Line 8">
          <a:extLst>
            <a:ext uri="{FF2B5EF4-FFF2-40B4-BE49-F238E27FC236}">
              <a16:creationId xmlns:a16="http://schemas.microsoft.com/office/drawing/2014/main" xmlns="" id="{9E153DD2-0D45-4C6F-9EEB-C936EA5E7591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205" name="Line 7">
          <a:extLst>
            <a:ext uri="{FF2B5EF4-FFF2-40B4-BE49-F238E27FC236}">
              <a16:creationId xmlns:a16="http://schemas.microsoft.com/office/drawing/2014/main" xmlns="" id="{B6A2C781-002F-452B-8B43-CA48DE89C704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6" name="Line 8">
          <a:extLst>
            <a:ext uri="{FF2B5EF4-FFF2-40B4-BE49-F238E27FC236}">
              <a16:creationId xmlns:a16="http://schemas.microsoft.com/office/drawing/2014/main" xmlns="" id="{ED3422E5-C5A8-42E4-86D4-BAEC73FC982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7" name="Line 8">
          <a:extLst>
            <a:ext uri="{FF2B5EF4-FFF2-40B4-BE49-F238E27FC236}">
              <a16:creationId xmlns:a16="http://schemas.microsoft.com/office/drawing/2014/main" xmlns="" id="{6AC836FC-7B05-4FEB-A2B1-868CB619C012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8" name="Line 8">
          <a:extLst>
            <a:ext uri="{FF2B5EF4-FFF2-40B4-BE49-F238E27FC236}">
              <a16:creationId xmlns:a16="http://schemas.microsoft.com/office/drawing/2014/main" xmlns="" id="{E26D0722-3E86-44C8-A67E-DB3B86C980E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9" name="Line 8">
          <a:extLst>
            <a:ext uri="{FF2B5EF4-FFF2-40B4-BE49-F238E27FC236}">
              <a16:creationId xmlns:a16="http://schemas.microsoft.com/office/drawing/2014/main" xmlns="" id="{6B0209B6-58C1-4D9E-8AF0-D03D5D728CC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10" name="Line 8">
          <a:extLst>
            <a:ext uri="{FF2B5EF4-FFF2-40B4-BE49-F238E27FC236}">
              <a16:creationId xmlns:a16="http://schemas.microsoft.com/office/drawing/2014/main" xmlns="" id="{8008BA8E-08B5-432C-AA06-B68F370FB9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11" name="Line 8">
          <a:extLst>
            <a:ext uri="{FF2B5EF4-FFF2-40B4-BE49-F238E27FC236}">
              <a16:creationId xmlns:a16="http://schemas.microsoft.com/office/drawing/2014/main" xmlns="" id="{7E52171D-2684-4EE1-9FBB-C5E174026E8A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2" name="Line 8">
          <a:extLst>
            <a:ext uri="{FF2B5EF4-FFF2-40B4-BE49-F238E27FC236}">
              <a16:creationId xmlns:a16="http://schemas.microsoft.com/office/drawing/2014/main" xmlns="" id="{E82AFDE1-09FD-431E-92F3-4A73828C3965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xmlns="" id="{A2B44954-9D99-4891-A63A-B2006F32ADBC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14" name="Line 8">
          <a:extLst>
            <a:ext uri="{FF2B5EF4-FFF2-40B4-BE49-F238E27FC236}">
              <a16:creationId xmlns:a16="http://schemas.microsoft.com/office/drawing/2014/main" xmlns="" id="{23621EF3-9684-410C-892D-024DD82723CB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5" name="Line 8">
          <a:extLst>
            <a:ext uri="{FF2B5EF4-FFF2-40B4-BE49-F238E27FC236}">
              <a16:creationId xmlns:a16="http://schemas.microsoft.com/office/drawing/2014/main" xmlns="" id="{C93DD3EF-DFEC-4A0F-8E83-75E0A8D77DD3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6" name="Line 8">
          <a:extLst>
            <a:ext uri="{FF2B5EF4-FFF2-40B4-BE49-F238E27FC236}">
              <a16:creationId xmlns:a16="http://schemas.microsoft.com/office/drawing/2014/main" xmlns="" id="{9B928A4F-09D2-4479-94A0-79FD1DA3164E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217" name="Line 7">
          <a:extLst>
            <a:ext uri="{FF2B5EF4-FFF2-40B4-BE49-F238E27FC236}">
              <a16:creationId xmlns:a16="http://schemas.microsoft.com/office/drawing/2014/main" xmlns="" id="{59DBE0BA-EB40-4A08-A115-9D2FA04740AC}"/>
            </a:ext>
          </a:extLst>
        </xdr:cNvPr>
        <xdr:cNvSpPr>
          <a:spLocks noChangeShapeType="1"/>
        </xdr:cNvSpPr>
      </xdr:nvSpPr>
      <xdr:spPr bwMode="auto">
        <a:xfrm flipH="1" flipV="1">
          <a:off x="977900" y="50634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218" name="Line 8">
          <a:extLst>
            <a:ext uri="{FF2B5EF4-FFF2-40B4-BE49-F238E27FC236}">
              <a16:creationId xmlns:a16="http://schemas.microsoft.com/office/drawing/2014/main" xmlns="" id="{BAF110EA-2C26-48CC-87D5-7BA65AEDA6B8}"/>
            </a:ext>
          </a:extLst>
        </xdr:cNvPr>
        <xdr:cNvSpPr>
          <a:spLocks noChangeShapeType="1"/>
        </xdr:cNvSpPr>
      </xdr:nvSpPr>
      <xdr:spPr bwMode="auto">
        <a:xfrm flipH="1">
          <a:off x="977900" y="5081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9" name="Line 8">
          <a:extLst>
            <a:ext uri="{FF2B5EF4-FFF2-40B4-BE49-F238E27FC236}">
              <a16:creationId xmlns:a16="http://schemas.microsoft.com/office/drawing/2014/main" xmlns="" id="{9C25363C-2D56-4614-86B6-707703C36317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20" name="Line 8">
          <a:extLst>
            <a:ext uri="{FF2B5EF4-FFF2-40B4-BE49-F238E27FC236}">
              <a16:creationId xmlns:a16="http://schemas.microsoft.com/office/drawing/2014/main" xmlns="" id="{B12F5207-E8C6-4B20-BAB3-019DDB7DE753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221" name="Line 4">
          <a:extLst>
            <a:ext uri="{FF2B5EF4-FFF2-40B4-BE49-F238E27FC236}">
              <a16:creationId xmlns:a16="http://schemas.microsoft.com/office/drawing/2014/main" xmlns="" id="{18F1256B-44C3-4018-BD1E-29AC04E9E84A}"/>
            </a:ext>
          </a:extLst>
        </xdr:cNvPr>
        <xdr:cNvSpPr>
          <a:spLocks noChangeShapeType="1"/>
        </xdr:cNvSpPr>
      </xdr:nvSpPr>
      <xdr:spPr bwMode="auto">
        <a:xfrm>
          <a:off x="466725" y="51361975"/>
          <a:ext cx="1206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222" name="Line 7">
          <a:extLst>
            <a:ext uri="{FF2B5EF4-FFF2-40B4-BE49-F238E27FC236}">
              <a16:creationId xmlns:a16="http://schemas.microsoft.com/office/drawing/2014/main" xmlns="" id="{3C400757-24B1-482E-839C-A8B09333008E}"/>
            </a:ext>
          </a:extLst>
        </xdr:cNvPr>
        <xdr:cNvSpPr>
          <a:spLocks noChangeShapeType="1"/>
        </xdr:cNvSpPr>
      </xdr:nvSpPr>
      <xdr:spPr bwMode="auto">
        <a:xfrm flipH="1" flipV="1">
          <a:off x="977900" y="4997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657225</xdr:colOff>
      <xdr:row>302</xdr:row>
      <xdr:rowOff>114300</xdr:rowOff>
    </xdr:to>
    <xdr:sp macro="" textlink="">
      <xdr:nvSpPr>
        <xdr:cNvPr id="223" name="Line 8">
          <a:extLst>
            <a:ext uri="{FF2B5EF4-FFF2-40B4-BE49-F238E27FC236}">
              <a16:creationId xmlns:a16="http://schemas.microsoft.com/office/drawing/2014/main" xmlns="" id="{31DC06D7-157D-44D9-87A3-F589A93B941C}"/>
            </a:ext>
          </a:extLst>
        </xdr:cNvPr>
        <xdr:cNvSpPr>
          <a:spLocks noChangeShapeType="1"/>
        </xdr:cNvSpPr>
      </xdr:nvSpPr>
      <xdr:spPr bwMode="auto">
        <a:xfrm flipH="1">
          <a:off x="977900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224" name="Line 7">
          <a:extLst>
            <a:ext uri="{FF2B5EF4-FFF2-40B4-BE49-F238E27FC236}">
              <a16:creationId xmlns:a16="http://schemas.microsoft.com/office/drawing/2014/main" xmlns="" id="{586A89E3-D73C-4252-81F2-81603A4740DA}"/>
            </a:ext>
          </a:extLst>
        </xdr:cNvPr>
        <xdr:cNvSpPr>
          <a:spLocks noChangeShapeType="1"/>
        </xdr:cNvSpPr>
      </xdr:nvSpPr>
      <xdr:spPr bwMode="auto">
        <a:xfrm flipH="1" flipV="1">
          <a:off x="977900" y="118135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225" name="Line 8">
          <a:extLst>
            <a:ext uri="{FF2B5EF4-FFF2-40B4-BE49-F238E27FC236}">
              <a16:creationId xmlns:a16="http://schemas.microsoft.com/office/drawing/2014/main" xmlns="" id="{4214EF21-2CDD-44FA-A04E-259DDA74CE92}"/>
            </a:ext>
          </a:extLst>
        </xdr:cNvPr>
        <xdr:cNvSpPr>
          <a:spLocks noChangeShapeType="1"/>
        </xdr:cNvSpPr>
      </xdr:nvSpPr>
      <xdr:spPr bwMode="auto">
        <a:xfrm flipH="1">
          <a:off x="977900" y="1200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226" name="Line 8">
          <a:extLst>
            <a:ext uri="{FF2B5EF4-FFF2-40B4-BE49-F238E27FC236}">
              <a16:creationId xmlns:a16="http://schemas.microsoft.com/office/drawing/2014/main" xmlns="" id="{D062F61B-E0A9-405E-A484-0325B7B10590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27" name="Line 8">
          <a:extLst>
            <a:ext uri="{FF2B5EF4-FFF2-40B4-BE49-F238E27FC236}">
              <a16:creationId xmlns:a16="http://schemas.microsoft.com/office/drawing/2014/main" xmlns="" id="{8D978A23-3B31-4169-A361-CD208C7D8D8C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8" name="Line 8">
          <a:extLst>
            <a:ext uri="{FF2B5EF4-FFF2-40B4-BE49-F238E27FC236}">
              <a16:creationId xmlns:a16="http://schemas.microsoft.com/office/drawing/2014/main" xmlns="" id="{9FE4A7CA-CCF6-4A46-8687-E4565319A399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9" name="Line 8">
          <a:extLst>
            <a:ext uri="{FF2B5EF4-FFF2-40B4-BE49-F238E27FC236}">
              <a16:creationId xmlns:a16="http://schemas.microsoft.com/office/drawing/2014/main" xmlns="" id="{BC642C21-E550-4976-BC58-121EC006D885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230" name="Line 8">
          <a:extLst>
            <a:ext uri="{FF2B5EF4-FFF2-40B4-BE49-F238E27FC236}">
              <a16:creationId xmlns:a16="http://schemas.microsoft.com/office/drawing/2014/main" xmlns="" id="{1DD79B82-4A10-4DA9-A36D-7A4624A981EA}"/>
            </a:ext>
          </a:extLst>
        </xdr:cNvPr>
        <xdr:cNvSpPr>
          <a:spLocks noChangeShapeType="1"/>
        </xdr:cNvSpPr>
      </xdr:nvSpPr>
      <xdr:spPr bwMode="auto">
        <a:xfrm flipH="1">
          <a:off x="9779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231" name="Line 8">
          <a:extLst>
            <a:ext uri="{FF2B5EF4-FFF2-40B4-BE49-F238E27FC236}">
              <a16:creationId xmlns:a16="http://schemas.microsoft.com/office/drawing/2014/main" xmlns="" id="{58E0BFE8-2285-4F78-94B2-56880BD041FC}"/>
            </a:ext>
          </a:extLst>
        </xdr:cNvPr>
        <xdr:cNvSpPr>
          <a:spLocks noChangeShapeType="1"/>
        </xdr:cNvSpPr>
      </xdr:nvSpPr>
      <xdr:spPr bwMode="auto">
        <a:xfrm flipH="1">
          <a:off x="977900" y="6015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32" name="Line 8">
          <a:extLst>
            <a:ext uri="{FF2B5EF4-FFF2-40B4-BE49-F238E27FC236}">
              <a16:creationId xmlns:a16="http://schemas.microsoft.com/office/drawing/2014/main" xmlns="" id="{7CF60504-CEED-493A-B893-6E075DCA3769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3" name="Line 8">
          <a:extLst>
            <a:ext uri="{FF2B5EF4-FFF2-40B4-BE49-F238E27FC236}">
              <a16:creationId xmlns:a16="http://schemas.microsoft.com/office/drawing/2014/main" xmlns="" id="{6DEA58B4-56C9-4965-82E6-8AFA6B53E03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4" name="Line 8">
          <a:extLst>
            <a:ext uri="{FF2B5EF4-FFF2-40B4-BE49-F238E27FC236}">
              <a16:creationId xmlns:a16="http://schemas.microsoft.com/office/drawing/2014/main" xmlns="" id="{7AAF236A-C634-477B-8341-AFFAE7CA30C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5" name="Line 8">
          <a:extLst>
            <a:ext uri="{FF2B5EF4-FFF2-40B4-BE49-F238E27FC236}">
              <a16:creationId xmlns:a16="http://schemas.microsoft.com/office/drawing/2014/main" xmlns="" id="{3B9B8052-0990-4734-AC9E-009BB93FA3C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6" name="Line 8">
          <a:extLst>
            <a:ext uri="{FF2B5EF4-FFF2-40B4-BE49-F238E27FC236}">
              <a16:creationId xmlns:a16="http://schemas.microsoft.com/office/drawing/2014/main" xmlns="" id="{20313D0D-F58C-48F7-A487-F02D27D03CA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7" name="Line 8">
          <a:extLst>
            <a:ext uri="{FF2B5EF4-FFF2-40B4-BE49-F238E27FC236}">
              <a16:creationId xmlns:a16="http://schemas.microsoft.com/office/drawing/2014/main" xmlns="" id="{1F8F0B21-AE9B-4358-B9FB-10CC0060D4A6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8" name="Line 8">
          <a:extLst>
            <a:ext uri="{FF2B5EF4-FFF2-40B4-BE49-F238E27FC236}">
              <a16:creationId xmlns:a16="http://schemas.microsoft.com/office/drawing/2014/main" xmlns="" id="{402BF5FD-3B77-49A1-9C95-6DB7C95505D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39" name="Line 8">
          <a:extLst>
            <a:ext uri="{FF2B5EF4-FFF2-40B4-BE49-F238E27FC236}">
              <a16:creationId xmlns:a16="http://schemas.microsoft.com/office/drawing/2014/main" xmlns="" id="{65333467-7A80-4E1F-9EF9-AE01ECC4650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40" name="Line 8">
          <a:extLst>
            <a:ext uri="{FF2B5EF4-FFF2-40B4-BE49-F238E27FC236}">
              <a16:creationId xmlns:a16="http://schemas.microsoft.com/office/drawing/2014/main" xmlns="" id="{F3F9E0C0-CC93-498A-AAFE-9B8ABC43B7BD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1" name="Line 8">
          <a:extLst>
            <a:ext uri="{FF2B5EF4-FFF2-40B4-BE49-F238E27FC236}">
              <a16:creationId xmlns:a16="http://schemas.microsoft.com/office/drawing/2014/main" xmlns="" id="{8808C122-C77A-4CA5-8284-B15B5AE8AB2C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2" name="Line 8">
          <a:extLst>
            <a:ext uri="{FF2B5EF4-FFF2-40B4-BE49-F238E27FC236}">
              <a16:creationId xmlns:a16="http://schemas.microsoft.com/office/drawing/2014/main" xmlns="" id="{3E0A2967-78AE-4A50-9670-BF12F07AD28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3" name="Line 8">
          <a:extLst>
            <a:ext uri="{FF2B5EF4-FFF2-40B4-BE49-F238E27FC236}">
              <a16:creationId xmlns:a16="http://schemas.microsoft.com/office/drawing/2014/main" xmlns="" id="{A058337D-34C8-4508-A2E8-6559E6608730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4" name="Line 8">
          <a:extLst>
            <a:ext uri="{FF2B5EF4-FFF2-40B4-BE49-F238E27FC236}">
              <a16:creationId xmlns:a16="http://schemas.microsoft.com/office/drawing/2014/main" xmlns="" id="{BA4E64F7-460D-41E5-A0D4-7C924456F01D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540</xdr:row>
      <xdr:rowOff>114300</xdr:rowOff>
    </xdr:from>
    <xdr:to>
      <xdr:col>2</xdr:col>
      <xdr:colOff>66675</xdr:colOff>
      <xdr:row>540</xdr:row>
      <xdr:rowOff>114300</xdr:rowOff>
    </xdr:to>
    <xdr:sp macro="" textlink="">
      <xdr:nvSpPr>
        <xdr:cNvPr id="245" name="Line 8">
          <a:extLst>
            <a:ext uri="{FF2B5EF4-FFF2-40B4-BE49-F238E27FC236}">
              <a16:creationId xmlns:a16="http://schemas.microsoft.com/office/drawing/2014/main" xmlns="" id="{6F908017-0FF0-42B0-9DA7-7B1E15FA138E}"/>
            </a:ext>
          </a:extLst>
        </xdr:cNvPr>
        <xdr:cNvSpPr>
          <a:spLocks noChangeShapeType="1"/>
        </xdr:cNvSpPr>
      </xdr:nvSpPr>
      <xdr:spPr>
        <a:xfrm flipH="1">
          <a:off x="977900" y="918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427</xdr:row>
      <xdr:rowOff>114300</xdr:rowOff>
    </xdr:from>
    <xdr:to>
      <xdr:col>2</xdr:col>
      <xdr:colOff>66675</xdr:colOff>
      <xdr:row>427</xdr:row>
      <xdr:rowOff>114300</xdr:rowOff>
    </xdr:to>
    <xdr:sp macro="" textlink="">
      <xdr:nvSpPr>
        <xdr:cNvPr id="246" name="Line 8">
          <a:extLst>
            <a:ext uri="{FF2B5EF4-FFF2-40B4-BE49-F238E27FC236}">
              <a16:creationId xmlns:a16="http://schemas.microsoft.com/office/drawing/2014/main" xmlns="" id="{F5E6D233-5BEA-4DBC-B65E-2A0643CBB35B}"/>
            </a:ext>
          </a:extLst>
        </xdr:cNvPr>
        <xdr:cNvSpPr>
          <a:spLocks noChangeShapeType="1"/>
        </xdr:cNvSpPr>
      </xdr:nvSpPr>
      <xdr:spPr>
        <a:xfrm flipH="1">
          <a:off x="977900" y="7245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559</xdr:row>
      <xdr:rowOff>114300</xdr:rowOff>
    </xdr:from>
    <xdr:to>
      <xdr:col>2</xdr:col>
      <xdr:colOff>66675</xdr:colOff>
      <xdr:row>559</xdr:row>
      <xdr:rowOff>114300</xdr:rowOff>
    </xdr:to>
    <xdr:sp macro="" textlink="">
      <xdr:nvSpPr>
        <xdr:cNvPr id="247" name="Line 8">
          <a:extLst>
            <a:ext uri="{FF2B5EF4-FFF2-40B4-BE49-F238E27FC236}">
              <a16:creationId xmlns:a16="http://schemas.microsoft.com/office/drawing/2014/main" xmlns="" id="{8C5E412C-5DF0-4C97-A5A1-4D9209BD8E11}"/>
            </a:ext>
          </a:extLst>
        </xdr:cNvPr>
        <xdr:cNvSpPr>
          <a:spLocks noChangeShapeType="1"/>
        </xdr:cNvSpPr>
      </xdr:nvSpPr>
      <xdr:spPr>
        <a:xfrm flipH="1">
          <a:off x="977900" y="950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446</xdr:row>
      <xdr:rowOff>114300</xdr:rowOff>
    </xdr:from>
    <xdr:to>
      <xdr:col>2</xdr:col>
      <xdr:colOff>66675</xdr:colOff>
      <xdr:row>446</xdr:row>
      <xdr:rowOff>114300</xdr:rowOff>
    </xdr:to>
    <xdr:sp macro="" textlink="">
      <xdr:nvSpPr>
        <xdr:cNvPr id="248" name="Line 8">
          <a:extLst>
            <a:ext uri="{FF2B5EF4-FFF2-40B4-BE49-F238E27FC236}">
              <a16:creationId xmlns:a16="http://schemas.microsoft.com/office/drawing/2014/main" xmlns="" id="{505BAF73-4FB7-47BB-AB99-41650B55C11D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453</xdr:row>
      <xdr:rowOff>114300</xdr:rowOff>
    </xdr:from>
    <xdr:to>
      <xdr:col>2</xdr:col>
      <xdr:colOff>66675</xdr:colOff>
      <xdr:row>453</xdr:row>
      <xdr:rowOff>114300</xdr:rowOff>
    </xdr:to>
    <xdr:sp macro="" textlink="">
      <xdr:nvSpPr>
        <xdr:cNvPr id="249" name="Line 8">
          <a:extLst>
            <a:ext uri="{FF2B5EF4-FFF2-40B4-BE49-F238E27FC236}">
              <a16:creationId xmlns:a16="http://schemas.microsoft.com/office/drawing/2014/main" xmlns="" id="{8E777023-B2AC-4868-AC41-F26A23A5EC5E}"/>
            </a:ext>
          </a:extLst>
        </xdr:cNvPr>
        <xdr:cNvSpPr>
          <a:spLocks noChangeShapeType="1"/>
        </xdr:cNvSpPr>
      </xdr:nvSpPr>
      <xdr:spPr>
        <a:xfrm flipH="1">
          <a:off x="977900" y="7691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481</xdr:row>
      <xdr:rowOff>95250</xdr:rowOff>
    </xdr:from>
    <xdr:to>
      <xdr:col>2</xdr:col>
      <xdr:colOff>38100</xdr:colOff>
      <xdr:row>481</xdr:row>
      <xdr:rowOff>104775</xdr:rowOff>
    </xdr:to>
    <xdr:sp macro="" textlink="">
      <xdr:nvSpPr>
        <xdr:cNvPr id="250" name="Line 7">
          <a:extLst>
            <a:ext uri="{FF2B5EF4-FFF2-40B4-BE49-F238E27FC236}">
              <a16:creationId xmlns:a16="http://schemas.microsoft.com/office/drawing/2014/main" xmlns="" id="{435FB792-47A3-4C4D-9F6F-35081020CDA9}"/>
            </a:ext>
          </a:extLst>
        </xdr:cNvPr>
        <xdr:cNvSpPr>
          <a:spLocks noChangeShapeType="1"/>
        </xdr:cNvSpPr>
      </xdr:nvSpPr>
      <xdr:spPr>
        <a:xfrm flipH="1" flipV="1">
          <a:off x="977900" y="81699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482</xdr:row>
      <xdr:rowOff>114300</xdr:rowOff>
    </xdr:from>
    <xdr:to>
      <xdr:col>2</xdr:col>
      <xdr:colOff>0</xdr:colOff>
      <xdr:row>482</xdr:row>
      <xdr:rowOff>114300</xdr:rowOff>
    </xdr:to>
    <xdr:sp macro="" textlink="">
      <xdr:nvSpPr>
        <xdr:cNvPr id="251" name="Line 8">
          <a:extLst>
            <a:ext uri="{FF2B5EF4-FFF2-40B4-BE49-F238E27FC236}">
              <a16:creationId xmlns:a16="http://schemas.microsoft.com/office/drawing/2014/main" xmlns="" id="{F3B7C943-876F-4FB3-B900-E57D4F2E4EB4}"/>
            </a:ext>
          </a:extLst>
        </xdr:cNvPr>
        <xdr:cNvSpPr>
          <a:spLocks noChangeShapeType="1"/>
        </xdr:cNvSpPr>
      </xdr:nvSpPr>
      <xdr:spPr>
        <a:xfrm flipH="1">
          <a:off x="977900" y="8188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215</xdr:row>
      <xdr:rowOff>95250</xdr:rowOff>
    </xdr:from>
    <xdr:to>
      <xdr:col>3</xdr:col>
      <xdr:colOff>38100</xdr:colOff>
      <xdr:row>215</xdr:row>
      <xdr:rowOff>104775</xdr:rowOff>
    </xdr:to>
    <xdr:sp macro="" textlink="">
      <xdr:nvSpPr>
        <xdr:cNvPr id="252" name="Line 7">
          <a:extLst>
            <a:ext uri="{FF2B5EF4-FFF2-40B4-BE49-F238E27FC236}">
              <a16:creationId xmlns:a16="http://schemas.microsoft.com/office/drawing/2014/main" xmlns="" id="{7E08B195-A376-4148-B4A1-82EDCF62F8E7}"/>
            </a:ext>
          </a:extLst>
        </xdr:cNvPr>
        <xdr:cNvSpPr>
          <a:spLocks noChangeShapeType="1"/>
        </xdr:cNvSpPr>
      </xdr:nvSpPr>
      <xdr:spPr>
        <a:xfrm flipH="1" flipV="1">
          <a:off x="977900" y="35636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216</xdr:row>
      <xdr:rowOff>114300</xdr:rowOff>
    </xdr:from>
    <xdr:to>
      <xdr:col>3</xdr:col>
      <xdr:colOff>0</xdr:colOff>
      <xdr:row>216</xdr:row>
      <xdr:rowOff>114300</xdr:rowOff>
    </xdr:to>
    <xdr:sp macro="" textlink="">
      <xdr:nvSpPr>
        <xdr:cNvPr id="253" name="Line 8">
          <a:extLst>
            <a:ext uri="{FF2B5EF4-FFF2-40B4-BE49-F238E27FC236}">
              <a16:creationId xmlns:a16="http://schemas.microsoft.com/office/drawing/2014/main" xmlns="" id="{17F78F1F-38BB-4457-AD40-FD04A5D40197}"/>
            </a:ext>
          </a:extLst>
        </xdr:cNvPr>
        <xdr:cNvSpPr>
          <a:spLocks noChangeShapeType="1"/>
        </xdr:cNvSpPr>
      </xdr:nvSpPr>
      <xdr:spPr>
        <a:xfrm flipH="1">
          <a:off x="977900" y="358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54" name="Line 8">
          <a:extLst>
            <a:ext uri="{FF2B5EF4-FFF2-40B4-BE49-F238E27FC236}">
              <a16:creationId xmlns:a16="http://schemas.microsoft.com/office/drawing/2014/main" xmlns="" id="{B867563F-0B0D-4D27-92C8-A6B99B472553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55" name="Line 7">
          <a:extLst>
            <a:ext uri="{FF2B5EF4-FFF2-40B4-BE49-F238E27FC236}">
              <a16:creationId xmlns:a16="http://schemas.microsoft.com/office/drawing/2014/main" xmlns="" id="{89612050-574A-40E3-9E8F-F9E1BAEB3F7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56" name="Line 8">
          <a:extLst>
            <a:ext uri="{FF2B5EF4-FFF2-40B4-BE49-F238E27FC236}">
              <a16:creationId xmlns:a16="http://schemas.microsoft.com/office/drawing/2014/main" xmlns="" id="{27C6FED1-79CD-476E-AAAC-7083C982CAE5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57" name="Line 7">
          <a:extLst>
            <a:ext uri="{FF2B5EF4-FFF2-40B4-BE49-F238E27FC236}">
              <a16:creationId xmlns:a16="http://schemas.microsoft.com/office/drawing/2014/main" xmlns="" id="{ECDC4F3A-8805-4AFD-9B04-9053F378E77A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58" name="Line 8">
          <a:extLst>
            <a:ext uri="{FF2B5EF4-FFF2-40B4-BE49-F238E27FC236}">
              <a16:creationId xmlns:a16="http://schemas.microsoft.com/office/drawing/2014/main" xmlns="" id="{0C2E6113-6438-4B7D-883C-BFF441841C95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59" name="Line 8">
          <a:extLst>
            <a:ext uri="{FF2B5EF4-FFF2-40B4-BE49-F238E27FC236}">
              <a16:creationId xmlns:a16="http://schemas.microsoft.com/office/drawing/2014/main" xmlns="" id="{6564B14C-2884-4DA2-BA67-533AEF73FC6B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0" name="Line 8">
          <a:extLst>
            <a:ext uri="{FF2B5EF4-FFF2-40B4-BE49-F238E27FC236}">
              <a16:creationId xmlns:a16="http://schemas.microsoft.com/office/drawing/2014/main" xmlns="" id="{1F5DDD71-DB34-4C5A-9854-12F3A6B6BC7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61" name="Line 8">
          <a:extLst>
            <a:ext uri="{FF2B5EF4-FFF2-40B4-BE49-F238E27FC236}">
              <a16:creationId xmlns:a16="http://schemas.microsoft.com/office/drawing/2014/main" xmlns="" id="{0FE8CBA2-02AA-4164-BF43-241905D38F7E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2" name="Line 8">
          <a:extLst>
            <a:ext uri="{FF2B5EF4-FFF2-40B4-BE49-F238E27FC236}">
              <a16:creationId xmlns:a16="http://schemas.microsoft.com/office/drawing/2014/main" xmlns="" id="{2152B650-7669-4015-A7B9-0F4D5E8DA6C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417</xdr:row>
      <xdr:rowOff>114300</xdr:rowOff>
    </xdr:from>
    <xdr:to>
      <xdr:col>2</xdr:col>
      <xdr:colOff>66675</xdr:colOff>
      <xdr:row>417</xdr:row>
      <xdr:rowOff>114300</xdr:rowOff>
    </xdr:to>
    <xdr:sp macro="" textlink="">
      <xdr:nvSpPr>
        <xdr:cNvPr id="263" name="Line 8">
          <a:extLst>
            <a:ext uri="{FF2B5EF4-FFF2-40B4-BE49-F238E27FC236}">
              <a16:creationId xmlns:a16="http://schemas.microsoft.com/office/drawing/2014/main" xmlns="" id="{D1F07C37-CEFB-4AE5-AC69-4CB7D9B4C1D2}"/>
            </a:ext>
          </a:extLst>
        </xdr:cNvPr>
        <xdr:cNvSpPr>
          <a:spLocks noChangeShapeType="1"/>
        </xdr:cNvSpPr>
      </xdr:nvSpPr>
      <xdr:spPr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xmlns="" id="{7864B69A-CC03-477A-9AFE-ACD5C2C98BE1}"/>
            </a:ext>
          </a:extLst>
        </xdr:cNvPr>
        <xdr:cNvSpPr>
          <a:spLocks noChangeShapeType="1"/>
        </xdr:cNvSpPr>
      </xdr:nvSpPr>
      <xdr:spPr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265" name="Line 8">
          <a:extLst>
            <a:ext uri="{FF2B5EF4-FFF2-40B4-BE49-F238E27FC236}">
              <a16:creationId xmlns:a16="http://schemas.microsoft.com/office/drawing/2014/main" xmlns="" id="{0F5CA44C-A1F1-4C6F-8545-32058F55B002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66" name="Line 8">
          <a:extLst>
            <a:ext uri="{FF2B5EF4-FFF2-40B4-BE49-F238E27FC236}">
              <a16:creationId xmlns:a16="http://schemas.microsoft.com/office/drawing/2014/main" xmlns="" id="{33B4CB9F-E1CF-4997-9D58-0DE2BFA39A80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67" name="Line 7">
          <a:extLst>
            <a:ext uri="{FF2B5EF4-FFF2-40B4-BE49-F238E27FC236}">
              <a16:creationId xmlns:a16="http://schemas.microsoft.com/office/drawing/2014/main" xmlns="" id="{9D045B56-7A78-4419-B83E-E2DF9962E8A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68" name="Line 8">
          <a:extLst>
            <a:ext uri="{FF2B5EF4-FFF2-40B4-BE49-F238E27FC236}">
              <a16:creationId xmlns:a16="http://schemas.microsoft.com/office/drawing/2014/main" xmlns="" id="{B36842BA-6BC5-4047-99BD-50C68F623474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69" name="Line 7">
          <a:extLst>
            <a:ext uri="{FF2B5EF4-FFF2-40B4-BE49-F238E27FC236}">
              <a16:creationId xmlns:a16="http://schemas.microsoft.com/office/drawing/2014/main" xmlns="" id="{0402D1C6-44A8-411E-A92F-26E22D749928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70" name="Line 8">
          <a:extLst>
            <a:ext uri="{FF2B5EF4-FFF2-40B4-BE49-F238E27FC236}">
              <a16:creationId xmlns:a16="http://schemas.microsoft.com/office/drawing/2014/main" xmlns="" id="{83AE9387-12F5-4678-B44E-6C1C65AC52F7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71" name="Line 8">
          <a:extLst>
            <a:ext uri="{FF2B5EF4-FFF2-40B4-BE49-F238E27FC236}">
              <a16:creationId xmlns:a16="http://schemas.microsoft.com/office/drawing/2014/main" xmlns="" id="{812DB241-0ACB-411A-9943-D2468F9870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72" name="Line 7">
          <a:extLst>
            <a:ext uri="{FF2B5EF4-FFF2-40B4-BE49-F238E27FC236}">
              <a16:creationId xmlns:a16="http://schemas.microsoft.com/office/drawing/2014/main" xmlns="" id="{D2F91388-05CA-4262-A1C8-4085F9625D51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73" name="Line 8">
          <a:extLst>
            <a:ext uri="{FF2B5EF4-FFF2-40B4-BE49-F238E27FC236}">
              <a16:creationId xmlns:a16="http://schemas.microsoft.com/office/drawing/2014/main" xmlns="" id="{9E25A553-67D6-47F9-91A0-131C7387817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74" name="Line 7">
          <a:extLst>
            <a:ext uri="{FF2B5EF4-FFF2-40B4-BE49-F238E27FC236}">
              <a16:creationId xmlns:a16="http://schemas.microsoft.com/office/drawing/2014/main" xmlns="" id="{FEE1C002-5DE6-48E4-A21E-66AE3BDC4656}"/>
            </a:ext>
          </a:extLst>
        </xdr:cNvPr>
        <xdr:cNvSpPr>
          <a:spLocks noChangeShapeType="1"/>
        </xdr:cNvSpPr>
      </xdr:nvSpPr>
      <xdr:spPr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75" name="Line 8">
          <a:extLst>
            <a:ext uri="{FF2B5EF4-FFF2-40B4-BE49-F238E27FC236}">
              <a16:creationId xmlns:a16="http://schemas.microsoft.com/office/drawing/2014/main" xmlns="" id="{69352A11-D774-4661-A392-D246D20ABA11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6" name="Line 8">
          <a:extLst>
            <a:ext uri="{FF2B5EF4-FFF2-40B4-BE49-F238E27FC236}">
              <a16:creationId xmlns:a16="http://schemas.microsoft.com/office/drawing/2014/main" xmlns="" id="{40F41F8B-58C7-4FB2-A79F-87B478CD432E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7" name="Line 8">
          <a:extLst>
            <a:ext uri="{FF2B5EF4-FFF2-40B4-BE49-F238E27FC236}">
              <a16:creationId xmlns:a16="http://schemas.microsoft.com/office/drawing/2014/main" xmlns="" id="{E4C89ABD-401B-40B9-9DDD-E39F65170564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8" name="Line 8">
          <a:extLst>
            <a:ext uri="{FF2B5EF4-FFF2-40B4-BE49-F238E27FC236}">
              <a16:creationId xmlns:a16="http://schemas.microsoft.com/office/drawing/2014/main" xmlns="" id="{93CB123D-019B-4EE1-85AF-F9066CE17B36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9" name="Line 8">
          <a:extLst>
            <a:ext uri="{FF2B5EF4-FFF2-40B4-BE49-F238E27FC236}">
              <a16:creationId xmlns:a16="http://schemas.microsoft.com/office/drawing/2014/main" xmlns="" id="{6FAFC704-F113-4C34-9FAB-6F1BCC5C5C63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333</xdr:row>
      <xdr:rowOff>114300</xdr:rowOff>
    </xdr:from>
    <xdr:to>
      <xdr:col>2</xdr:col>
      <xdr:colOff>66675</xdr:colOff>
      <xdr:row>333</xdr:row>
      <xdr:rowOff>114300</xdr:rowOff>
    </xdr:to>
    <xdr:sp macro="" textlink="">
      <xdr:nvSpPr>
        <xdr:cNvPr id="280" name="Line 8">
          <a:extLst>
            <a:ext uri="{FF2B5EF4-FFF2-40B4-BE49-F238E27FC236}">
              <a16:creationId xmlns:a16="http://schemas.microsoft.com/office/drawing/2014/main" xmlns="" id="{AAE08754-CD96-4073-93AF-3D874057A9D6}"/>
            </a:ext>
          </a:extLst>
        </xdr:cNvPr>
        <xdr:cNvSpPr>
          <a:spLocks noChangeShapeType="1"/>
        </xdr:cNvSpPr>
      </xdr:nvSpPr>
      <xdr:spPr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281" name="Line 7">
          <a:extLst>
            <a:ext uri="{FF2B5EF4-FFF2-40B4-BE49-F238E27FC236}">
              <a16:creationId xmlns:a16="http://schemas.microsoft.com/office/drawing/2014/main" xmlns="" id="{C3F52B3B-CE2C-41D1-9599-027EF578790B}"/>
            </a:ext>
          </a:extLst>
        </xdr:cNvPr>
        <xdr:cNvSpPr>
          <a:spLocks noChangeShapeType="1"/>
        </xdr:cNvSpPr>
      </xdr:nvSpPr>
      <xdr:spPr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282" name="Line 8">
          <a:extLst>
            <a:ext uri="{FF2B5EF4-FFF2-40B4-BE49-F238E27FC236}">
              <a16:creationId xmlns:a16="http://schemas.microsoft.com/office/drawing/2014/main" xmlns="" id="{BD00E61F-C58F-4A3B-BDEB-D963E4E2A973}"/>
            </a:ext>
          </a:extLst>
        </xdr:cNvPr>
        <xdr:cNvSpPr>
          <a:spLocks noChangeShapeType="1"/>
        </xdr:cNvSpPr>
      </xdr:nvSpPr>
      <xdr:spPr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83" name="Line 8">
          <a:extLst>
            <a:ext uri="{FF2B5EF4-FFF2-40B4-BE49-F238E27FC236}">
              <a16:creationId xmlns:a16="http://schemas.microsoft.com/office/drawing/2014/main" xmlns="" id="{5288240B-6C41-4146-81B8-502D083D5F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84" name="Line 7">
          <a:extLst>
            <a:ext uri="{FF2B5EF4-FFF2-40B4-BE49-F238E27FC236}">
              <a16:creationId xmlns:a16="http://schemas.microsoft.com/office/drawing/2014/main" xmlns="" id="{0B12E2DA-B18C-416B-9CE4-5CBF28CA959C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85" name="Line 8">
          <a:extLst>
            <a:ext uri="{FF2B5EF4-FFF2-40B4-BE49-F238E27FC236}">
              <a16:creationId xmlns:a16="http://schemas.microsoft.com/office/drawing/2014/main" xmlns="" id="{754128EC-63D5-4D36-AFAD-19E96742783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86" name="Line 8">
          <a:extLst>
            <a:ext uri="{FF2B5EF4-FFF2-40B4-BE49-F238E27FC236}">
              <a16:creationId xmlns:a16="http://schemas.microsoft.com/office/drawing/2014/main" xmlns="" id="{8EC7972B-1175-4EE5-9FFF-A368BE73051B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287" name="Line 8">
          <a:extLst>
            <a:ext uri="{FF2B5EF4-FFF2-40B4-BE49-F238E27FC236}">
              <a16:creationId xmlns:a16="http://schemas.microsoft.com/office/drawing/2014/main" xmlns="" id="{DC982E13-6D8B-4BD3-8A64-8E6C340B0170}"/>
            </a:ext>
          </a:extLst>
        </xdr:cNvPr>
        <xdr:cNvSpPr>
          <a:spLocks noChangeShapeType="1"/>
        </xdr:cNvSpPr>
      </xdr:nvSpPr>
      <xdr:spPr bwMode="auto">
        <a:xfrm flipH="1">
          <a:off x="1927225" y="8632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288" name="Line 8">
          <a:extLst>
            <a:ext uri="{FF2B5EF4-FFF2-40B4-BE49-F238E27FC236}">
              <a16:creationId xmlns:a16="http://schemas.microsoft.com/office/drawing/2014/main" xmlns="" id="{3EE1FFCC-A2D6-49A8-B215-A0982B9B10D4}"/>
            </a:ext>
          </a:extLst>
        </xdr:cNvPr>
        <xdr:cNvSpPr>
          <a:spLocks noChangeShapeType="1"/>
        </xdr:cNvSpPr>
      </xdr:nvSpPr>
      <xdr:spPr bwMode="auto">
        <a:xfrm flipH="1">
          <a:off x="1927225" y="6932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289" name="Line 8">
          <a:extLst>
            <a:ext uri="{FF2B5EF4-FFF2-40B4-BE49-F238E27FC236}">
              <a16:creationId xmlns:a16="http://schemas.microsoft.com/office/drawing/2014/main" xmlns="" id="{768BB532-3EAC-48BA-9275-E39902D7DB8B}"/>
            </a:ext>
          </a:extLst>
        </xdr:cNvPr>
        <xdr:cNvSpPr>
          <a:spLocks noChangeShapeType="1"/>
        </xdr:cNvSpPr>
      </xdr:nvSpPr>
      <xdr:spPr bwMode="auto">
        <a:xfrm flipH="1">
          <a:off x="1927225" y="8434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290" name="Line 8">
          <a:extLst>
            <a:ext uri="{FF2B5EF4-FFF2-40B4-BE49-F238E27FC236}">
              <a16:creationId xmlns:a16="http://schemas.microsoft.com/office/drawing/2014/main" xmlns="" id="{11AC65CA-15A2-41B6-888D-04C8078944F9}"/>
            </a:ext>
          </a:extLst>
        </xdr:cNvPr>
        <xdr:cNvSpPr>
          <a:spLocks noChangeShapeType="1"/>
        </xdr:cNvSpPr>
      </xdr:nvSpPr>
      <xdr:spPr bwMode="auto">
        <a:xfrm flipH="1">
          <a:off x="1927225" y="6701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291" name="Line 8">
          <a:extLst>
            <a:ext uri="{FF2B5EF4-FFF2-40B4-BE49-F238E27FC236}">
              <a16:creationId xmlns:a16="http://schemas.microsoft.com/office/drawing/2014/main" xmlns="" id="{18E9FB61-50FA-42C5-ACC8-4E47FCB04DD3}"/>
            </a:ext>
          </a:extLst>
        </xdr:cNvPr>
        <xdr:cNvSpPr>
          <a:spLocks noChangeShapeType="1"/>
        </xdr:cNvSpPr>
      </xdr:nvSpPr>
      <xdr:spPr bwMode="auto">
        <a:xfrm flipH="1">
          <a:off x="1927225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292" name="Line 8">
          <a:extLst>
            <a:ext uri="{FF2B5EF4-FFF2-40B4-BE49-F238E27FC236}">
              <a16:creationId xmlns:a16="http://schemas.microsoft.com/office/drawing/2014/main" xmlns="" id="{05894CBF-7452-4E8F-95C2-2432747E3FB4}"/>
            </a:ext>
          </a:extLst>
        </xdr:cNvPr>
        <xdr:cNvSpPr>
          <a:spLocks noChangeShapeType="1"/>
        </xdr:cNvSpPr>
      </xdr:nvSpPr>
      <xdr:spPr bwMode="auto">
        <a:xfrm flipH="1">
          <a:off x="1927225" y="6800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293" name="Line 8">
          <a:extLst>
            <a:ext uri="{FF2B5EF4-FFF2-40B4-BE49-F238E27FC236}">
              <a16:creationId xmlns:a16="http://schemas.microsoft.com/office/drawing/2014/main" xmlns="" id="{C57CDB27-E231-4423-BDB2-474AC225C67B}"/>
            </a:ext>
          </a:extLst>
        </xdr:cNvPr>
        <xdr:cNvSpPr>
          <a:spLocks noChangeShapeType="1"/>
        </xdr:cNvSpPr>
      </xdr:nvSpPr>
      <xdr:spPr bwMode="auto">
        <a:xfrm flipH="1">
          <a:off x="1927225" y="9838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294" name="Line 8">
          <a:extLst>
            <a:ext uri="{FF2B5EF4-FFF2-40B4-BE49-F238E27FC236}">
              <a16:creationId xmlns:a16="http://schemas.microsoft.com/office/drawing/2014/main" xmlns="" id="{1C57FFF1-3BD4-40DB-B781-85C5C95CA206}"/>
            </a:ext>
          </a:extLst>
        </xdr:cNvPr>
        <xdr:cNvSpPr>
          <a:spLocks noChangeShapeType="1"/>
        </xdr:cNvSpPr>
      </xdr:nvSpPr>
      <xdr:spPr bwMode="auto">
        <a:xfrm flipH="1">
          <a:off x="1927225" y="7609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295" name="Line 8">
          <a:extLst>
            <a:ext uri="{FF2B5EF4-FFF2-40B4-BE49-F238E27FC236}">
              <a16:creationId xmlns:a16="http://schemas.microsoft.com/office/drawing/2014/main" xmlns="" id="{A8915F27-F25B-48CB-ABAC-23DDE1C678FE}"/>
            </a:ext>
          </a:extLst>
        </xdr:cNvPr>
        <xdr:cNvSpPr>
          <a:spLocks noChangeShapeType="1"/>
        </xdr:cNvSpPr>
      </xdr:nvSpPr>
      <xdr:spPr bwMode="auto">
        <a:xfrm flipH="1">
          <a:off x="19272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296" name="Line 8">
          <a:extLst>
            <a:ext uri="{FF2B5EF4-FFF2-40B4-BE49-F238E27FC236}">
              <a16:creationId xmlns:a16="http://schemas.microsoft.com/office/drawing/2014/main" xmlns="" id="{D2054BE3-8B1F-454D-9D2E-7A1EE598D950}"/>
            </a:ext>
          </a:extLst>
        </xdr:cNvPr>
        <xdr:cNvSpPr>
          <a:spLocks noChangeShapeType="1"/>
        </xdr:cNvSpPr>
      </xdr:nvSpPr>
      <xdr:spPr bwMode="auto">
        <a:xfrm flipH="1">
          <a:off x="19272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297" name="Line 8">
          <a:extLst>
            <a:ext uri="{FF2B5EF4-FFF2-40B4-BE49-F238E27FC236}">
              <a16:creationId xmlns:a16="http://schemas.microsoft.com/office/drawing/2014/main" xmlns="" id="{A1DBF8F7-5796-4F42-8E25-12D29FA3368F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298" name="Line 7">
          <a:extLst>
            <a:ext uri="{FF2B5EF4-FFF2-40B4-BE49-F238E27FC236}">
              <a16:creationId xmlns:a16="http://schemas.microsoft.com/office/drawing/2014/main" xmlns="" id="{E516B7F4-96F2-4802-A8C3-B77A2AC0AE5E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299" name="Line 8">
          <a:extLst>
            <a:ext uri="{FF2B5EF4-FFF2-40B4-BE49-F238E27FC236}">
              <a16:creationId xmlns:a16="http://schemas.microsoft.com/office/drawing/2014/main" xmlns="" id="{777D844C-B2B3-4F07-A3FA-E3475ACAA989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0" name="Line 7">
          <a:extLst>
            <a:ext uri="{FF2B5EF4-FFF2-40B4-BE49-F238E27FC236}">
              <a16:creationId xmlns:a16="http://schemas.microsoft.com/office/drawing/2014/main" xmlns="" id="{644C305C-F484-4059-B37B-3F0CFD780A8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1" name="Line 8">
          <a:extLst>
            <a:ext uri="{FF2B5EF4-FFF2-40B4-BE49-F238E27FC236}">
              <a16:creationId xmlns:a16="http://schemas.microsoft.com/office/drawing/2014/main" xmlns="" id="{6D53825D-B16D-4B56-94C0-14FDBD1AB39A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302" name="Line 8">
          <a:extLst>
            <a:ext uri="{FF2B5EF4-FFF2-40B4-BE49-F238E27FC236}">
              <a16:creationId xmlns:a16="http://schemas.microsoft.com/office/drawing/2014/main" xmlns="" id="{B18C273C-D180-4D15-9219-847AA4CBC754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303" name="Line 7">
          <a:extLst>
            <a:ext uri="{FF2B5EF4-FFF2-40B4-BE49-F238E27FC236}">
              <a16:creationId xmlns:a16="http://schemas.microsoft.com/office/drawing/2014/main" xmlns="" id="{36AC3232-F938-4DB0-A1C2-0AD46AA8E06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304" name="Line 8">
          <a:extLst>
            <a:ext uri="{FF2B5EF4-FFF2-40B4-BE49-F238E27FC236}">
              <a16:creationId xmlns:a16="http://schemas.microsoft.com/office/drawing/2014/main" xmlns="" id="{DC022B59-2B1D-40C9-BF06-435C03A8F752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5" name="Line 7">
          <a:extLst>
            <a:ext uri="{FF2B5EF4-FFF2-40B4-BE49-F238E27FC236}">
              <a16:creationId xmlns:a16="http://schemas.microsoft.com/office/drawing/2014/main" xmlns="" id="{D9935CC8-304C-40DD-B19A-8B8B39F95316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6" name="Line 8">
          <a:extLst>
            <a:ext uri="{FF2B5EF4-FFF2-40B4-BE49-F238E27FC236}">
              <a16:creationId xmlns:a16="http://schemas.microsoft.com/office/drawing/2014/main" xmlns="" id="{E06AA4A7-8987-4A20-B3F0-370103F1E2F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07" name="Line 8">
          <a:extLst>
            <a:ext uri="{FF2B5EF4-FFF2-40B4-BE49-F238E27FC236}">
              <a16:creationId xmlns:a16="http://schemas.microsoft.com/office/drawing/2014/main" xmlns="" id="{5B98ABF3-D598-4EE2-AEF0-97CC8DE2C8D3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08" name="Line 7">
          <a:extLst>
            <a:ext uri="{FF2B5EF4-FFF2-40B4-BE49-F238E27FC236}">
              <a16:creationId xmlns:a16="http://schemas.microsoft.com/office/drawing/2014/main" xmlns="" id="{275A952A-99F2-43FB-8959-3861EF455AB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09" name="Line 8">
          <a:extLst>
            <a:ext uri="{FF2B5EF4-FFF2-40B4-BE49-F238E27FC236}">
              <a16:creationId xmlns:a16="http://schemas.microsoft.com/office/drawing/2014/main" xmlns="" id="{E744D873-6B97-4AA4-91D7-833E98D71C7C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10" name="Line 7">
          <a:extLst>
            <a:ext uri="{FF2B5EF4-FFF2-40B4-BE49-F238E27FC236}">
              <a16:creationId xmlns:a16="http://schemas.microsoft.com/office/drawing/2014/main" xmlns="" id="{108C20FD-63BD-428C-812D-142F5098110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11" name="Line 8">
          <a:extLst>
            <a:ext uri="{FF2B5EF4-FFF2-40B4-BE49-F238E27FC236}">
              <a16:creationId xmlns:a16="http://schemas.microsoft.com/office/drawing/2014/main" xmlns="" id="{FFD4FE91-BD0D-409D-817E-BE4327A2CFE4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2" name="Line 8">
          <a:extLst>
            <a:ext uri="{FF2B5EF4-FFF2-40B4-BE49-F238E27FC236}">
              <a16:creationId xmlns:a16="http://schemas.microsoft.com/office/drawing/2014/main" xmlns="" id="{70638884-3D0F-467C-8456-6AB22D0E452C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3" name="Line 8">
          <a:extLst>
            <a:ext uri="{FF2B5EF4-FFF2-40B4-BE49-F238E27FC236}">
              <a16:creationId xmlns:a16="http://schemas.microsoft.com/office/drawing/2014/main" xmlns="" id="{B93F184C-74F4-4712-9926-3A4C80780BBE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4" name="Line 8">
          <a:extLst>
            <a:ext uri="{FF2B5EF4-FFF2-40B4-BE49-F238E27FC236}">
              <a16:creationId xmlns:a16="http://schemas.microsoft.com/office/drawing/2014/main" xmlns="" id="{8FBA1CD1-CA5E-4C5E-8361-5542BCA0B893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5" name="Line 8">
          <a:extLst>
            <a:ext uri="{FF2B5EF4-FFF2-40B4-BE49-F238E27FC236}">
              <a16:creationId xmlns:a16="http://schemas.microsoft.com/office/drawing/2014/main" xmlns="" id="{D0EDAC61-70C1-4A2D-BC0B-1FF3FF469009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16" name="Line 8">
          <a:extLst>
            <a:ext uri="{FF2B5EF4-FFF2-40B4-BE49-F238E27FC236}">
              <a16:creationId xmlns:a16="http://schemas.microsoft.com/office/drawing/2014/main" xmlns="" id="{24166B9D-1689-4442-8CD4-7EEFD5CD2C15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17" name="Line 7">
          <a:extLst>
            <a:ext uri="{FF2B5EF4-FFF2-40B4-BE49-F238E27FC236}">
              <a16:creationId xmlns:a16="http://schemas.microsoft.com/office/drawing/2014/main" xmlns="" id="{F2589EBA-9813-4A78-A8B9-9B8A7E96872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18" name="Line 8">
          <a:extLst>
            <a:ext uri="{FF2B5EF4-FFF2-40B4-BE49-F238E27FC236}">
              <a16:creationId xmlns:a16="http://schemas.microsoft.com/office/drawing/2014/main" xmlns="" id="{93E06A04-110A-45D4-948E-C55D9A3A0A42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19" name="Line 8">
          <a:extLst>
            <a:ext uri="{FF2B5EF4-FFF2-40B4-BE49-F238E27FC236}">
              <a16:creationId xmlns:a16="http://schemas.microsoft.com/office/drawing/2014/main" xmlns="" id="{4CA4EB9E-6C0B-4C2A-BC4E-53ABB1B0E321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20" name="Line 7">
          <a:extLst>
            <a:ext uri="{FF2B5EF4-FFF2-40B4-BE49-F238E27FC236}">
              <a16:creationId xmlns:a16="http://schemas.microsoft.com/office/drawing/2014/main" xmlns="" id="{FDA7D93F-652E-4CE9-A404-871779FD8AAB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21" name="Line 8">
          <a:extLst>
            <a:ext uri="{FF2B5EF4-FFF2-40B4-BE49-F238E27FC236}">
              <a16:creationId xmlns:a16="http://schemas.microsoft.com/office/drawing/2014/main" xmlns="" id="{C8D47FA5-F719-40C5-BB00-25E4454E4133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22" name="Line 7">
          <a:extLst>
            <a:ext uri="{FF2B5EF4-FFF2-40B4-BE49-F238E27FC236}">
              <a16:creationId xmlns:a16="http://schemas.microsoft.com/office/drawing/2014/main" xmlns="" id="{F156D807-C3C2-4C26-9C27-CB6BF3FECF6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23" name="Line 8">
          <a:extLst>
            <a:ext uri="{FF2B5EF4-FFF2-40B4-BE49-F238E27FC236}">
              <a16:creationId xmlns:a16="http://schemas.microsoft.com/office/drawing/2014/main" xmlns="" id="{5B5BDBAA-AED8-4822-BCB1-C29679969029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24" name="Line 8">
          <a:extLst>
            <a:ext uri="{FF2B5EF4-FFF2-40B4-BE49-F238E27FC236}">
              <a16:creationId xmlns:a16="http://schemas.microsoft.com/office/drawing/2014/main" xmlns="" id="{7419808C-B49F-4E28-8893-6A077591869D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25" name="Line 7">
          <a:extLst>
            <a:ext uri="{FF2B5EF4-FFF2-40B4-BE49-F238E27FC236}">
              <a16:creationId xmlns:a16="http://schemas.microsoft.com/office/drawing/2014/main" xmlns="" id="{9FAE8841-1A26-4E32-A02B-3C8F3408F090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26" name="Line 8">
          <a:extLst>
            <a:ext uri="{FF2B5EF4-FFF2-40B4-BE49-F238E27FC236}">
              <a16:creationId xmlns:a16="http://schemas.microsoft.com/office/drawing/2014/main" xmlns="" id="{8FED073D-76AD-45B3-BC81-E7EA5CA30D7D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327" name="Line 7">
          <a:extLst>
            <a:ext uri="{FF2B5EF4-FFF2-40B4-BE49-F238E27FC236}">
              <a16:creationId xmlns:a16="http://schemas.microsoft.com/office/drawing/2014/main" xmlns="" id="{1AE69ABF-DA0A-48BE-BCE2-76A7FB0042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64477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28" name="Line 8">
          <a:extLst>
            <a:ext uri="{FF2B5EF4-FFF2-40B4-BE49-F238E27FC236}">
              <a16:creationId xmlns:a16="http://schemas.microsoft.com/office/drawing/2014/main" xmlns="" id="{1F8ED128-8098-4440-8731-8367BC2A1F55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29" name="Line 8">
          <a:extLst>
            <a:ext uri="{FF2B5EF4-FFF2-40B4-BE49-F238E27FC236}">
              <a16:creationId xmlns:a16="http://schemas.microsoft.com/office/drawing/2014/main" xmlns="" id="{E93D07C7-49DE-493C-93AF-BD792D6C9ED2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0" name="Line 8">
          <a:extLst>
            <a:ext uri="{FF2B5EF4-FFF2-40B4-BE49-F238E27FC236}">
              <a16:creationId xmlns:a16="http://schemas.microsoft.com/office/drawing/2014/main" xmlns="" id="{0C4C57C9-DA09-45F0-B92F-701E56F6924B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31" name="Line 8">
          <a:extLst>
            <a:ext uri="{FF2B5EF4-FFF2-40B4-BE49-F238E27FC236}">
              <a16:creationId xmlns:a16="http://schemas.microsoft.com/office/drawing/2014/main" xmlns="" id="{06D10D3C-DC6C-4CD0-A077-C8B41A82D55A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2" name="Line 8">
          <a:extLst>
            <a:ext uri="{FF2B5EF4-FFF2-40B4-BE49-F238E27FC236}">
              <a16:creationId xmlns:a16="http://schemas.microsoft.com/office/drawing/2014/main" xmlns="" id="{4CE636DA-50CB-41BE-8B41-7721D66A8D50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333" name="Line 8">
          <a:extLst>
            <a:ext uri="{FF2B5EF4-FFF2-40B4-BE49-F238E27FC236}">
              <a16:creationId xmlns:a16="http://schemas.microsoft.com/office/drawing/2014/main" xmlns="" id="{6DEBE1BB-F059-4CBD-AA1A-CB2353243371}"/>
            </a:ext>
          </a:extLst>
        </xdr:cNvPr>
        <xdr:cNvSpPr>
          <a:spLocks noChangeShapeType="1"/>
        </xdr:cNvSpPr>
      </xdr:nvSpPr>
      <xdr:spPr bwMode="auto">
        <a:xfrm flipH="1">
          <a:off x="1460500" y="5719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334" name="Line 7">
          <a:extLst>
            <a:ext uri="{FF2B5EF4-FFF2-40B4-BE49-F238E27FC236}">
              <a16:creationId xmlns:a16="http://schemas.microsoft.com/office/drawing/2014/main" xmlns="" id="{749F1A96-DD18-4475-BD59-09C7653B2D3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2763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335" name="Line 8">
          <a:extLst>
            <a:ext uri="{FF2B5EF4-FFF2-40B4-BE49-F238E27FC236}">
              <a16:creationId xmlns:a16="http://schemas.microsoft.com/office/drawing/2014/main" xmlns="" id="{F03B3500-F36F-4685-BC56-CA9B3B408875}"/>
            </a:ext>
          </a:extLst>
        </xdr:cNvPr>
        <xdr:cNvSpPr>
          <a:spLocks noChangeShapeType="1"/>
        </xdr:cNvSpPr>
      </xdr:nvSpPr>
      <xdr:spPr bwMode="auto">
        <a:xfrm flipH="1">
          <a:off x="1384300" y="6294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36" name="Line 8">
          <a:extLst>
            <a:ext uri="{FF2B5EF4-FFF2-40B4-BE49-F238E27FC236}">
              <a16:creationId xmlns:a16="http://schemas.microsoft.com/office/drawing/2014/main" xmlns="" id="{1EA4F7E9-F6C0-40C5-B6F2-6CF1091B84F3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37" name="Line 7">
          <a:extLst>
            <a:ext uri="{FF2B5EF4-FFF2-40B4-BE49-F238E27FC236}">
              <a16:creationId xmlns:a16="http://schemas.microsoft.com/office/drawing/2014/main" xmlns="" id="{E000B8D9-7344-4DE8-9DAA-AFE470F57F4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38" name="Line 8">
          <a:extLst>
            <a:ext uri="{FF2B5EF4-FFF2-40B4-BE49-F238E27FC236}">
              <a16:creationId xmlns:a16="http://schemas.microsoft.com/office/drawing/2014/main" xmlns="" id="{601CD6B2-5809-4E53-A6F0-D0A02BAB8179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39" name="Line 8">
          <a:extLst>
            <a:ext uri="{FF2B5EF4-FFF2-40B4-BE49-F238E27FC236}">
              <a16:creationId xmlns:a16="http://schemas.microsoft.com/office/drawing/2014/main" xmlns="" id="{D5B36983-AC58-49C3-86B9-BB1E2FBA33A0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40" name="Line 8">
          <a:extLst>
            <a:ext uri="{FF2B5EF4-FFF2-40B4-BE49-F238E27FC236}">
              <a16:creationId xmlns:a16="http://schemas.microsoft.com/office/drawing/2014/main" xmlns="" id="{9F5414B1-D633-48B2-BE6A-C87497F68CED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41" name="Line 7">
          <a:extLst>
            <a:ext uri="{FF2B5EF4-FFF2-40B4-BE49-F238E27FC236}">
              <a16:creationId xmlns:a16="http://schemas.microsoft.com/office/drawing/2014/main" xmlns="" id="{65C83E56-F517-480C-8223-4433C5CE997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42" name="Line 8">
          <a:extLst>
            <a:ext uri="{FF2B5EF4-FFF2-40B4-BE49-F238E27FC236}">
              <a16:creationId xmlns:a16="http://schemas.microsoft.com/office/drawing/2014/main" xmlns="" id="{D5CB626A-18FD-4FC9-9220-A640084D2DF6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343" name="Line 7">
          <a:extLst>
            <a:ext uri="{FF2B5EF4-FFF2-40B4-BE49-F238E27FC236}">
              <a16:creationId xmlns:a16="http://schemas.microsoft.com/office/drawing/2014/main" xmlns="" id="{28F1019A-C5DB-489D-8D6D-2D0065D5E38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44" name="Line 8">
          <a:extLst>
            <a:ext uri="{FF2B5EF4-FFF2-40B4-BE49-F238E27FC236}">
              <a16:creationId xmlns:a16="http://schemas.microsoft.com/office/drawing/2014/main" xmlns="" id="{0BB39733-5259-47EC-9F78-92B57B09E72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5" name="Line 8">
          <a:extLst>
            <a:ext uri="{FF2B5EF4-FFF2-40B4-BE49-F238E27FC236}">
              <a16:creationId xmlns:a16="http://schemas.microsoft.com/office/drawing/2014/main" xmlns="" id="{905C3EDF-2FDC-4F23-93C8-5D01DF8B0B19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6" name="Line 8">
          <a:extLst>
            <a:ext uri="{FF2B5EF4-FFF2-40B4-BE49-F238E27FC236}">
              <a16:creationId xmlns:a16="http://schemas.microsoft.com/office/drawing/2014/main" xmlns="" id="{7E0048A1-8AE1-4205-8EA2-092F0FBE912F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7" name="Line 8">
          <a:extLst>
            <a:ext uri="{FF2B5EF4-FFF2-40B4-BE49-F238E27FC236}">
              <a16:creationId xmlns:a16="http://schemas.microsoft.com/office/drawing/2014/main" xmlns="" id="{89F4528D-3B44-453E-86FB-E799CB3BBF03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8" name="Line 8">
          <a:extLst>
            <a:ext uri="{FF2B5EF4-FFF2-40B4-BE49-F238E27FC236}">
              <a16:creationId xmlns:a16="http://schemas.microsoft.com/office/drawing/2014/main" xmlns="" id="{E56D9B98-CAAE-40E4-8FA4-6B0991EA579E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349" name="Line 8">
          <a:extLst>
            <a:ext uri="{FF2B5EF4-FFF2-40B4-BE49-F238E27FC236}">
              <a16:creationId xmlns:a16="http://schemas.microsoft.com/office/drawing/2014/main" xmlns="" id="{62E1F288-20CA-45BA-A943-1E197FC35B46}"/>
            </a:ext>
          </a:extLst>
        </xdr:cNvPr>
        <xdr:cNvSpPr>
          <a:spLocks noChangeShapeType="1"/>
        </xdr:cNvSpPr>
      </xdr:nvSpPr>
      <xdr:spPr bwMode="auto">
        <a:xfrm flipH="1">
          <a:off x="1460500" y="528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350" name="Line 7">
          <a:extLst>
            <a:ext uri="{FF2B5EF4-FFF2-40B4-BE49-F238E27FC236}">
              <a16:creationId xmlns:a16="http://schemas.microsoft.com/office/drawing/2014/main" xmlns="" id="{9189310B-0D63-4A83-BC58-D8A2F5B7AFE4}"/>
            </a:ext>
          </a:extLst>
        </xdr:cNvPr>
        <xdr:cNvSpPr>
          <a:spLocks noChangeShapeType="1"/>
        </xdr:cNvSpPr>
      </xdr:nvSpPr>
      <xdr:spPr bwMode="auto">
        <a:xfrm flipH="1" flipV="1">
          <a:off x="1384300" y="577088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351" name="Line 8">
          <a:extLst>
            <a:ext uri="{FF2B5EF4-FFF2-40B4-BE49-F238E27FC236}">
              <a16:creationId xmlns:a16="http://schemas.microsoft.com/office/drawing/2014/main" xmlns="" id="{D47D7341-562C-4EE6-8154-E07F2C520B51}"/>
            </a:ext>
          </a:extLst>
        </xdr:cNvPr>
        <xdr:cNvSpPr>
          <a:spLocks noChangeShapeType="1"/>
        </xdr:cNvSpPr>
      </xdr:nvSpPr>
      <xdr:spPr bwMode="auto">
        <a:xfrm flipH="1">
          <a:off x="1384300" y="579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52" name="Line 8">
          <a:extLst>
            <a:ext uri="{FF2B5EF4-FFF2-40B4-BE49-F238E27FC236}">
              <a16:creationId xmlns:a16="http://schemas.microsoft.com/office/drawing/2014/main" xmlns="" id="{A36A5C6A-FA6C-4A9E-8670-CBB9FB214D9B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53" name="Line 7">
          <a:extLst>
            <a:ext uri="{FF2B5EF4-FFF2-40B4-BE49-F238E27FC236}">
              <a16:creationId xmlns:a16="http://schemas.microsoft.com/office/drawing/2014/main" xmlns="" id="{CBAC8B12-14BC-4D8D-9D37-6A8C3C636C4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54" name="Line 8">
          <a:extLst>
            <a:ext uri="{FF2B5EF4-FFF2-40B4-BE49-F238E27FC236}">
              <a16:creationId xmlns:a16="http://schemas.microsoft.com/office/drawing/2014/main" xmlns="" id="{19029F12-D43E-4919-8639-ACB7F772D023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55" name="Line 8">
          <a:extLst>
            <a:ext uri="{FF2B5EF4-FFF2-40B4-BE49-F238E27FC236}">
              <a16:creationId xmlns:a16="http://schemas.microsoft.com/office/drawing/2014/main" xmlns="" id="{B0496BBB-AFB1-4946-A580-D56F9816379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56" name="Line 8">
          <a:extLst>
            <a:ext uri="{FF2B5EF4-FFF2-40B4-BE49-F238E27FC236}">
              <a16:creationId xmlns:a16="http://schemas.microsoft.com/office/drawing/2014/main" xmlns="" id="{7CA51D7E-7A62-487F-8C07-C976F96FFED0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57" name="Line 7">
          <a:extLst>
            <a:ext uri="{FF2B5EF4-FFF2-40B4-BE49-F238E27FC236}">
              <a16:creationId xmlns:a16="http://schemas.microsoft.com/office/drawing/2014/main" xmlns="" id="{A93EA3D3-0872-4565-811B-8109AE48A896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58" name="Line 8">
          <a:extLst>
            <a:ext uri="{FF2B5EF4-FFF2-40B4-BE49-F238E27FC236}">
              <a16:creationId xmlns:a16="http://schemas.microsoft.com/office/drawing/2014/main" xmlns="" id="{F03DC742-4FF2-4DE1-9622-25A68B77DA52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59" name="Line 7">
          <a:extLst>
            <a:ext uri="{FF2B5EF4-FFF2-40B4-BE49-F238E27FC236}">
              <a16:creationId xmlns:a16="http://schemas.microsoft.com/office/drawing/2014/main" xmlns="" id="{038308C2-4503-414E-BDC7-470674919ED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60" name="Line 8">
          <a:extLst>
            <a:ext uri="{FF2B5EF4-FFF2-40B4-BE49-F238E27FC236}">
              <a16:creationId xmlns:a16="http://schemas.microsoft.com/office/drawing/2014/main" xmlns="" id="{76652F7E-3CB7-45E7-A6BA-512C8A797945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xmlns="" id="{6F7F83F6-054B-4E12-9653-079D1F106024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2" name="Line 8">
          <a:extLst>
            <a:ext uri="{FF2B5EF4-FFF2-40B4-BE49-F238E27FC236}">
              <a16:creationId xmlns:a16="http://schemas.microsoft.com/office/drawing/2014/main" xmlns="" id="{A1705C75-25A2-4EF6-9F97-A636FE0201E6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3" name="Line 8">
          <a:extLst>
            <a:ext uri="{FF2B5EF4-FFF2-40B4-BE49-F238E27FC236}">
              <a16:creationId xmlns:a16="http://schemas.microsoft.com/office/drawing/2014/main" xmlns="" id="{023CD70B-BD7A-4052-93D0-D674EC1169D9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4" name="Line 8">
          <a:extLst>
            <a:ext uri="{FF2B5EF4-FFF2-40B4-BE49-F238E27FC236}">
              <a16:creationId xmlns:a16="http://schemas.microsoft.com/office/drawing/2014/main" xmlns="" id="{E0736B08-8205-49A3-89B4-E0B1F650AC72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65" name="Line 8">
          <a:extLst>
            <a:ext uri="{FF2B5EF4-FFF2-40B4-BE49-F238E27FC236}">
              <a16:creationId xmlns:a16="http://schemas.microsoft.com/office/drawing/2014/main" xmlns="" id="{21772AE0-0CDF-461D-9D74-7ABFBA03095D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66" name="Line 7">
          <a:extLst>
            <a:ext uri="{FF2B5EF4-FFF2-40B4-BE49-F238E27FC236}">
              <a16:creationId xmlns:a16="http://schemas.microsoft.com/office/drawing/2014/main" xmlns="" id="{F7556525-8269-406F-B208-ADEAFC86695D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67" name="Line 8">
          <a:extLst>
            <a:ext uri="{FF2B5EF4-FFF2-40B4-BE49-F238E27FC236}">
              <a16:creationId xmlns:a16="http://schemas.microsoft.com/office/drawing/2014/main" xmlns="" id="{2824D2AE-7D8F-4BEB-A9D7-D0BBD092E116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68" name="Line 8">
          <a:extLst>
            <a:ext uri="{FF2B5EF4-FFF2-40B4-BE49-F238E27FC236}">
              <a16:creationId xmlns:a16="http://schemas.microsoft.com/office/drawing/2014/main" xmlns="" id="{C14E36BB-6ED7-4A53-AB1A-945A113CF755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69" name="Line 7">
          <a:extLst>
            <a:ext uri="{FF2B5EF4-FFF2-40B4-BE49-F238E27FC236}">
              <a16:creationId xmlns:a16="http://schemas.microsoft.com/office/drawing/2014/main" xmlns="" id="{2C55B918-8361-4C75-B3AD-B02713E6D7C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70" name="Line 8">
          <a:extLst>
            <a:ext uri="{FF2B5EF4-FFF2-40B4-BE49-F238E27FC236}">
              <a16:creationId xmlns:a16="http://schemas.microsoft.com/office/drawing/2014/main" xmlns="" id="{19110378-0381-4DC7-AE97-62909D8E72AE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71" name="Line 7">
          <a:extLst>
            <a:ext uri="{FF2B5EF4-FFF2-40B4-BE49-F238E27FC236}">
              <a16:creationId xmlns:a16="http://schemas.microsoft.com/office/drawing/2014/main" xmlns="" id="{8323CE5A-5759-4D92-811E-7371337A98E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72" name="Line 8">
          <a:extLst>
            <a:ext uri="{FF2B5EF4-FFF2-40B4-BE49-F238E27FC236}">
              <a16:creationId xmlns:a16="http://schemas.microsoft.com/office/drawing/2014/main" xmlns="" id="{1FB9020A-DD1E-4737-9BA7-AAC507C2721E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73" name="Line 8">
          <a:extLst>
            <a:ext uri="{FF2B5EF4-FFF2-40B4-BE49-F238E27FC236}">
              <a16:creationId xmlns:a16="http://schemas.microsoft.com/office/drawing/2014/main" xmlns="" id="{AA22902B-68FB-4444-B757-303FDB059ED0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374" name="Line 8">
          <a:extLst>
            <a:ext uri="{FF2B5EF4-FFF2-40B4-BE49-F238E27FC236}">
              <a16:creationId xmlns:a16="http://schemas.microsoft.com/office/drawing/2014/main" xmlns="" id="{DBCC1127-064B-400B-93DC-9A53585A5C37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375" name="Line 8">
          <a:extLst>
            <a:ext uri="{FF2B5EF4-FFF2-40B4-BE49-F238E27FC236}">
              <a16:creationId xmlns:a16="http://schemas.microsoft.com/office/drawing/2014/main" xmlns="" id="{A3666D59-02D1-44E9-865A-96CF4308B664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376" name="Line 8">
          <a:extLst>
            <a:ext uri="{FF2B5EF4-FFF2-40B4-BE49-F238E27FC236}">
              <a16:creationId xmlns:a16="http://schemas.microsoft.com/office/drawing/2014/main" xmlns="" id="{F251DF31-8030-4310-8AA4-89A822DA5232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377" name="Line 8">
          <a:extLst>
            <a:ext uri="{FF2B5EF4-FFF2-40B4-BE49-F238E27FC236}">
              <a16:creationId xmlns:a16="http://schemas.microsoft.com/office/drawing/2014/main" xmlns="" id="{2031D8A5-84DF-451A-A73C-B6B80483B63F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378" name="Line 8">
          <a:extLst>
            <a:ext uri="{FF2B5EF4-FFF2-40B4-BE49-F238E27FC236}">
              <a16:creationId xmlns:a16="http://schemas.microsoft.com/office/drawing/2014/main" xmlns="" id="{9C2C124A-8B9E-4FF1-98E2-EFC502F9F033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379" name="Line 8">
          <a:extLst>
            <a:ext uri="{FF2B5EF4-FFF2-40B4-BE49-F238E27FC236}">
              <a16:creationId xmlns:a16="http://schemas.microsoft.com/office/drawing/2014/main" xmlns="" id="{1628EE04-0A5B-469E-85CC-D1F9F970A674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380" name="Line 7">
          <a:extLst>
            <a:ext uri="{FF2B5EF4-FFF2-40B4-BE49-F238E27FC236}">
              <a16:creationId xmlns:a16="http://schemas.microsoft.com/office/drawing/2014/main" xmlns="" id="{20769752-FE38-460F-ABD0-F08D08F3A125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381" name="Line 8">
          <a:extLst>
            <a:ext uri="{FF2B5EF4-FFF2-40B4-BE49-F238E27FC236}">
              <a16:creationId xmlns:a16="http://schemas.microsoft.com/office/drawing/2014/main" xmlns="" id="{421B80DB-57C5-4251-B105-C8B975A0A496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2" name="Line 7">
          <a:extLst>
            <a:ext uri="{FF2B5EF4-FFF2-40B4-BE49-F238E27FC236}">
              <a16:creationId xmlns:a16="http://schemas.microsoft.com/office/drawing/2014/main" xmlns="" id="{C71B6F4E-EE2A-4810-B273-5392EAC81B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83" name="Line 8">
          <a:extLst>
            <a:ext uri="{FF2B5EF4-FFF2-40B4-BE49-F238E27FC236}">
              <a16:creationId xmlns:a16="http://schemas.microsoft.com/office/drawing/2014/main" xmlns="" id="{F03D3F32-E6DD-4ED9-91E0-24D618CDDA5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384" name="Line 8">
          <a:extLst>
            <a:ext uri="{FF2B5EF4-FFF2-40B4-BE49-F238E27FC236}">
              <a16:creationId xmlns:a16="http://schemas.microsoft.com/office/drawing/2014/main" xmlns="" id="{09042621-FD5F-4BF6-A511-01184CC4E61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385" name="Line 8">
          <a:extLst>
            <a:ext uri="{FF2B5EF4-FFF2-40B4-BE49-F238E27FC236}">
              <a16:creationId xmlns:a16="http://schemas.microsoft.com/office/drawing/2014/main" xmlns="" id="{1395852F-C175-44D2-8A5E-774F0FC9F33D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386" name="Line 8">
          <a:extLst>
            <a:ext uri="{FF2B5EF4-FFF2-40B4-BE49-F238E27FC236}">
              <a16:creationId xmlns:a16="http://schemas.microsoft.com/office/drawing/2014/main" xmlns="" id="{C0CE32B6-1563-42B4-A58C-6D1F7A61EA78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xmlns="" id="{8CE020E9-292E-432F-98EF-08CA3671BE0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388" name="Line 8">
          <a:extLst>
            <a:ext uri="{FF2B5EF4-FFF2-40B4-BE49-F238E27FC236}">
              <a16:creationId xmlns:a16="http://schemas.microsoft.com/office/drawing/2014/main" xmlns="" id="{5854D25B-4F08-44E8-9B6F-BD06CF6C9681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9" name="Line 7">
          <a:extLst>
            <a:ext uri="{FF2B5EF4-FFF2-40B4-BE49-F238E27FC236}">
              <a16:creationId xmlns:a16="http://schemas.microsoft.com/office/drawing/2014/main" xmlns="" id="{6795D56E-B16C-4548-97ED-E3B506953AF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90" name="Line 8">
          <a:extLst>
            <a:ext uri="{FF2B5EF4-FFF2-40B4-BE49-F238E27FC236}">
              <a16:creationId xmlns:a16="http://schemas.microsoft.com/office/drawing/2014/main" xmlns="" id="{CD92A066-06E7-44FE-B887-0DC73B3FE645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1" name="Line 8">
          <a:extLst>
            <a:ext uri="{FF2B5EF4-FFF2-40B4-BE49-F238E27FC236}">
              <a16:creationId xmlns:a16="http://schemas.microsoft.com/office/drawing/2014/main" xmlns="" id="{080A2031-CFAC-41F8-9636-0AF80872EF29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392" name="Line 7">
          <a:extLst>
            <a:ext uri="{FF2B5EF4-FFF2-40B4-BE49-F238E27FC236}">
              <a16:creationId xmlns:a16="http://schemas.microsoft.com/office/drawing/2014/main" xmlns="" id="{BBEC6C1B-2DAC-4195-B346-666ECEF8C5C8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3" name="Line 8">
          <a:extLst>
            <a:ext uri="{FF2B5EF4-FFF2-40B4-BE49-F238E27FC236}">
              <a16:creationId xmlns:a16="http://schemas.microsoft.com/office/drawing/2014/main" xmlns="" id="{F1176286-144C-46D3-A095-D5688FA0C95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4" name="Line 8">
          <a:extLst>
            <a:ext uri="{FF2B5EF4-FFF2-40B4-BE49-F238E27FC236}">
              <a16:creationId xmlns:a16="http://schemas.microsoft.com/office/drawing/2014/main" xmlns="" id="{0B2AFD80-390E-4863-916F-2E486C6509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5" name="Line 8">
          <a:extLst>
            <a:ext uri="{FF2B5EF4-FFF2-40B4-BE49-F238E27FC236}">
              <a16:creationId xmlns:a16="http://schemas.microsoft.com/office/drawing/2014/main" xmlns="" id="{8B5154BE-8431-4C41-B39D-F03E0679A008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396" name="Line 8">
          <a:extLst>
            <a:ext uri="{FF2B5EF4-FFF2-40B4-BE49-F238E27FC236}">
              <a16:creationId xmlns:a16="http://schemas.microsoft.com/office/drawing/2014/main" xmlns="" id="{10856467-A204-4475-B0C4-65BE1497A749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7" name="Line 8">
          <a:extLst>
            <a:ext uri="{FF2B5EF4-FFF2-40B4-BE49-F238E27FC236}">
              <a16:creationId xmlns:a16="http://schemas.microsoft.com/office/drawing/2014/main" xmlns="" id="{A9E4F0E5-BEEA-48A3-B7E1-EB8C4F88676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8" name="Line 8">
          <a:extLst>
            <a:ext uri="{FF2B5EF4-FFF2-40B4-BE49-F238E27FC236}">
              <a16:creationId xmlns:a16="http://schemas.microsoft.com/office/drawing/2014/main" xmlns="" id="{C332494A-A2DE-41EB-BBDC-9CA2FC0C35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99" name="Line 8">
          <a:extLst>
            <a:ext uri="{FF2B5EF4-FFF2-40B4-BE49-F238E27FC236}">
              <a16:creationId xmlns:a16="http://schemas.microsoft.com/office/drawing/2014/main" xmlns="" id="{71CA0149-5C40-474F-95AE-872328D0273B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400" name="Line 8">
          <a:extLst>
            <a:ext uri="{FF2B5EF4-FFF2-40B4-BE49-F238E27FC236}">
              <a16:creationId xmlns:a16="http://schemas.microsoft.com/office/drawing/2014/main" xmlns="" id="{B54775F8-230C-4D24-96C2-787FF6203DAB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401" name="Line 8">
          <a:extLst>
            <a:ext uri="{FF2B5EF4-FFF2-40B4-BE49-F238E27FC236}">
              <a16:creationId xmlns:a16="http://schemas.microsoft.com/office/drawing/2014/main" xmlns="" id="{02E9BC0F-23B0-4E35-BC48-2A5C6372991D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402" name="Line 8">
          <a:extLst>
            <a:ext uri="{FF2B5EF4-FFF2-40B4-BE49-F238E27FC236}">
              <a16:creationId xmlns:a16="http://schemas.microsoft.com/office/drawing/2014/main" xmlns="" id="{2660684F-499A-4937-9EC0-D8D983A40A2F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403" name="Line 8">
          <a:extLst>
            <a:ext uri="{FF2B5EF4-FFF2-40B4-BE49-F238E27FC236}">
              <a16:creationId xmlns:a16="http://schemas.microsoft.com/office/drawing/2014/main" xmlns="" id="{FEAD861A-B1B6-4103-AD10-C14700953D81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404" name="Line 8">
          <a:extLst>
            <a:ext uri="{FF2B5EF4-FFF2-40B4-BE49-F238E27FC236}">
              <a16:creationId xmlns:a16="http://schemas.microsoft.com/office/drawing/2014/main" xmlns="" id="{FB016B65-7F75-4FF7-8E7C-0309E99E505E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405" name="Line 8">
          <a:extLst>
            <a:ext uri="{FF2B5EF4-FFF2-40B4-BE49-F238E27FC236}">
              <a16:creationId xmlns:a16="http://schemas.microsoft.com/office/drawing/2014/main" xmlns="" id="{5C435E17-2310-41BF-8389-D72B8DA5F2DB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406" name="Line 7">
          <a:extLst>
            <a:ext uri="{FF2B5EF4-FFF2-40B4-BE49-F238E27FC236}">
              <a16:creationId xmlns:a16="http://schemas.microsoft.com/office/drawing/2014/main" xmlns="" id="{B7CB2FE4-DCCA-49C3-BBC7-380F756E13C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407" name="Line 8">
          <a:extLst>
            <a:ext uri="{FF2B5EF4-FFF2-40B4-BE49-F238E27FC236}">
              <a16:creationId xmlns:a16="http://schemas.microsoft.com/office/drawing/2014/main" xmlns="" id="{22B8726F-E104-4381-8945-E2AEFA82E0E9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08" name="Line 7">
          <a:extLst>
            <a:ext uri="{FF2B5EF4-FFF2-40B4-BE49-F238E27FC236}">
              <a16:creationId xmlns:a16="http://schemas.microsoft.com/office/drawing/2014/main" xmlns="" id="{FC6690EA-8D53-42FA-88C3-6ED6BB7E18E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09" name="Line 8">
          <a:extLst>
            <a:ext uri="{FF2B5EF4-FFF2-40B4-BE49-F238E27FC236}">
              <a16:creationId xmlns:a16="http://schemas.microsoft.com/office/drawing/2014/main" xmlns="" id="{8E33953E-4779-451B-8A93-AE59CBD3658C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410" name="Line 8">
          <a:extLst>
            <a:ext uri="{FF2B5EF4-FFF2-40B4-BE49-F238E27FC236}">
              <a16:creationId xmlns:a16="http://schemas.microsoft.com/office/drawing/2014/main" xmlns="" id="{7CC43042-6109-48F9-A432-38F1EFEB32F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411" name="Line 8">
          <a:extLst>
            <a:ext uri="{FF2B5EF4-FFF2-40B4-BE49-F238E27FC236}">
              <a16:creationId xmlns:a16="http://schemas.microsoft.com/office/drawing/2014/main" xmlns="" id="{61D3E12B-F8AD-4753-A9C0-1C212D986D10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412" name="Line 8">
          <a:extLst>
            <a:ext uri="{FF2B5EF4-FFF2-40B4-BE49-F238E27FC236}">
              <a16:creationId xmlns:a16="http://schemas.microsoft.com/office/drawing/2014/main" xmlns="" id="{075ABE80-39D3-4B2C-997E-E0CB35A315EE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413" name="Line 7">
          <a:extLst>
            <a:ext uri="{FF2B5EF4-FFF2-40B4-BE49-F238E27FC236}">
              <a16:creationId xmlns:a16="http://schemas.microsoft.com/office/drawing/2014/main" xmlns="" id="{DAA2DE3E-7D50-4CBD-BE93-1E3CFC7AD05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414" name="Line 8">
          <a:extLst>
            <a:ext uri="{FF2B5EF4-FFF2-40B4-BE49-F238E27FC236}">
              <a16:creationId xmlns:a16="http://schemas.microsoft.com/office/drawing/2014/main" xmlns="" id="{38097FE4-9C23-4E6D-98FC-B24C22E78E78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15" name="Line 7">
          <a:extLst>
            <a:ext uri="{FF2B5EF4-FFF2-40B4-BE49-F238E27FC236}">
              <a16:creationId xmlns:a16="http://schemas.microsoft.com/office/drawing/2014/main" xmlns="" id="{3A0CFDDA-CFFC-4191-A3F3-15DB7131984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16" name="Line 8">
          <a:extLst>
            <a:ext uri="{FF2B5EF4-FFF2-40B4-BE49-F238E27FC236}">
              <a16:creationId xmlns:a16="http://schemas.microsoft.com/office/drawing/2014/main" xmlns="" id="{38E049B8-67A4-47DB-B23A-D8DA92EF4A51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17" name="Line 8">
          <a:extLst>
            <a:ext uri="{FF2B5EF4-FFF2-40B4-BE49-F238E27FC236}">
              <a16:creationId xmlns:a16="http://schemas.microsoft.com/office/drawing/2014/main" xmlns="" id="{9CFFF383-A2C4-49D2-B3FB-35ECD2241804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18" name="Line 7">
          <a:extLst>
            <a:ext uri="{FF2B5EF4-FFF2-40B4-BE49-F238E27FC236}">
              <a16:creationId xmlns:a16="http://schemas.microsoft.com/office/drawing/2014/main" xmlns="" id="{F362C118-B7AD-47AA-85B7-B7796000684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19" name="Line 8">
          <a:extLst>
            <a:ext uri="{FF2B5EF4-FFF2-40B4-BE49-F238E27FC236}">
              <a16:creationId xmlns:a16="http://schemas.microsoft.com/office/drawing/2014/main" xmlns="" id="{9AC4D827-E1AD-4991-8D0B-69980F1F81F7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0" name="Line 8">
          <a:extLst>
            <a:ext uri="{FF2B5EF4-FFF2-40B4-BE49-F238E27FC236}">
              <a16:creationId xmlns:a16="http://schemas.microsoft.com/office/drawing/2014/main" xmlns="" id="{D8515FC7-454C-4AA0-96A2-C3C3CF71020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1" name="Line 8">
          <a:extLst>
            <a:ext uri="{FF2B5EF4-FFF2-40B4-BE49-F238E27FC236}">
              <a16:creationId xmlns:a16="http://schemas.microsoft.com/office/drawing/2014/main" xmlns="" id="{9D30A305-0A81-400C-83A2-0B49D1B7F1F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22" name="Line 8">
          <a:extLst>
            <a:ext uri="{FF2B5EF4-FFF2-40B4-BE49-F238E27FC236}">
              <a16:creationId xmlns:a16="http://schemas.microsoft.com/office/drawing/2014/main" xmlns="" id="{F11E29EF-DCED-486B-BE2F-898BAE0FF06F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3" name="Line 8">
          <a:extLst>
            <a:ext uri="{FF2B5EF4-FFF2-40B4-BE49-F238E27FC236}">
              <a16:creationId xmlns:a16="http://schemas.microsoft.com/office/drawing/2014/main" xmlns="" id="{64C14A31-D2E5-499D-9F12-AD8D6BFA121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4" name="Line 8">
          <a:extLst>
            <a:ext uri="{FF2B5EF4-FFF2-40B4-BE49-F238E27FC236}">
              <a16:creationId xmlns:a16="http://schemas.microsoft.com/office/drawing/2014/main" xmlns="" id="{7E9B78F9-59D2-4BA3-BEC2-76C8C5472C73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5" name="Line 8">
          <a:extLst>
            <a:ext uri="{FF2B5EF4-FFF2-40B4-BE49-F238E27FC236}">
              <a16:creationId xmlns:a16="http://schemas.microsoft.com/office/drawing/2014/main" xmlns="" id="{6D3D5F9B-C1ED-4803-B3AC-C746D0AB438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26" name="Line 7">
          <a:extLst>
            <a:ext uri="{FF2B5EF4-FFF2-40B4-BE49-F238E27FC236}">
              <a16:creationId xmlns:a16="http://schemas.microsoft.com/office/drawing/2014/main" xmlns="" id="{8941F0B8-BE54-4816-AC6C-0347ED65D69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7" name="Line 8">
          <a:extLst>
            <a:ext uri="{FF2B5EF4-FFF2-40B4-BE49-F238E27FC236}">
              <a16:creationId xmlns:a16="http://schemas.microsoft.com/office/drawing/2014/main" xmlns="" id="{F2351729-2821-4385-B983-46EAF33CFE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8" name="Line 8">
          <a:extLst>
            <a:ext uri="{FF2B5EF4-FFF2-40B4-BE49-F238E27FC236}">
              <a16:creationId xmlns:a16="http://schemas.microsoft.com/office/drawing/2014/main" xmlns="" id="{B20CA3A0-5D1B-4802-A4F9-34EF522F21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9" name="Line 8">
          <a:extLst>
            <a:ext uri="{FF2B5EF4-FFF2-40B4-BE49-F238E27FC236}">
              <a16:creationId xmlns:a16="http://schemas.microsoft.com/office/drawing/2014/main" xmlns="" id="{E0DC603E-0B30-46FA-9CFE-9CCD51535C9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0" name="Line 8">
          <a:extLst>
            <a:ext uri="{FF2B5EF4-FFF2-40B4-BE49-F238E27FC236}">
              <a16:creationId xmlns:a16="http://schemas.microsoft.com/office/drawing/2014/main" xmlns="" id="{5DFF7F84-87F5-4573-9B07-F2B8AA11797E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31" name="Line 8">
          <a:extLst>
            <a:ext uri="{FF2B5EF4-FFF2-40B4-BE49-F238E27FC236}">
              <a16:creationId xmlns:a16="http://schemas.microsoft.com/office/drawing/2014/main" xmlns="" id="{0B89AC23-0407-49B1-B05F-B62CAECA166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2" name="Line 8">
          <a:extLst>
            <a:ext uri="{FF2B5EF4-FFF2-40B4-BE49-F238E27FC236}">
              <a16:creationId xmlns:a16="http://schemas.microsoft.com/office/drawing/2014/main" xmlns="" id="{2735DD7E-EC1E-4830-B5C0-F643222E142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3" name="Line 8">
          <a:extLst>
            <a:ext uri="{FF2B5EF4-FFF2-40B4-BE49-F238E27FC236}">
              <a16:creationId xmlns:a16="http://schemas.microsoft.com/office/drawing/2014/main" xmlns="" id="{F485DA31-0320-4335-ACD3-A28AA3E839DE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34" name="Line 7">
          <a:extLst>
            <a:ext uri="{FF2B5EF4-FFF2-40B4-BE49-F238E27FC236}">
              <a16:creationId xmlns:a16="http://schemas.microsoft.com/office/drawing/2014/main" xmlns="" id="{DC02AE64-7833-476E-9041-D864281EA7A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5" name="Line 8">
          <a:extLst>
            <a:ext uri="{FF2B5EF4-FFF2-40B4-BE49-F238E27FC236}">
              <a16:creationId xmlns:a16="http://schemas.microsoft.com/office/drawing/2014/main" xmlns="" id="{0082DA35-3E03-43E0-891D-CBEC3659BC2B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6" name="Line 8">
          <a:extLst>
            <a:ext uri="{FF2B5EF4-FFF2-40B4-BE49-F238E27FC236}">
              <a16:creationId xmlns:a16="http://schemas.microsoft.com/office/drawing/2014/main" xmlns="" id="{4867544B-4607-4ADA-9838-1E9F037FEF3A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7" name="Line 8">
          <a:extLst>
            <a:ext uri="{FF2B5EF4-FFF2-40B4-BE49-F238E27FC236}">
              <a16:creationId xmlns:a16="http://schemas.microsoft.com/office/drawing/2014/main" xmlns="" id="{2D1C2AE4-C62A-462C-815B-69CBE43056F7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8" name="Line 8">
          <a:extLst>
            <a:ext uri="{FF2B5EF4-FFF2-40B4-BE49-F238E27FC236}">
              <a16:creationId xmlns:a16="http://schemas.microsoft.com/office/drawing/2014/main" xmlns="" id="{FFDCB066-BD31-4F39-879E-03A34209B510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9" name="Line 8">
          <a:extLst>
            <a:ext uri="{FF2B5EF4-FFF2-40B4-BE49-F238E27FC236}">
              <a16:creationId xmlns:a16="http://schemas.microsoft.com/office/drawing/2014/main" xmlns="" id="{4DD33448-8625-4D25-9CB2-7AAD4FA98786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0" name="Line 8">
          <a:extLst>
            <a:ext uri="{FF2B5EF4-FFF2-40B4-BE49-F238E27FC236}">
              <a16:creationId xmlns:a16="http://schemas.microsoft.com/office/drawing/2014/main" xmlns="" id="{1EC91272-74D0-440A-A2EC-3BC21851F3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1" name="Line 8">
          <a:extLst>
            <a:ext uri="{FF2B5EF4-FFF2-40B4-BE49-F238E27FC236}">
              <a16:creationId xmlns:a16="http://schemas.microsoft.com/office/drawing/2014/main" xmlns="" id="{190D27D8-9158-42D0-8BD4-59D01C1B62E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42" name="Line 7">
          <a:extLst>
            <a:ext uri="{FF2B5EF4-FFF2-40B4-BE49-F238E27FC236}">
              <a16:creationId xmlns:a16="http://schemas.microsoft.com/office/drawing/2014/main" xmlns="" id="{9B0CF042-F69D-48AA-8AED-9B949AB7FC8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3" name="Line 8">
          <a:extLst>
            <a:ext uri="{FF2B5EF4-FFF2-40B4-BE49-F238E27FC236}">
              <a16:creationId xmlns:a16="http://schemas.microsoft.com/office/drawing/2014/main" xmlns="" id="{2A6B9791-D160-4B09-B48E-6A047C578BE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4" name="Line 8">
          <a:extLst>
            <a:ext uri="{FF2B5EF4-FFF2-40B4-BE49-F238E27FC236}">
              <a16:creationId xmlns:a16="http://schemas.microsoft.com/office/drawing/2014/main" xmlns="" id="{517B9518-0689-4B62-9CA1-43C54298D2A0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5" name="Line 8">
          <a:extLst>
            <a:ext uri="{FF2B5EF4-FFF2-40B4-BE49-F238E27FC236}">
              <a16:creationId xmlns:a16="http://schemas.microsoft.com/office/drawing/2014/main" xmlns="" id="{5515E432-7E34-4B5B-AE42-9C019E5F691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46" name="Line 8">
          <a:extLst>
            <a:ext uri="{FF2B5EF4-FFF2-40B4-BE49-F238E27FC236}">
              <a16:creationId xmlns:a16="http://schemas.microsoft.com/office/drawing/2014/main" xmlns="" id="{3A5155FA-87AA-4266-9D9D-33FE43E7987A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7" name="Line 8">
          <a:extLst>
            <a:ext uri="{FF2B5EF4-FFF2-40B4-BE49-F238E27FC236}">
              <a16:creationId xmlns:a16="http://schemas.microsoft.com/office/drawing/2014/main" xmlns="" id="{9B7E41FF-1B55-47CE-88CF-02E4642F385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8" name="Line 8">
          <a:extLst>
            <a:ext uri="{FF2B5EF4-FFF2-40B4-BE49-F238E27FC236}">
              <a16:creationId xmlns:a16="http://schemas.microsoft.com/office/drawing/2014/main" xmlns="" id="{5D03EA67-3C88-4065-A61A-1FEA088E77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49" name="Line 8">
          <a:extLst>
            <a:ext uri="{FF2B5EF4-FFF2-40B4-BE49-F238E27FC236}">
              <a16:creationId xmlns:a16="http://schemas.microsoft.com/office/drawing/2014/main" xmlns="" id="{EC933268-0416-45C3-9EA0-B75BCB1262FA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450" name="Line 7">
          <a:extLst>
            <a:ext uri="{FF2B5EF4-FFF2-40B4-BE49-F238E27FC236}">
              <a16:creationId xmlns:a16="http://schemas.microsoft.com/office/drawing/2014/main" xmlns="" id="{4E21526D-D26C-436D-8C74-0D2EE4E9D3B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50444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1" name="Line 8">
          <a:extLst>
            <a:ext uri="{FF2B5EF4-FFF2-40B4-BE49-F238E27FC236}">
              <a16:creationId xmlns:a16="http://schemas.microsoft.com/office/drawing/2014/main" xmlns="" id="{5C2FC1B9-7B7E-428A-A76A-09548B4CF166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2" name="Line 8">
          <a:extLst>
            <a:ext uri="{FF2B5EF4-FFF2-40B4-BE49-F238E27FC236}">
              <a16:creationId xmlns:a16="http://schemas.microsoft.com/office/drawing/2014/main" xmlns="" id="{02D757FD-F7B9-4F08-AEB0-2BEA6E176836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3" name="Line 8">
          <a:extLst>
            <a:ext uri="{FF2B5EF4-FFF2-40B4-BE49-F238E27FC236}">
              <a16:creationId xmlns:a16="http://schemas.microsoft.com/office/drawing/2014/main" xmlns="" id="{F7FDBF81-66F6-454E-B749-2B63448F203D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454" name="Line 7">
          <a:extLst>
            <a:ext uri="{FF2B5EF4-FFF2-40B4-BE49-F238E27FC236}">
              <a16:creationId xmlns:a16="http://schemas.microsoft.com/office/drawing/2014/main" xmlns="" id="{84375FCE-1E1B-403F-9FCD-EA31F9E215D2}"/>
            </a:ext>
          </a:extLst>
        </xdr:cNvPr>
        <xdr:cNvSpPr>
          <a:spLocks noChangeShapeType="1"/>
        </xdr:cNvSpPr>
      </xdr:nvSpPr>
      <xdr:spPr bwMode="auto">
        <a:xfrm flipH="1" flipV="1">
          <a:off x="1384300" y="48901350"/>
          <a:ext cx="47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455" name="Line 8">
          <a:extLst>
            <a:ext uri="{FF2B5EF4-FFF2-40B4-BE49-F238E27FC236}">
              <a16:creationId xmlns:a16="http://schemas.microsoft.com/office/drawing/2014/main" xmlns="" id="{E73F1097-A63B-4201-9DA4-C9C7DF75F011}"/>
            </a:ext>
          </a:extLst>
        </xdr:cNvPr>
        <xdr:cNvSpPr>
          <a:spLocks noChangeShapeType="1"/>
        </xdr:cNvSpPr>
      </xdr:nvSpPr>
      <xdr:spPr bwMode="auto">
        <a:xfrm flipH="1">
          <a:off x="1384300" y="4908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56" name="Line 8">
          <a:extLst>
            <a:ext uri="{FF2B5EF4-FFF2-40B4-BE49-F238E27FC236}">
              <a16:creationId xmlns:a16="http://schemas.microsoft.com/office/drawing/2014/main" xmlns="" id="{D6617CE9-605E-4C18-8898-09396BAF3C65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7" name="Line 8">
          <a:extLst>
            <a:ext uri="{FF2B5EF4-FFF2-40B4-BE49-F238E27FC236}">
              <a16:creationId xmlns:a16="http://schemas.microsoft.com/office/drawing/2014/main" xmlns="" id="{D56E2FD1-658A-4801-9408-A2FCA650FCA1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458" name="Line 4">
          <a:extLst>
            <a:ext uri="{FF2B5EF4-FFF2-40B4-BE49-F238E27FC236}">
              <a16:creationId xmlns:a16="http://schemas.microsoft.com/office/drawing/2014/main" xmlns="" id="{2A992FF1-2343-4625-AC46-B17D76712E09}"/>
            </a:ext>
          </a:extLst>
        </xdr:cNvPr>
        <xdr:cNvSpPr>
          <a:spLocks noChangeShapeType="1"/>
        </xdr:cNvSpPr>
      </xdr:nvSpPr>
      <xdr:spPr bwMode="auto">
        <a:xfrm>
          <a:off x="466725" y="49628425"/>
          <a:ext cx="2540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459" name="Line 7">
          <a:extLst>
            <a:ext uri="{FF2B5EF4-FFF2-40B4-BE49-F238E27FC236}">
              <a16:creationId xmlns:a16="http://schemas.microsoft.com/office/drawing/2014/main" xmlns="" id="{FEE58CC7-847C-480A-BF9A-6C9EE0E132C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48240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676275</xdr:colOff>
      <xdr:row>302</xdr:row>
      <xdr:rowOff>114300</xdr:rowOff>
    </xdr:to>
    <xdr:sp macro="" textlink="">
      <xdr:nvSpPr>
        <xdr:cNvPr id="460" name="Line 8">
          <a:extLst>
            <a:ext uri="{FF2B5EF4-FFF2-40B4-BE49-F238E27FC236}">
              <a16:creationId xmlns:a16="http://schemas.microsoft.com/office/drawing/2014/main" xmlns="" id="{81E3081F-DCF8-45E5-8DE8-F060A3241CAD}"/>
            </a:ext>
          </a:extLst>
        </xdr:cNvPr>
        <xdr:cNvSpPr>
          <a:spLocks noChangeShapeType="1"/>
        </xdr:cNvSpPr>
      </xdr:nvSpPr>
      <xdr:spPr bwMode="auto">
        <a:xfrm flipH="1">
          <a:off x="1927225" y="4842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461" name="Line 7">
          <a:extLst>
            <a:ext uri="{FF2B5EF4-FFF2-40B4-BE49-F238E27FC236}">
              <a16:creationId xmlns:a16="http://schemas.microsoft.com/office/drawing/2014/main" xmlns="" id="{43AF1D4C-DB81-421E-8702-42A144417F12}"/>
            </a:ext>
          </a:extLst>
        </xdr:cNvPr>
        <xdr:cNvSpPr>
          <a:spLocks noChangeShapeType="1"/>
        </xdr:cNvSpPr>
      </xdr:nvSpPr>
      <xdr:spPr bwMode="auto">
        <a:xfrm flipH="1" flipV="1">
          <a:off x="1803400" y="11813540"/>
          <a:ext cx="31115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462" name="Line 8">
          <a:extLst>
            <a:ext uri="{FF2B5EF4-FFF2-40B4-BE49-F238E27FC236}">
              <a16:creationId xmlns:a16="http://schemas.microsoft.com/office/drawing/2014/main" xmlns="" id="{6D75F006-3726-4647-B928-138D4E4EB693}"/>
            </a:ext>
          </a:extLst>
        </xdr:cNvPr>
        <xdr:cNvSpPr>
          <a:spLocks noChangeShapeType="1"/>
        </xdr:cNvSpPr>
      </xdr:nvSpPr>
      <xdr:spPr bwMode="auto">
        <a:xfrm flipH="1">
          <a:off x="1871980" y="12001500"/>
          <a:ext cx="121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463" name="Line 8">
          <a:extLst>
            <a:ext uri="{FF2B5EF4-FFF2-40B4-BE49-F238E27FC236}">
              <a16:creationId xmlns:a16="http://schemas.microsoft.com/office/drawing/2014/main" xmlns="" id="{77D56776-0CBB-4C89-A145-EB967AFBA185}"/>
            </a:ext>
          </a:extLst>
        </xdr:cNvPr>
        <xdr:cNvSpPr>
          <a:spLocks noChangeShapeType="1"/>
        </xdr:cNvSpPr>
      </xdr:nvSpPr>
      <xdr:spPr bwMode="auto">
        <a:xfrm flipH="1">
          <a:off x="1460500" y="584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4" name="Line 8">
          <a:extLst>
            <a:ext uri="{FF2B5EF4-FFF2-40B4-BE49-F238E27FC236}">
              <a16:creationId xmlns:a16="http://schemas.microsoft.com/office/drawing/2014/main" xmlns="" id="{70CBF013-8AA3-48AE-8916-3A3E9CE6F990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5" name="Line 8">
          <a:extLst>
            <a:ext uri="{FF2B5EF4-FFF2-40B4-BE49-F238E27FC236}">
              <a16:creationId xmlns:a16="http://schemas.microsoft.com/office/drawing/2014/main" xmlns="" id="{0A08FA93-FFB3-4DDB-B2D8-017619B3D3FA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6" name="Line 8">
          <a:extLst>
            <a:ext uri="{FF2B5EF4-FFF2-40B4-BE49-F238E27FC236}">
              <a16:creationId xmlns:a16="http://schemas.microsoft.com/office/drawing/2014/main" xmlns="" id="{9847E3AE-1D38-4C01-B708-0A8A277F3115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467" name="Line 8">
          <a:extLst>
            <a:ext uri="{FF2B5EF4-FFF2-40B4-BE49-F238E27FC236}">
              <a16:creationId xmlns:a16="http://schemas.microsoft.com/office/drawing/2014/main" xmlns="" id="{D79ABA24-2C03-4497-92E0-80DAADBE8F5B}"/>
            </a:ext>
          </a:extLst>
        </xdr:cNvPr>
        <xdr:cNvSpPr>
          <a:spLocks noChangeShapeType="1"/>
        </xdr:cNvSpPr>
      </xdr:nvSpPr>
      <xdr:spPr bwMode="auto">
        <a:xfrm flipH="1">
          <a:off x="1460500" y="535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468" name="Line 8">
          <a:extLst>
            <a:ext uri="{FF2B5EF4-FFF2-40B4-BE49-F238E27FC236}">
              <a16:creationId xmlns:a16="http://schemas.microsoft.com/office/drawing/2014/main" xmlns="" id="{46D35BA8-7469-4A98-82F5-26544CE1A67B}"/>
            </a:ext>
          </a:extLst>
        </xdr:cNvPr>
        <xdr:cNvSpPr>
          <a:spLocks noChangeShapeType="1"/>
        </xdr:cNvSpPr>
      </xdr:nvSpPr>
      <xdr:spPr bwMode="auto">
        <a:xfrm flipH="1">
          <a:off x="1384300" y="5772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9" name="Line 8">
          <a:extLst>
            <a:ext uri="{FF2B5EF4-FFF2-40B4-BE49-F238E27FC236}">
              <a16:creationId xmlns:a16="http://schemas.microsoft.com/office/drawing/2014/main" xmlns="" id="{4763FA9B-8737-4568-A322-9DE7D53C89F4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0" name="Line 8">
          <a:extLst>
            <a:ext uri="{FF2B5EF4-FFF2-40B4-BE49-F238E27FC236}">
              <a16:creationId xmlns:a16="http://schemas.microsoft.com/office/drawing/2014/main" xmlns="" id="{D0C3CC5C-7A30-4D48-B6D8-BC6E974B5DD1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1" name="Line 8">
          <a:extLst>
            <a:ext uri="{FF2B5EF4-FFF2-40B4-BE49-F238E27FC236}">
              <a16:creationId xmlns:a16="http://schemas.microsoft.com/office/drawing/2014/main" xmlns="" id="{B04BDD25-9451-4DAD-B0F1-D30EF4BF2F2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2" name="Line 8">
          <a:extLst>
            <a:ext uri="{FF2B5EF4-FFF2-40B4-BE49-F238E27FC236}">
              <a16:creationId xmlns:a16="http://schemas.microsoft.com/office/drawing/2014/main" xmlns="" id="{242546BD-6996-432E-8D91-42CE91BF5B3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3" name="Line 8">
          <a:extLst>
            <a:ext uri="{FF2B5EF4-FFF2-40B4-BE49-F238E27FC236}">
              <a16:creationId xmlns:a16="http://schemas.microsoft.com/office/drawing/2014/main" xmlns="" id="{13688E66-D7D4-467A-82B3-08567B8CFF4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4" name="Line 8">
          <a:extLst>
            <a:ext uri="{FF2B5EF4-FFF2-40B4-BE49-F238E27FC236}">
              <a16:creationId xmlns:a16="http://schemas.microsoft.com/office/drawing/2014/main" xmlns="" id="{5B2785FF-EA5F-4B45-9BA7-AA559A075B8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5" name="Line 8">
          <a:extLst>
            <a:ext uri="{FF2B5EF4-FFF2-40B4-BE49-F238E27FC236}">
              <a16:creationId xmlns:a16="http://schemas.microsoft.com/office/drawing/2014/main" xmlns="" id="{E7403841-734E-4C3E-9212-FCFC2C6F1A9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6" name="Line 8">
          <a:extLst>
            <a:ext uri="{FF2B5EF4-FFF2-40B4-BE49-F238E27FC236}">
              <a16:creationId xmlns:a16="http://schemas.microsoft.com/office/drawing/2014/main" xmlns="" id="{78CAA0D9-62EE-4174-8657-45983F38D0FC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7" name="Line 8">
          <a:extLst>
            <a:ext uri="{FF2B5EF4-FFF2-40B4-BE49-F238E27FC236}">
              <a16:creationId xmlns:a16="http://schemas.microsoft.com/office/drawing/2014/main" xmlns="" id="{3D1FA314-2266-4858-90C8-2CEA27BE166E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8" name="Line 8">
          <a:extLst>
            <a:ext uri="{FF2B5EF4-FFF2-40B4-BE49-F238E27FC236}">
              <a16:creationId xmlns:a16="http://schemas.microsoft.com/office/drawing/2014/main" xmlns="" id="{F98BFBE6-D5CF-450D-A282-8448F4944650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9" name="Line 8">
          <a:extLst>
            <a:ext uri="{FF2B5EF4-FFF2-40B4-BE49-F238E27FC236}">
              <a16:creationId xmlns:a16="http://schemas.microsoft.com/office/drawing/2014/main" xmlns="" id="{A349C784-D858-4E1D-9AD9-C3BC11CC8C78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0" name="Line 8">
          <a:extLst>
            <a:ext uri="{FF2B5EF4-FFF2-40B4-BE49-F238E27FC236}">
              <a16:creationId xmlns:a16="http://schemas.microsoft.com/office/drawing/2014/main" xmlns="" id="{5D67BA03-906D-42A0-9ECA-31AE952E38AE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1" name="Line 8">
          <a:extLst>
            <a:ext uri="{FF2B5EF4-FFF2-40B4-BE49-F238E27FC236}">
              <a16:creationId xmlns:a16="http://schemas.microsoft.com/office/drawing/2014/main" xmlns="" id="{999B1A3D-52CA-4705-8302-D967649C2B20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82" name="Line 8">
          <a:extLst>
            <a:ext uri="{FF2B5EF4-FFF2-40B4-BE49-F238E27FC236}">
              <a16:creationId xmlns:a16="http://schemas.microsoft.com/office/drawing/2014/main" xmlns="" id="{840F6561-CCD1-4304-9AA8-CDAB2EAF891D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83" name="Line 7">
          <a:extLst>
            <a:ext uri="{FF2B5EF4-FFF2-40B4-BE49-F238E27FC236}">
              <a16:creationId xmlns:a16="http://schemas.microsoft.com/office/drawing/2014/main" xmlns="" id="{B02E1BF2-5B38-4A4C-BEE1-8A918D7879E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84" name="Line 8">
          <a:extLst>
            <a:ext uri="{FF2B5EF4-FFF2-40B4-BE49-F238E27FC236}">
              <a16:creationId xmlns:a16="http://schemas.microsoft.com/office/drawing/2014/main" xmlns="" id="{D284B8F1-23B5-48A7-A5D7-32694717168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85" name="Line 7">
          <a:extLst>
            <a:ext uri="{FF2B5EF4-FFF2-40B4-BE49-F238E27FC236}">
              <a16:creationId xmlns:a16="http://schemas.microsoft.com/office/drawing/2014/main" xmlns="" id="{A055D7F3-921A-450B-923D-EA574D11083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486" name="Line 8">
          <a:extLst>
            <a:ext uri="{FF2B5EF4-FFF2-40B4-BE49-F238E27FC236}">
              <a16:creationId xmlns:a16="http://schemas.microsoft.com/office/drawing/2014/main" xmlns="" id="{5D877077-500D-49E0-B364-652698AA56F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7" name="Line 8">
          <a:extLst>
            <a:ext uri="{FF2B5EF4-FFF2-40B4-BE49-F238E27FC236}">
              <a16:creationId xmlns:a16="http://schemas.microsoft.com/office/drawing/2014/main" xmlns="" id="{0ED9328B-FE6D-41E7-A0E5-A340F21B6D72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88" name="Line 8">
          <a:extLst>
            <a:ext uri="{FF2B5EF4-FFF2-40B4-BE49-F238E27FC236}">
              <a16:creationId xmlns:a16="http://schemas.microsoft.com/office/drawing/2014/main" xmlns="" id="{73F37A95-10DB-43B0-98DD-FD0983D3DDD9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9" name="Line 8">
          <a:extLst>
            <a:ext uri="{FF2B5EF4-FFF2-40B4-BE49-F238E27FC236}">
              <a16:creationId xmlns:a16="http://schemas.microsoft.com/office/drawing/2014/main" xmlns="" id="{C7C95BBF-795C-4D23-8458-92B0BC0ED228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90" name="Line 8">
          <a:extLst>
            <a:ext uri="{FF2B5EF4-FFF2-40B4-BE49-F238E27FC236}">
              <a16:creationId xmlns:a16="http://schemas.microsoft.com/office/drawing/2014/main" xmlns="" id="{F0B5C8E9-19CA-4B8E-9AEC-AF2CF11FFD31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418</xdr:row>
      <xdr:rowOff>114300</xdr:rowOff>
    </xdr:from>
    <xdr:to>
      <xdr:col>2</xdr:col>
      <xdr:colOff>76200</xdr:colOff>
      <xdr:row>418</xdr:row>
      <xdr:rowOff>114300</xdr:rowOff>
    </xdr:to>
    <xdr:sp macro="" textlink="">
      <xdr:nvSpPr>
        <xdr:cNvPr id="491" name="Line 8">
          <a:extLst>
            <a:ext uri="{FF2B5EF4-FFF2-40B4-BE49-F238E27FC236}">
              <a16:creationId xmlns:a16="http://schemas.microsoft.com/office/drawing/2014/main" xmlns="" id="{8243D7BC-F2A0-4FAC-A1AA-08D9817B1B43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95250</xdr:rowOff>
    </xdr:from>
    <xdr:to>
      <xdr:col>2</xdr:col>
      <xdr:colOff>38100</xdr:colOff>
      <xdr:row>446</xdr:row>
      <xdr:rowOff>104775</xdr:rowOff>
    </xdr:to>
    <xdr:sp macro="" textlink="">
      <xdr:nvSpPr>
        <xdr:cNvPr id="492" name="Line 7">
          <a:extLst>
            <a:ext uri="{FF2B5EF4-FFF2-40B4-BE49-F238E27FC236}">
              <a16:creationId xmlns:a16="http://schemas.microsoft.com/office/drawing/2014/main" xmlns="" id="{E82E1643-1229-4025-AD48-3291E6597D4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4790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447</xdr:row>
      <xdr:rowOff>114300</xdr:rowOff>
    </xdr:from>
    <xdr:to>
      <xdr:col>2</xdr:col>
      <xdr:colOff>0</xdr:colOff>
      <xdr:row>447</xdr:row>
      <xdr:rowOff>114300</xdr:rowOff>
    </xdr:to>
    <xdr:sp macro="" textlink="">
      <xdr:nvSpPr>
        <xdr:cNvPr id="493" name="Line 8">
          <a:extLst>
            <a:ext uri="{FF2B5EF4-FFF2-40B4-BE49-F238E27FC236}">
              <a16:creationId xmlns:a16="http://schemas.microsoft.com/office/drawing/2014/main" xmlns="" id="{CC1B4768-BCDF-4FEA-B6C2-B0B4F4DE8063}"/>
            </a:ext>
          </a:extLst>
        </xdr:cNvPr>
        <xdr:cNvSpPr>
          <a:spLocks noChangeShapeType="1"/>
        </xdr:cNvSpPr>
      </xdr:nvSpPr>
      <xdr:spPr bwMode="auto">
        <a:xfrm flipH="1">
          <a:off x="1905000" y="749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494" name="Line 7">
          <a:extLst>
            <a:ext uri="{FF2B5EF4-FFF2-40B4-BE49-F238E27FC236}">
              <a16:creationId xmlns:a16="http://schemas.microsoft.com/office/drawing/2014/main" xmlns="" id="{8D2846C3-109F-487E-B88C-0F66A9F9236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238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495" name="Line 8">
          <a:extLst>
            <a:ext uri="{FF2B5EF4-FFF2-40B4-BE49-F238E27FC236}">
              <a16:creationId xmlns:a16="http://schemas.microsoft.com/office/drawing/2014/main" xmlns="" id="{E30728A0-6278-43BE-A57B-D92C54B4950B}"/>
            </a:ext>
          </a:extLst>
        </xdr:cNvPr>
        <xdr:cNvSpPr>
          <a:spLocks noChangeShapeType="1"/>
        </xdr:cNvSpPr>
      </xdr:nvSpPr>
      <xdr:spPr bwMode="auto">
        <a:xfrm flipH="1">
          <a:off x="1905000" y="325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96" name="Line 8">
          <a:extLst>
            <a:ext uri="{FF2B5EF4-FFF2-40B4-BE49-F238E27FC236}">
              <a16:creationId xmlns:a16="http://schemas.microsoft.com/office/drawing/2014/main" xmlns="" id="{49B66E7E-929C-4D92-BFAE-E3590E87E266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97" name="Line 7">
          <a:extLst>
            <a:ext uri="{FF2B5EF4-FFF2-40B4-BE49-F238E27FC236}">
              <a16:creationId xmlns:a16="http://schemas.microsoft.com/office/drawing/2014/main" xmlns="" id="{3D7D489C-28E3-4CD8-98B8-DDB3D7265A4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98" name="Line 8">
          <a:extLst>
            <a:ext uri="{FF2B5EF4-FFF2-40B4-BE49-F238E27FC236}">
              <a16:creationId xmlns:a16="http://schemas.microsoft.com/office/drawing/2014/main" xmlns="" id="{5573B2F0-F762-4369-AD97-962105A6EF2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99" name="Line 7">
          <a:extLst>
            <a:ext uri="{FF2B5EF4-FFF2-40B4-BE49-F238E27FC236}">
              <a16:creationId xmlns:a16="http://schemas.microsoft.com/office/drawing/2014/main" xmlns="" id="{B9B40449-B7C8-4E80-8833-496EA1B88CD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00" name="Line 8">
          <a:extLst>
            <a:ext uri="{FF2B5EF4-FFF2-40B4-BE49-F238E27FC236}">
              <a16:creationId xmlns:a16="http://schemas.microsoft.com/office/drawing/2014/main" xmlns="" id="{7C813339-C3AC-489B-B8C0-03257E743BB4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01" name="Line 8">
          <a:extLst>
            <a:ext uri="{FF2B5EF4-FFF2-40B4-BE49-F238E27FC236}">
              <a16:creationId xmlns:a16="http://schemas.microsoft.com/office/drawing/2014/main" xmlns="" id="{19AB418A-8C20-4720-95AF-C31502FAF681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02" name="Line 7">
          <a:extLst>
            <a:ext uri="{FF2B5EF4-FFF2-40B4-BE49-F238E27FC236}">
              <a16:creationId xmlns:a16="http://schemas.microsoft.com/office/drawing/2014/main" xmlns="" id="{D52D57C7-68AA-494C-AF76-FF2EE79B3A0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03" name="Line 8">
          <a:extLst>
            <a:ext uri="{FF2B5EF4-FFF2-40B4-BE49-F238E27FC236}">
              <a16:creationId xmlns:a16="http://schemas.microsoft.com/office/drawing/2014/main" xmlns="" id="{205F0407-BF12-4A4B-A3F2-AC3E13EC6165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504" name="Line 7">
          <a:extLst>
            <a:ext uri="{FF2B5EF4-FFF2-40B4-BE49-F238E27FC236}">
              <a16:creationId xmlns:a16="http://schemas.microsoft.com/office/drawing/2014/main" xmlns="" id="{16738AAC-111A-4C00-9BD9-7F2071CE35A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460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05" name="Line 8">
          <a:extLst>
            <a:ext uri="{FF2B5EF4-FFF2-40B4-BE49-F238E27FC236}">
              <a16:creationId xmlns:a16="http://schemas.microsoft.com/office/drawing/2014/main" xmlns="" id="{37F314D1-FCC7-44B0-A046-F461AF81F2EB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6" name="Line 8">
          <a:extLst>
            <a:ext uri="{FF2B5EF4-FFF2-40B4-BE49-F238E27FC236}">
              <a16:creationId xmlns:a16="http://schemas.microsoft.com/office/drawing/2014/main" xmlns="" id="{BF840616-3C66-40DA-AAA1-838C39377132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7" name="Line 8">
          <a:extLst>
            <a:ext uri="{FF2B5EF4-FFF2-40B4-BE49-F238E27FC236}">
              <a16:creationId xmlns:a16="http://schemas.microsoft.com/office/drawing/2014/main" xmlns="" id="{9089D746-C927-40E7-9D33-80106C4C9106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8" name="Line 8">
          <a:extLst>
            <a:ext uri="{FF2B5EF4-FFF2-40B4-BE49-F238E27FC236}">
              <a16:creationId xmlns:a16="http://schemas.microsoft.com/office/drawing/2014/main" xmlns="" id="{39B8CFA1-0D24-4807-9288-4B8A32532786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9" name="Line 8">
          <a:extLst>
            <a:ext uri="{FF2B5EF4-FFF2-40B4-BE49-F238E27FC236}">
              <a16:creationId xmlns:a16="http://schemas.microsoft.com/office/drawing/2014/main" xmlns="" id="{8846C95B-73BE-4418-82D2-414E761FEB65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510" name="Line 8">
          <a:extLst>
            <a:ext uri="{FF2B5EF4-FFF2-40B4-BE49-F238E27FC236}">
              <a16:creationId xmlns:a16="http://schemas.microsoft.com/office/drawing/2014/main" xmlns="" id="{27628D5D-D807-47F9-A3F6-3AC3C83E8883}"/>
            </a:ext>
          </a:extLst>
        </xdr:cNvPr>
        <xdr:cNvSpPr>
          <a:spLocks noChangeShapeType="1"/>
        </xdr:cNvSpPr>
      </xdr:nvSpPr>
      <xdr:spPr bwMode="auto">
        <a:xfrm flipH="1">
          <a:off x="19050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95250</xdr:rowOff>
    </xdr:from>
    <xdr:to>
      <xdr:col>2</xdr:col>
      <xdr:colOff>47625</xdr:colOff>
      <xdr:row>362</xdr:row>
      <xdr:rowOff>104775</xdr:rowOff>
    </xdr:to>
    <xdr:sp macro="" textlink="">
      <xdr:nvSpPr>
        <xdr:cNvPr id="511" name="Line 7">
          <a:extLst>
            <a:ext uri="{FF2B5EF4-FFF2-40B4-BE49-F238E27FC236}">
              <a16:creationId xmlns:a16="http://schemas.microsoft.com/office/drawing/2014/main" xmlns="" id="{F1A4FD94-AD0E-4BA8-9845-98E522E4478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0223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363</xdr:row>
      <xdr:rowOff>114300</xdr:rowOff>
    </xdr:from>
    <xdr:to>
      <xdr:col>2</xdr:col>
      <xdr:colOff>0</xdr:colOff>
      <xdr:row>363</xdr:row>
      <xdr:rowOff>114300</xdr:rowOff>
    </xdr:to>
    <xdr:sp macro="" textlink="">
      <xdr:nvSpPr>
        <xdr:cNvPr id="512" name="Line 8">
          <a:extLst>
            <a:ext uri="{FF2B5EF4-FFF2-40B4-BE49-F238E27FC236}">
              <a16:creationId xmlns:a16="http://schemas.microsoft.com/office/drawing/2014/main" xmlns="" id="{7802EA2D-83F8-4877-8E41-FBF98446EE84}"/>
            </a:ext>
          </a:extLst>
        </xdr:cNvPr>
        <xdr:cNvSpPr>
          <a:spLocks noChangeShapeType="1"/>
        </xdr:cNvSpPr>
      </xdr:nvSpPr>
      <xdr:spPr bwMode="auto">
        <a:xfrm flipH="1">
          <a:off x="1905000" y="6040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13" name="Line 8">
          <a:extLst>
            <a:ext uri="{FF2B5EF4-FFF2-40B4-BE49-F238E27FC236}">
              <a16:creationId xmlns:a16="http://schemas.microsoft.com/office/drawing/2014/main" xmlns="" id="{1114581C-BB95-4660-B899-D48E14A516F2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14" name="Line 7">
          <a:extLst>
            <a:ext uri="{FF2B5EF4-FFF2-40B4-BE49-F238E27FC236}">
              <a16:creationId xmlns:a16="http://schemas.microsoft.com/office/drawing/2014/main" xmlns="" id="{26D0562E-6A14-4429-A82A-771AED95539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15" name="Line 8">
          <a:extLst>
            <a:ext uri="{FF2B5EF4-FFF2-40B4-BE49-F238E27FC236}">
              <a16:creationId xmlns:a16="http://schemas.microsoft.com/office/drawing/2014/main" xmlns="" id="{182A7B10-937F-4552-8234-EB7B51D01610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16" name="Line 8">
          <a:extLst>
            <a:ext uri="{FF2B5EF4-FFF2-40B4-BE49-F238E27FC236}">
              <a16:creationId xmlns:a16="http://schemas.microsoft.com/office/drawing/2014/main" xmlns="" id="{6B51A0F6-AB09-4814-823F-6254FB0EC907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17" name="Line 8">
          <a:extLst>
            <a:ext uri="{FF2B5EF4-FFF2-40B4-BE49-F238E27FC236}">
              <a16:creationId xmlns:a16="http://schemas.microsoft.com/office/drawing/2014/main" xmlns="" id="{A2059E90-416F-4051-BC06-0C9B10678879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518" name="Line 7">
          <a:extLst>
            <a:ext uri="{FF2B5EF4-FFF2-40B4-BE49-F238E27FC236}">
              <a16:creationId xmlns:a16="http://schemas.microsoft.com/office/drawing/2014/main" xmlns="" id="{D9DABC9C-1D12-4829-A424-2493E056BF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19" name="Line 8">
          <a:extLst>
            <a:ext uri="{FF2B5EF4-FFF2-40B4-BE49-F238E27FC236}">
              <a16:creationId xmlns:a16="http://schemas.microsoft.com/office/drawing/2014/main" xmlns="" id="{CA7C20AB-2FC2-4B38-8013-CA839C007547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0" name="Line 8">
          <a:extLst>
            <a:ext uri="{FF2B5EF4-FFF2-40B4-BE49-F238E27FC236}">
              <a16:creationId xmlns:a16="http://schemas.microsoft.com/office/drawing/2014/main" xmlns="" id="{D455FFC4-565A-45A8-B56F-D35A48C6A11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1" name="Line 8">
          <a:extLst>
            <a:ext uri="{FF2B5EF4-FFF2-40B4-BE49-F238E27FC236}">
              <a16:creationId xmlns:a16="http://schemas.microsoft.com/office/drawing/2014/main" xmlns="" id="{1DB8AEAD-4824-4E83-945E-2809BDBAFCC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522" name="Line 7">
          <a:extLst>
            <a:ext uri="{FF2B5EF4-FFF2-40B4-BE49-F238E27FC236}">
              <a16:creationId xmlns:a16="http://schemas.microsoft.com/office/drawing/2014/main" xmlns="" id="{99DED714-F41A-4DCB-BD57-63201B0A7AA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1968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523" name="Line 8">
          <a:extLst>
            <a:ext uri="{FF2B5EF4-FFF2-40B4-BE49-F238E27FC236}">
              <a16:creationId xmlns:a16="http://schemas.microsoft.com/office/drawing/2014/main" xmlns="" id="{96571A68-1E00-4395-B805-C3685530D406}"/>
            </a:ext>
          </a:extLst>
        </xdr:cNvPr>
        <xdr:cNvSpPr>
          <a:spLocks noChangeShapeType="1"/>
        </xdr:cNvSpPr>
      </xdr:nvSpPr>
      <xdr:spPr bwMode="auto">
        <a:xfrm flipH="1">
          <a:off x="1905000" y="521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24" name="Line 8">
          <a:extLst>
            <a:ext uri="{FF2B5EF4-FFF2-40B4-BE49-F238E27FC236}">
              <a16:creationId xmlns:a16="http://schemas.microsoft.com/office/drawing/2014/main" xmlns="" id="{756B863C-5954-4027-93D1-B7E3C75B1BBC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25" name="Line 8">
          <a:extLst>
            <a:ext uri="{FF2B5EF4-FFF2-40B4-BE49-F238E27FC236}">
              <a16:creationId xmlns:a16="http://schemas.microsoft.com/office/drawing/2014/main" xmlns="" id="{7797AB58-C463-4A29-B0DF-B8B3A0D11823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6" name="Line 4">
          <a:extLst>
            <a:ext uri="{FF2B5EF4-FFF2-40B4-BE49-F238E27FC236}">
              <a16:creationId xmlns:a16="http://schemas.microsoft.com/office/drawing/2014/main" xmlns="" id="{88D0B386-E460-444A-877E-D55C357C6DC3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7" name="Line 4">
          <a:extLst>
            <a:ext uri="{FF2B5EF4-FFF2-40B4-BE49-F238E27FC236}">
              <a16:creationId xmlns:a16="http://schemas.microsoft.com/office/drawing/2014/main" xmlns="" id="{0C47E319-B1F1-466D-8A1F-7933254C5CDB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8" name="Line 4">
          <a:extLst>
            <a:ext uri="{FF2B5EF4-FFF2-40B4-BE49-F238E27FC236}">
              <a16:creationId xmlns:a16="http://schemas.microsoft.com/office/drawing/2014/main" xmlns="" id="{B4E1D172-B6D1-4755-BBDF-29CAA9264D14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9" name="Line 4">
          <a:extLst>
            <a:ext uri="{FF2B5EF4-FFF2-40B4-BE49-F238E27FC236}">
              <a16:creationId xmlns:a16="http://schemas.microsoft.com/office/drawing/2014/main" xmlns="" id="{32165AB7-4FBB-4C4C-BB08-5BD8A31966A8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527</xdr:row>
      <xdr:rowOff>114300</xdr:rowOff>
    </xdr:from>
    <xdr:to>
      <xdr:col>2</xdr:col>
      <xdr:colOff>38100</xdr:colOff>
      <xdr:row>527</xdr:row>
      <xdr:rowOff>114300</xdr:rowOff>
    </xdr:to>
    <xdr:sp macro="" textlink="">
      <xdr:nvSpPr>
        <xdr:cNvPr id="530" name="Line 8">
          <a:extLst>
            <a:ext uri="{FF2B5EF4-FFF2-40B4-BE49-F238E27FC236}">
              <a16:creationId xmlns:a16="http://schemas.microsoft.com/office/drawing/2014/main" xmlns="" id="{80D4BDCC-8FEA-4D2D-A8ED-855EB3337523}"/>
            </a:ext>
          </a:extLst>
        </xdr:cNvPr>
        <xdr:cNvSpPr>
          <a:spLocks noChangeShapeType="1"/>
        </xdr:cNvSpPr>
      </xdr:nvSpPr>
      <xdr:spPr bwMode="auto">
        <a:xfrm flipH="1">
          <a:off x="1905000" y="886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424</xdr:row>
      <xdr:rowOff>114300</xdr:rowOff>
    </xdr:from>
    <xdr:to>
      <xdr:col>2</xdr:col>
      <xdr:colOff>38100</xdr:colOff>
      <xdr:row>424</xdr:row>
      <xdr:rowOff>114300</xdr:rowOff>
    </xdr:to>
    <xdr:sp macro="" textlink="">
      <xdr:nvSpPr>
        <xdr:cNvPr id="531" name="Line 8">
          <a:extLst>
            <a:ext uri="{FF2B5EF4-FFF2-40B4-BE49-F238E27FC236}">
              <a16:creationId xmlns:a16="http://schemas.microsoft.com/office/drawing/2014/main" xmlns="" id="{9A00AE85-9E2D-4D19-AE4B-BEC944541BAE}"/>
            </a:ext>
          </a:extLst>
        </xdr:cNvPr>
        <xdr:cNvSpPr>
          <a:spLocks noChangeShapeType="1"/>
        </xdr:cNvSpPr>
      </xdr:nvSpPr>
      <xdr:spPr bwMode="auto">
        <a:xfrm flipH="1">
          <a:off x="1905000" y="7103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515</xdr:row>
      <xdr:rowOff>114300</xdr:rowOff>
    </xdr:from>
    <xdr:to>
      <xdr:col>2</xdr:col>
      <xdr:colOff>57150</xdr:colOff>
      <xdr:row>515</xdr:row>
      <xdr:rowOff>114300</xdr:rowOff>
    </xdr:to>
    <xdr:sp macro="" textlink="">
      <xdr:nvSpPr>
        <xdr:cNvPr id="532" name="Line 8">
          <a:extLst>
            <a:ext uri="{FF2B5EF4-FFF2-40B4-BE49-F238E27FC236}">
              <a16:creationId xmlns:a16="http://schemas.microsoft.com/office/drawing/2014/main" xmlns="" id="{BD7C03A4-E847-4759-BFFC-E6AD83C0254C}"/>
            </a:ext>
          </a:extLst>
        </xdr:cNvPr>
        <xdr:cNvSpPr>
          <a:spLocks noChangeShapeType="1"/>
        </xdr:cNvSpPr>
      </xdr:nvSpPr>
      <xdr:spPr bwMode="auto">
        <a:xfrm flipH="1">
          <a:off x="1905000" y="8663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410</xdr:row>
      <xdr:rowOff>114300</xdr:rowOff>
    </xdr:from>
    <xdr:to>
      <xdr:col>2</xdr:col>
      <xdr:colOff>57150</xdr:colOff>
      <xdr:row>410</xdr:row>
      <xdr:rowOff>114300</xdr:rowOff>
    </xdr:to>
    <xdr:sp macro="" textlink="">
      <xdr:nvSpPr>
        <xdr:cNvPr id="533" name="Line 8">
          <a:extLst>
            <a:ext uri="{FF2B5EF4-FFF2-40B4-BE49-F238E27FC236}">
              <a16:creationId xmlns:a16="http://schemas.microsoft.com/office/drawing/2014/main" xmlns="" id="{621263D7-B487-45B6-BE8B-9922C5C0BF50}"/>
            </a:ext>
          </a:extLst>
        </xdr:cNvPr>
        <xdr:cNvSpPr>
          <a:spLocks noChangeShapeType="1"/>
        </xdr:cNvSpPr>
      </xdr:nvSpPr>
      <xdr:spPr bwMode="auto">
        <a:xfrm flipH="1">
          <a:off x="1905000" y="6863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525</xdr:row>
      <xdr:rowOff>114300</xdr:rowOff>
    </xdr:from>
    <xdr:to>
      <xdr:col>2</xdr:col>
      <xdr:colOff>57150</xdr:colOff>
      <xdr:row>525</xdr:row>
      <xdr:rowOff>114300</xdr:rowOff>
    </xdr:to>
    <xdr:sp macro="" textlink="">
      <xdr:nvSpPr>
        <xdr:cNvPr id="534" name="Line 8">
          <a:extLst>
            <a:ext uri="{FF2B5EF4-FFF2-40B4-BE49-F238E27FC236}">
              <a16:creationId xmlns:a16="http://schemas.microsoft.com/office/drawing/2014/main" xmlns="" id="{B918EA68-4AAB-4205-9099-2D4127BC6EB1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416</xdr:row>
      <xdr:rowOff>114300</xdr:rowOff>
    </xdr:from>
    <xdr:to>
      <xdr:col>2</xdr:col>
      <xdr:colOff>57150</xdr:colOff>
      <xdr:row>416</xdr:row>
      <xdr:rowOff>114300</xdr:rowOff>
    </xdr:to>
    <xdr:sp macro="" textlink="">
      <xdr:nvSpPr>
        <xdr:cNvPr id="535" name="Line 8">
          <a:extLst>
            <a:ext uri="{FF2B5EF4-FFF2-40B4-BE49-F238E27FC236}">
              <a16:creationId xmlns:a16="http://schemas.microsoft.com/office/drawing/2014/main" xmlns="" id="{618C91CB-BD34-4002-B49B-6F1D8C523A5E}"/>
            </a:ext>
          </a:extLst>
        </xdr:cNvPr>
        <xdr:cNvSpPr>
          <a:spLocks noChangeShapeType="1"/>
        </xdr:cNvSpPr>
      </xdr:nvSpPr>
      <xdr:spPr bwMode="auto">
        <a:xfrm flipH="1">
          <a:off x="1905000" y="6966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600</xdr:row>
      <xdr:rowOff>114300</xdr:rowOff>
    </xdr:from>
    <xdr:to>
      <xdr:col>2</xdr:col>
      <xdr:colOff>57150</xdr:colOff>
      <xdr:row>600</xdr:row>
      <xdr:rowOff>114300</xdr:rowOff>
    </xdr:to>
    <xdr:sp macro="" textlink="">
      <xdr:nvSpPr>
        <xdr:cNvPr id="536" name="Line 8">
          <a:extLst>
            <a:ext uri="{FF2B5EF4-FFF2-40B4-BE49-F238E27FC236}">
              <a16:creationId xmlns:a16="http://schemas.microsoft.com/office/drawing/2014/main" xmlns="" id="{A68D014C-4D71-4D75-B8CE-B4EFFDC4417C}"/>
            </a:ext>
          </a:extLst>
        </xdr:cNvPr>
        <xdr:cNvSpPr>
          <a:spLocks noChangeShapeType="1"/>
        </xdr:cNvSpPr>
      </xdr:nvSpPr>
      <xdr:spPr bwMode="auto">
        <a:xfrm flipH="1">
          <a:off x="1905000" y="10121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465</xdr:row>
      <xdr:rowOff>114300</xdr:rowOff>
    </xdr:from>
    <xdr:to>
      <xdr:col>2</xdr:col>
      <xdr:colOff>57150</xdr:colOff>
      <xdr:row>465</xdr:row>
      <xdr:rowOff>114300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xmlns="" id="{4D242EDA-B053-41F5-85C6-773171F61CA4}"/>
            </a:ext>
          </a:extLst>
        </xdr:cNvPr>
        <xdr:cNvSpPr>
          <a:spLocks noChangeShapeType="1"/>
        </xdr:cNvSpPr>
      </xdr:nvSpPr>
      <xdr:spPr bwMode="auto">
        <a:xfrm flipH="1">
          <a:off x="1905000" y="7806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562</xdr:row>
      <xdr:rowOff>114300</xdr:rowOff>
    </xdr:from>
    <xdr:to>
      <xdr:col>2</xdr:col>
      <xdr:colOff>66675</xdr:colOff>
      <xdr:row>562</xdr:row>
      <xdr:rowOff>114300</xdr:rowOff>
    </xdr:to>
    <xdr:sp macro="" textlink="">
      <xdr:nvSpPr>
        <xdr:cNvPr id="538" name="Line 8">
          <a:extLst>
            <a:ext uri="{FF2B5EF4-FFF2-40B4-BE49-F238E27FC236}">
              <a16:creationId xmlns:a16="http://schemas.microsoft.com/office/drawing/2014/main" xmlns="" id="{3127018C-C204-4F4D-A16F-8FEC5F7E6AA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66675</xdr:colOff>
      <xdr:row>449</xdr:row>
      <xdr:rowOff>114300</xdr:rowOff>
    </xdr:to>
    <xdr:sp macro="" textlink="">
      <xdr:nvSpPr>
        <xdr:cNvPr id="539" name="Line 8">
          <a:extLst>
            <a:ext uri="{FF2B5EF4-FFF2-40B4-BE49-F238E27FC236}">
              <a16:creationId xmlns:a16="http://schemas.microsoft.com/office/drawing/2014/main" xmlns="" id="{E7BE8B08-5772-4753-BB11-29747583DCAD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76200</xdr:colOff>
      <xdr:row>456</xdr:row>
      <xdr:rowOff>114300</xdr:rowOff>
    </xdr:to>
    <xdr:sp macro="" textlink="">
      <xdr:nvSpPr>
        <xdr:cNvPr id="540" name="Line 8">
          <a:extLst>
            <a:ext uri="{FF2B5EF4-FFF2-40B4-BE49-F238E27FC236}">
              <a16:creationId xmlns:a16="http://schemas.microsoft.com/office/drawing/2014/main" xmlns="" id="{0C4F6ACA-B386-43CF-BB62-0FDF326E56AD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1" name="Line 7">
          <a:extLst>
            <a:ext uri="{FF2B5EF4-FFF2-40B4-BE49-F238E27FC236}">
              <a16:creationId xmlns:a16="http://schemas.microsoft.com/office/drawing/2014/main" xmlns="" id="{605F9A80-323B-46B8-BFF1-7B21B8A57BBA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2" name="Line 8">
          <a:extLst>
            <a:ext uri="{FF2B5EF4-FFF2-40B4-BE49-F238E27FC236}">
              <a16:creationId xmlns:a16="http://schemas.microsoft.com/office/drawing/2014/main" xmlns="" id="{39416E36-4D7B-4615-9C1A-4B2AF6BFE831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3" name="Line 7">
          <a:extLst>
            <a:ext uri="{FF2B5EF4-FFF2-40B4-BE49-F238E27FC236}">
              <a16:creationId xmlns:a16="http://schemas.microsoft.com/office/drawing/2014/main" xmlns="" id="{D39822E1-A2D1-4830-9286-1E72F4E6B0F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4" name="Line 8">
          <a:extLst>
            <a:ext uri="{FF2B5EF4-FFF2-40B4-BE49-F238E27FC236}">
              <a16:creationId xmlns:a16="http://schemas.microsoft.com/office/drawing/2014/main" xmlns="" id="{D9A17E8D-5B15-4470-BAB6-BB4E9795B39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542925</xdr:colOff>
      <xdr:row>456</xdr:row>
      <xdr:rowOff>114300</xdr:rowOff>
    </xdr:to>
    <xdr:sp macro="" textlink="">
      <xdr:nvSpPr>
        <xdr:cNvPr id="545" name="Line 8">
          <a:extLst>
            <a:ext uri="{FF2B5EF4-FFF2-40B4-BE49-F238E27FC236}">
              <a16:creationId xmlns:a16="http://schemas.microsoft.com/office/drawing/2014/main" xmlns="" id="{D787794D-8901-42AB-BB8C-14C3EF9D688A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6" name="Line 7">
          <a:extLst>
            <a:ext uri="{FF2B5EF4-FFF2-40B4-BE49-F238E27FC236}">
              <a16:creationId xmlns:a16="http://schemas.microsoft.com/office/drawing/2014/main" xmlns="" id="{DE85D857-BB3F-40E0-A878-0295800ADC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7" name="Line 8">
          <a:extLst>
            <a:ext uri="{FF2B5EF4-FFF2-40B4-BE49-F238E27FC236}">
              <a16:creationId xmlns:a16="http://schemas.microsoft.com/office/drawing/2014/main" xmlns="" id="{6260B23E-7696-48B9-8628-7CA779DB37FF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8" name="Line 7">
          <a:extLst>
            <a:ext uri="{FF2B5EF4-FFF2-40B4-BE49-F238E27FC236}">
              <a16:creationId xmlns:a16="http://schemas.microsoft.com/office/drawing/2014/main" xmlns="" id="{EABB1368-50D3-4A92-8C4A-B5BF5BC01B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9" name="Line 8">
          <a:extLst>
            <a:ext uri="{FF2B5EF4-FFF2-40B4-BE49-F238E27FC236}">
              <a16:creationId xmlns:a16="http://schemas.microsoft.com/office/drawing/2014/main" xmlns="" id="{6039C346-0E5D-4029-8AC1-04C955D514D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50" name="Line 8">
          <a:extLst>
            <a:ext uri="{FF2B5EF4-FFF2-40B4-BE49-F238E27FC236}">
              <a16:creationId xmlns:a16="http://schemas.microsoft.com/office/drawing/2014/main" xmlns="" id="{7CEF734F-BE8F-44A2-98C9-F4B99396D87D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51" name="Line 7">
          <a:extLst>
            <a:ext uri="{FF2B5EF4-FFF2-40B4-BE49-F238E27FC236}">
              <a16:creationId xmlns:a16="http://schemas.microsoft.com/office/drawing/2014/main" xmlns="" id="{2E234F90-6436-4EFC-B2AE-53F07970992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52" name="Line 8">
          <a:extLst>
            <a:ext uri="{FF2B5EF4-FFF2-40B4-BE49-F238E27FC236}">
              <a16:creationId xmlns:a16="http://schemas.microsoft.com/office/drawing/2014/main" xmlns="" id="{2B316E56-6721-4659-8903-AA538EA92CFA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53" name="Line 7">
          <a:extLst>
            <a:ext uri="{FF2B5EF4-FFF2-40B4-BE49-F238E27FC236}">
              <a16:creationId xmlns:a16="http://schemas.microsoft.com/office/drawing/2014/main" xmlns="" id="{60289766-0115-46D3-A310-88FAD8530DD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54" name="Line 8">
          <a:extLst>
            <a:ext uri="{FF2B5EF4-FFF2-40B4-BE49-F238E27FC236}">
              <a16:creationId xmlns:a16="http://schemas.microsoft.com/office/drawing/2014/main" xmlns="" id="{47D9E50F-5491-490C-84F7-9B5767D10B5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5" name="Line 8">
          <a:extLst>
            <a:ext uri="{FF2B5EF4-FFF2-40B4-BE49-F238E27FC236}">
              <a16:creationId xmlns:a16="http://schemas.microsoft.com/office/drawing/2014/main" xmlns="" id="{022B04A8-406F-4147-B7E4-B602D570DCC7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6" name="Line 8">
          <a:extLst>
            <a:ext uri="{FF2B5EF4-FFF2-40B4-BE49-F238E27FC236}">
              <a16:creationId xmlns:a16="http://schemas.microsoft.com/office/drawing/2014/main" xmlns="" id="{9DD7F521-CC69-4827-948B-CD50FC68335C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7" name="Line 8">
          <a:extLst>
            <a:ext uri="{FF2B5EF4-FFF2-40B4-BE49-F238E27FC236}">
              <a16:creationId xmlns:a16="http://schemas.microsoft.com/office/drawing/2014/main" xmlns="" id="{66CE09AB-0A19-49ED-93D2-BC235F96551B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8" name="Line 8">
          <a:extLst>
            <a:ext uri="{FF2B5EF4-FFF2-40B4-BE49-F238E27FC236}">
              <a16:creationId xmlns:a16="http://schemas.microsoft.com/office/drawing/2014/main" xmlns="" id="{B14592FD-2FD0-4235-9283-88D11BCB0D86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559" name="Line 8">
          <a:extLst>
            <a:ext uri="{FF2B5EF4-FFF2-40B4-BE49-F238E27FC236}">
              <a16:creationId xmlns:a16="http://schemas.microsoft.com/office/drawing/2014/main" xmlns="" id="{3288003E-7166-4BCC-A083-DF0C62FAABAC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560" name="Line 7">
          <a:extLst>
            <a:ext uri="{FF2B5EF4-FFF2-40B4-BE49-F238E27FC236}">
              <a16:creationId xmlns:a16="http://schemas.microsoft.com/office/drawing/2014/main" xmlns="" id="{30D5DA42-0273-4F82-AAC7-90146B544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561" name="Line 8">
          <a:extLst>
            <a:ext uri="{FF2B5EF4-FFF2-40B4-BE49-F238E27FC236}">
              <a16:creationId xmlns:a16="http://schemas.microsoft.com/office/drawing/2014/main" xmlns="" id="{02984112-7936-4584-8812-A14503C441B5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62" name="Line 8">
          <a:extLst>
            <a:ext uri="{FF2B5EF4-FFF2-40B4-BE49-F238E27FC236}">
              <a16:creationId xmlns:a16="http://schemas.microsoft.com/office/drawing/2014/main" xmlns="" id="{660E43F2-C5D9-441A-8406-55A8B1CAAAC9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63" name="Line 7">
          <a:extLst>
            <a:ext uri="{FF2B5EF4-FFF2-40B4-BE49-F238E27FC236}">
              <a16:creationId xmlns:a16="http://schemas.microsoft.com/office/drawing/2014/main" xmlns="" id="{7AB1E40B-34D0-4DC3-9696-99C1379129D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64" name="Line 8">
          <a:extLst>
            <a:ext uri="{FF2B5EF4-FFF2-40B4-BE49-F238E27FC236}">
              <a16:creationId xmlns:a16="http://schemas.microsoft.com/office/drawing/2014/main" xmlns="" id="{E977EA27-7438-4CD6-911C-F993E4B59AD3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65" name="Line 7">
          <a:extLst>
            <a:ext uri="{FF2B5EF4-FFF2-40B4-BE49-F238E27FC236}">
              <a16:creationId xmlns:a16="http://schemas.microsoft.com/office/drawing/2014/main" xmlns="" id="{F7E61C96-CC77-42A4-819C-E903C4FD857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66" name="Line 8">
          <a:extLst>
            <a:ext uri="{FF2B5EF4-FFF2-40B4-BE49-F238E27FC236}">
              <a16:creationId xmlns:a16="http://schemas.microsoft.com/office/drawing/2014/main" xmlns="" id="{8DBE2CCD-F4D5-4A20-8A84-F2FD18DDBA12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67" name="Line 8">
          <a:extLst>
            <a:ext uri="{FF2B5EF4-FFF2-40B4-BE49-F238E27FC236}">
              <a16:creationId xmlns:a16="http://schemas.microsoft.com/office/drawing/2014/main" xmlns="" id="{5E30CB71-2C20-407C-8390-65C01B5248AF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68" name="Line 7">
          <a:extLst>
            <a:ext uri="{FF2B5EF4-FFF2-40B4-BE49-F238E27FC236}">
              <a16:creationId xmlns:a16="http://schemas.microsoft.com/office/drawing/2014/main" xmlns="" id="{7B23A530-C41F-46D2-A623-72E62875ABD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69" name="Line 8">
          <a:extLst>
            <a:ext uri="{FF2B5EF4-FFF2-40B4-BE49-F238E27FC236}">
              <a16:creationId xmlns:a16="http://schemas.microsoft.com/office/drawing/2014/main" xmlns="" id="{A405E276-FA24-4499-8CA5-1F55A6B6BAD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570" name="Line 7">
          <a:extLst>
            <a:ext uri="{FF2B5EF4-FFF2-40B4-BE49-F238E27FC236}">
              <a16:creationId xmlns:a16="http://schemas.microsoft.com/office/drawing/2014/main" xmlns="" id="{6DA2A8E4-B1BF-4E3F-BFBC-C319D287041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8752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71" name="Line 8">
          <a:extLst>
            <a:ext uri="{FF2B5EF4-FFF2-40B4-BE49-F238E27FC236}">
              <a16:creationId xmlns:a16="http://schemas.microsoft.com/office/drawing/2014/main" xmlns="" id="{498140F0-111F-4B7A-BF6B-0E6BEDF73612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2" name="Line 8">
          <a:extLst>
            <a:ext uri="{FF2B5EF4-FFF2-40B4-BE49-F238E27FC236}">
              <a16:creationId xmlns:a16="http://schemas.microsoft.com/office/drawing/2014/main" xmlns="" id="{E49B6776-410A-4ED4-84FC-6A1C97B830EA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3" name="Line 8">
          <a:extLst>
            <a:ext uri="{FF2B5EF4-FFF2-40B4-BE49-F238E27FC236}">
              <a16:creationId xmlns:a16="http://schemas.microsoft.com/office/drawing/2014/main" xmlns="" id="{55170531-0B8F-493D-83B6-57C9FF10966D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4" name="Line 8">
          <a:extLst>
            <a:ext uri="{FF2B5EF4-FFF2-40B4-BE49-F238E27FC236}">
              <a16:creationId xmlns:a16="http://schemas.microsoft.com/office/drawing/2014/main" xmlns="" id="{72770AD5-27E1-4DFA-8403-12C488FE06C1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5" name="Line 8">
          <a:extLst>
            <a:ext uri="{FF2B5EF4-FFF2-40B4-BE49-F238E27FC236}">
              <a16:creationId xmlns:a16="http://schemas.microsoft.com/office/drawing/2014/main" xmlns="" id="{7992D1A5-9CD2-4A7E-92EB-CDAA11EA7F74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354</xdr:row>
      <xdr:rowOff>114300</xdr:rowOff>
    </xdr:from>
    <xdr:to>
      <xdr:col>2</xdr:col>
      <xdr:colOff>76200</xdr:colOff>
      <xdr:row>354</xdr:row>
      <xdr:rowOff>114300</xdr:rowOff>
    </xdr:to>
    <xdr:sp macro="" textlink="">
      <xdr:nvSpPr>
        <xdr:cNvPr id="576" name="Line 8">
          <a:extLst>
            <a:ext uri="{FF2B5EF4-FFF2-40B4-BE49-F238E27FC236}">
              <a16:creationId xmlns:a16="http://schemas.microsoft.com/office/drawing/2014/main" xmlns="" id="{F707B622-E033-4AFF-9052-663ABECB54DF}"/>
            </a:ext>
          </a:extLst>
        </xdr:cNvPr>
        <xdr:cNvSpPr>
          <a:spLocks noChangeShapeType="1"/>
        </xdr:cNvSpPr>
      </xdr:nvSpPr>
      <xdr:spPr bwMode="auto">
        <a:xfrm flipH="1">
          <a:off x="1905000" y="5892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95250</xdr:rowOff>
    </xdr:from>
    <xdr:to>
      <xdr:col>2</xdr:col>
      <xdr:colOff>38100</xdr:colOff>
      <xdr:row>385</xdr:row>
      <xdr:rowOff>104775</xdr:rowOff>
    </xdr:to>
    <xdr:sp macro="" textlink="">
      <xdr:nvSpPr>
        <xdr:cNvPr id="577" name="Line 7">
          <a:extLst>
            <a:ext uri="{FF2B5EF4-FFF2-40B4-BE49-F238E27FC236}">
              <a16:creationId xmlns:a16="http://schemas.microsoft.com/office/drawing/2014/main" xmlns="" id="{B999CA04-7338-4C96-A272-C620D206E3E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4173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386</xdr:row>
      <xdr:rowOff>114300</xdr:rowOff>
    </xdr:from>
    <xdr:to>
      <xdr:col>2</xdr:col>
      <xdr:colOff>0</xdr:colOff>
      <xdr:row>386</xdr:row>
      <xdr:rowOff>114300</xdr:rowOff>
    </xdr:to>
    <xdr:sp macro="" textlink="">
      <xdr:nvSpPr>
        <xdr:cNvPr id="578" name="Line 8">
          <a:extLst>
            <a:ext uri="{FF2B5EF4-FFF2-40B4-BE49-F238E27FC236}">
              <a16:creationId xmlns:a16="http://schemas.microsoft.com/office/drawing/2014/main" xmlns="" id="{615D8230-9AF3-4E69-9F09-53F395B9B24D}"/>
            </a:ext>
          </a:extLst>
        </xdr:cNvPr>
        <xdr:cNvSpPr>
          <a:spLocks noChangeShapeType="1"/>
        </xdr:cNvSpPr>
      </xdr:nvSpPr>
      <xdr:spPr bwMode="auto">
        <a:xfrm flipH="1">
          <a:off x="1905000" y="644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79" name="Line 8">
          <a:extLst>
            <a:ext uri="{FF2B5EF4-FFF2-40B4-BE49-F238E27FC236}">
              <a16:creationId xmlns:a16="http://schemas.microsoft.com/office/drawing/2014/main" xmlns="" id="{A26CF239-39EC-4F49-8CD1-8975CA55C87D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xmlns="" id="{4BC35477-28E2-4FF0-A1B7-7E502B97298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xmlns="" id="{9812D749-E2C0-489E-A390-94B98D13232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82" name="Line 8">
          <a:extLst>
            <a:ext uri="{FF2B5EF4-FFF2-40B4-BE49-F238E27FC236}">
              <a16:creationId xmlns:a16="http://schemas.microsoft.com/office/drawing/2014/main" xmlns="" id="{6FF7B3CF-7DFE-45ED-AD86-36D7DD744F90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83" name="Line 8">
          <a:extLst>
            <a:ext uri="{FF2B5EF4-FFF2-40B4-BE49-F238E27FC236}">
              <a16:creationId xmlns:a16="http://schemas.microsoft.com/office/drawing/2014/main" xmlns="" id="{FD10F5F7-3206-4338-BEAF-066F1716B6FE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84" name="Line 7">
          <a:extLst>
            <a:ext uri="{FF2B5EF4-FFF2-40B4-BE49-F238E27FC236}">
              <a16:creationId xmlns:a16="http://schemas.microsoft.com/office/drawing/2014/main" xmlns="" id="{840427ED-DF35-4DDE-8D1C-8045BF9099A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85" name="Line 8">
          <a:extLst>
            <a:ext uri="{FF2B5EF4-FFF2-40B4-BE49-F238E27FC236}">
              <a16:creationId xmlns:a16="http://schemas.microsoft.com/office/drawing/2014/main" xmlns="" id="{33744301-CF33-490D-8577-9A9500FCB2CE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586" name="Line 7">
          <a:extLst>
            <a:ext uri="{FF2B5EF4-FFF2-40B4-BE49-F238E27FC236}">
              <a16:creationId xmlns:a16="http://schemas.microsoft.com/office/drawing/2014/main" xmlns="" id="{656CCCFE-17B5-423F-A909-A256DF59C33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87" name="Line 8">
          <a:extLst>
            <a:ext uri="{FF2B5EF4-FFF2-40B4-BE49-F238E27FC236}">
              <a16:creationId xmlns:a16="http://schemas.microsoft.com/office/drawing/2014/main" xmlns="" id="{BC07C311-629C-4E1C-B3F7-BD587151B1FA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88" name="Line 8">
          <a:extLst>
            <a:ext uri="{FF2B5EF4-FFF2-40B4-BE49-F238E27FC236}">
              <a16:creationId xmlns:a16="http://schemas.microsoft.com/office/drawing/2014/main" xmlns="" id="{A02AEB62-54DF-4EC1-954C-3B460FBE207B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89" name="Line 8">
          <a:extLst>
            <a:ext uri="{FF2B5EF4-FFF2-40B4-BE49-F238E27FC236}">
              <a16:creationId xmlns:a16="http://schemas.microsoft.com/office/drawing/2014/main" xmlns="" id="{288D769C-CE63-4549-8B05-6AB1C0568C3C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90" name="Line 8">
          <a:extLst>
            <a:ext uri="{FF2B5EF4-FFF2-40B4-BE49-F238E27FC236}">
              <a16:creationId xmlns:a16="http://schemas.microsoft.com/office/drawing/2014/main" xmlns="" id="{1438E12B-A0A5-46B2-97A8-D464D8093BE7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91" name="Line 8">
          <a:extLst>
            <a:ext uri="{FF2B5EF4-FFF2-40B4-BE49-F238E27FC236}">
              <a16:creationId xmlns:a16="http://schemas.microsoft.com/office/drawing/2014/main" xmlns="" id="{E474E586-B199-4AC5-9939-CC5CC9EF5454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592" name="Line 8">
          <a:extLst>
            <a:ext uri="{FF2B5EF4-FFF2-40B4-BE49-F238E27FC236}">
              <a16:creationId xmlns:a16="http://schemas.microsoft.com/office/drawing/2014/main" xmlns="" id="{5B9B1A61-5FE6-40C0-87E9-587A58932889}"/>
            </a:ext>
          </a:extLst>
        </xdr:cNvPr>
        <xdr:cNvSpPr>
          <a:spLocks noChangeShapeType="1"/>
        </xdr:cNvSpPr>
      </xdr:nvSpPr>
      <xdr:spPr bwMode="auto">
        <a:xfrm flipH="1">
          <a:off x="1905000" y="5479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95250</xdr:rowOff>
    </xdr:from>
    <xdr:to>
      <xdr:col>2</xdr:col>
      <xdr:colOff>38100</xdr:colOff>
      <xdr:row>357</xdr:row>
      <xdr:rowOff>104775</xdr:rowOff>
    </xdr:to>
    <xdr:sp macro="" textlink="">
      <xdr:nvSpPr>
        <xdr:cNvPr id="593" name="Line 7">
          <a:extLst>
            <a:ext uri="{FF2B5EF4-FFF2-40B4-BE49-F238E27FC236}">
              <a16:creationId xmlns:a16="http://schemas.microsoft.com/office/drawing/2014/main" xmlns="" id="{2417C49E-EB1C-40B5-B01A-E50444891EF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9397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358</xdr:row>
      <xdr:rowOff>114300</xdr:rowOff>
    </xdr:from>
    <xdr:to>
      <xdr:col>2</xdr:col>
      <xdr:colOff>0</xdr:colOff>
      <xdr:row>358</xdr:row>
      <xdr:rowOff>114300</xdr:rowOff>
    </xdr:to>
    <xdr:sp macro="" textlink="">
      <xdr:nvSpPr>
        <xdr:cNvPr id="594" name="Line 8">
          <a:extLst>
            <a:ext uri="{FF2B5EF4-FFF2-40B4-BE49-F238E27FC236}">
              <a16:creationId xmlns:a16="http://schemas.microsoft.com/office/drawing/2014/main" xmlns="" id="{7B18FF5A-5D53-418D-8CC7-040402FDE4ED}"/>
            </a:ext>
          </a:extLst>
        </xdr:cNvPr>
        <xdr:cNvSpPr>
          <a:spLocks noChangeShapeType="1"/>
        </xdr:cNvSpPr>
      </xdr:nvSpPr>
      <xdr:spPr bwMode="auto">
        <a:xfrm flipH="1">
          <a:off x="1905000" y="5958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95" name="Line 8">
          <a:extLst>
            <a:ext uri="{FF2B5EF4-FFF2-40B4-BE49-F238E27FC236}">
              <a16:creationId xmlns:a16="http://schemas.microsoft.com/office/drawing/2014/main" xmlns="" id="{C6AB85BF-6EF3-4DBD-824B-84D8B5028B90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96" name="Line 7">
          <a:extLst>
            <a:ext uri="{FF2B5EF4-FFF2-40B4-BE49-F238E27FC236}">
              <a16:creationId xmlns:a16="http://schemas.microsoft.com/office/drawing/2014/main" xmlns="" id="{84299F20-B329-4BE0-AA7A-451CBDD970B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97" name="Line 8">
          <a:extLst>
            <a:ext uri="{FF2B5EF4-FFF2-40B4-BE49-F238E27FC236}">
              <a16:creationId xmlns:a16="http://schemas.microsoft.com/office/drawing/2014/main" xmlns="" id="{E0DC2EF1-EEC1-4A81-9B97-53795FAE88E1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98" name="Line 8">
          <a:extLst>
            <a:ext uri="{FF2B5EF4-FFF2-40B4-BE49-F238E27FC236}">
              <a16:creationId xmlns:a16="http://schemas.microsoft.com/office/drawing/2014/main" xmlns="" id="{DD07557C-5706-4223-96FF-C33832AC5A51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99" name="Line 8">
          <a:extLst>
            <a:ext uri="{FF2B5EF4-FFF2-40B4-BE49-F238E27FC236}">
              <a16:creationId xmlns:a16="http://schemas.microsoft.com/office/drawing/2014/main" xmlns="" id="{E93BAC12-6D4B-4BD0-9EE6-D354E1DD16F2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00" name="Line 7">
          <a:extLst>
            <a:ext uri="{FF2B5EF4-FFF2-40B4-BE49-F238E27FC236}">
              <a16:creationId xmlns:a16="http://schemas.microsoft.com/office/drawing/2014/main" xmlns="" id="{BB454F18-2263-4A9B-A683-B8B64C9F653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01" name="Line 8">
          <a:extLst>
            <a:ext uri="{FF2B5EF4-FFF2-40B4-BE49-F238E27FC236}">
              <a16:creationId xmlns:a16="http://schemas.microsoft.com/office/drawing/2014/main" xmlns="" id="{DC035A65-FDF8-461A-BC24-9C0B3CF07D24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02" name="Line 7">
          <a:extLst>
            <a:ext uri="{FF2B5EF4-FFF2-40B4-BE49-F238E27FC236}">
              <a16:creationId xmlns:a16="http://schemas.microsoft.com/office/drawing/2014/main" xmlns="" id="{235F02BD-B0C0-48CD-84A4-108BD371A3C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03" name="Line 8">
          <a:extLst>
            <a:ext uri="{FF2B5EF4-FFF2-40B4-BE49-F238E27FC236}">
              <a16:creationId xmlns:a16="http://schemas.microsoft.com/office/drawing/2014/main" xmlns="" id="{15070C90-11CB-4CF0-ACF6-DDB8553742DE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4" name="Line 8">
          <a:extLst>
            <a:ext uri="{FF2B5EF4-FFF2-40B4-BE49-F238E27FC236}">
              <a16:creationId xmlns:a16="http://schemas.microsoft.com/office/drawing/2014/main" xmlns="" id="{5BCAE7FF-FCF8-45DB-BC19-60360ED48899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5" name="Line 8">
          <a:extLst>
            <a:ext uri="{FF2B5EF4-FFF2-40B4-BE49-F238E27FC236}">
              <a16:creationId xmlns:a16="http://schemas.microsoft.com/office/drawing/2014/main" xmlns="" id="{6ADF38A3-36B0-406D-8854-7C0462C3A0E8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6" name="Line 8">
          <a:extLst>
            <a:ext uri="{FF2B5EF4-FFF2-40B4-BE49-F238E27FC236}">
              <a16:creationId xmlns:a16="http://schemas.microsoft.com/office/drawing/2014/main" xmlns="" id="{3D3B261D-CC78-4368-BCC4-52E50426D6C5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7" name="Line 8">
          <a:extLst>
            <a:ext uri="{FF2B5EF4-FFF2-40B4-BE49-F238E27FC236}">
              <a16:creationId xmlns:a16="http://schemas.microsoft.com/office/drawing/2014/main" xmlns="" id="{BEEF2267-08A1-46A0-819E-9EA8CBBBFE40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608" name="Line 8">
          <a:extLst>
            <a:ext uri="{FF2B5EF4-FFF2-40B4-BE49-F238E27FC236}">
              <a16:creationId xmlns:a16="http://schemas.microsoft.com/office/drawing/2014/main" xmlns="" id="{D84B64C3-669D-4327-A3CF-CBF3F522AD32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609" name="Line 7">
          <a:extLst>
            <a:ext uri="{FF2B5EF4-FFF2-40B4-BE49-F238E27FC236}">
              <a16:creationId xmlns:a16="http://schemas.microsoft.com/office/drawing/2014/main" xmlns="" id="{BA368FCC-4BAB-42C7-AD6E-F6A9A3B3E28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610" name="Line 8">
          <a:extLst>
            <a:ext uri="{FF2B5EF4-FFF2-40B4-BE49-F238E27FC236}">
              <a16:creationId xmlns:a16="http://schemas.microsoft.com/office/drawing/2014/main" xmlns="" id="{D20EC2FB-1F3C-482E-B089-D3DCC2B4124B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611" name="Line 8">
          <a:extLst>
            <a:ext uri="{FF2B5EF4-FFF2-40B4-BE49-F238E27FC236}">
              <a16:creationId xmlns:a16="http://schemas.microsoft.com/office/drawing/2014/main" xmlns="" id="{4905101F-B6E4-42A9-9A65-08A6B6910F83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12" name="Line 7">
          <a:extLst>
            <a:ext uri="{FF2B5EF4-FFF2-40B4-BE49-F238E27FC236}">
              <a16:creationId xmlns:a16="http://schemas.microsoft.com/office/drawing/2014/main" xmlns="" id="{56967329-7F26-4A6F-8AC1-0336810E1E9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13" name="Line 8">
          <a:extLst>
            <a:ext uri="{FF2B5EF4-FFF2-40B4-BE49-F238E27FC236}">
              <a16:creationId xmlns:a16="http://schemas.microsoft.com/office/drawing/2014/main" xmlns="" id="{BCA8AEEF-EE12-4CCC-9EBB-545357AE6612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14" name="Line 7">
          <a:extLst>
            <a:ext uri="{FF2B5EF4-FFF2-40B4-BE49-F238E27FC236}">
              <a16:creationId xmlns:a16="http://schemas.microsoft.com/office/drawing/2014/main" xmlns="" id="{71FA69CA-D970-4CCE-B437-D85F5E8A833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15" name="Line 8">
          <a:extLst>
            <a:ext uri="{FF2B5EF4-FFF2-40B4-BE49-F238E27FC236}">
              <a16:creationId xmlns:a16="http://schemas.microsoft.com/office/drawing/2014/main" xmlns="" id="{F48EC95E-76AA-4295-A8C4-344E984DA8E3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16" name="Line 8">
          <a:extLst>
            <a:ext uri="{FF2B5EF4-FFF2-40B4-BE49-F238E27FC236}">
              <a16:creationId xmlns:a16="http://schemas.microsoft.com/office/drawing/2014/main" xmlns="" id="{084CF296-D2E8-4EC3-92C6-DDB482D19ABA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17" name="Line 8">
          <a:extLst>
            <a:ext uri="{FF2B5EF4-FFF2-40B4-BE49-F238E27FC236}">
              <a16:creationId xmlns:a16="http://schemas.microsoft.com/office/drawing/2014/main" xmlns="" id="{EC8240B8-7584-42CB-8494-85FA426C553E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18" name="Line 8">
          <a:extLst>
            <a:ext uri="{FF2B5EF4-FFF2-40B4-BE49-F238E27FC236}">
              <a16:creationId xmlns:a16="http://schemas.microsoft.com/office/drawing/2014/main" xmlns="" id="{4D7A33E0-47B3-4F66-A489-5C6AF77ABD5D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19" name="Line 8">
          <a:extLst>
            <a:ext uri="{FF2B5EF4-FFF2-40B4-BE49-F238E27FC236}">
              <a16:creationId xmlns:a16="http://schemas.microsoft.com/office/drawing/2014/main" xmlns="" id="{3A5ABC17-C0A3-44FC-A4BC-2F604E937C05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20" name="Line 8">
          <a:extLst>
            <a:ext uri="{FF2B5EF4-FFF2-40B4-BE49-F238E27FC236}">
              <a16:creationId xmlns:a16="http://schemas.microsoft.com/office/drawing/2014/main" xmlns="" id="{95A238B3-E60C-4F49-B7F7-ADFE0326861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21" name="Line 8">
          <a:extLst>
            <a:ext uri="{FF2B5EF4-FFF2-40B4-BE49-F238E27FC236}">
              <a16:creationId xmlns:a16="http://schemas.microsoft.com/office/drawing/2014/main" xmlns="" id="{27B37F5B-CF3F-420F-82BA-37D0C05EB02E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22" name="Line 8">
          <a:extLst>
            <a:ext uri="{FF2B5EF4-FFF2-40B4-BE49-F238E27FC236}">
              <a16:creationId xmlns:a16="http://schemas.microsoft.com/office/drawing/2014/main" xmlns="" id="{816762CC-6036-4E5F-B197-37A7B3524FE3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23" name="Line 7">
          <a:extLst>
            <a:ext uri="{FF2B5EF4-FFF2-40B4-BE49-F238E27FC236}">
              <a16:creationId xmlns:a16="http://schemas.microsoft.com/office/drawing/2014/main" xmlns="" id="{FCD0F86F-5368-4321-9B5A-5B4C4682BD7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24" name="Line 8">
          <a:extLst>
            <a:ext uri="{FF2B5EF4-FFF2-40B4-BE49-F238E27FC236}">
              <a16:creationId xmlns:a16="http://schemas.microsoft.com/office/drawing/2014/main" xmlns="" id="{095388ED-956F-48D8-8950-268EE1CBE734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25" name="Line 7">
          <a:extLst>
            <a:ext uri="{FF2B5EF4-FFF2-40B4-BE49-F238E27FC236}">
              <a16:creationId xmlns:a16="http://schemas.microsoft.com/office/drawing/2014/main" xmlns="" id="{6D6447DC-649D-4589-920D-1B757FE8809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26" name="Line 8">
          <a:extLst>
            <a:ext uri="{FF2B5EF4-FFF2-40B4-BE49-F238E27FC236}">
              <a16:creationId xmlns:a16="http://schemas.microsoft.com/office/drawing/2014/main" xmlns="" id="{465C4C5D-165D-4B44-BD34-8A9CFB06FD9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27" name="Line 8">
          <a:extLst>
            <a:ext uri="{FF2B5EF4-FFF2-40B4-BE49-F238E27FC236}">
              <a16:creationId xmlns:a16="http://schemas.microsoft.com/office/drawing/2014/main" xmlns="" id="{402443DF-B432-48F9-830C-5B8B03DBD3B2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28" name="Line 8">
          <a:extLst>
            <a:ext uri="{FF2B5EF4-FFF2-40B4-BE49-F238E27FC236}">
              <a16:creationId xmlns:a16="http://schemas.microsoft.com/office/drawing/2014/main" xmlns="" id="{D1080D83-0C75-4A54-99E4-10C44C04C6D2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29" name="Line 8">
          <a:extLst>
            <a:ext uri="{FF2B5EF4-FFF2-40B4-BE49-F238E27FC236}">
              <a16:creationId xmlns:a16="http://schemas.microsoft.com/office/drawing/2014/main" xmlns="" id="{6E5924C1-852C-4AF9-BB9B-C328CDB440F7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30" name="Line 7">
          <a:extLst>
            <a:ext uri="{FF2B5EF4-FFF2-40B4-BE49-F238E27FC236}">
              <a16:creationId xmlns:a16="http://schemas.microsoft.com/office/drawing/2014/main" xmlns="" id="{D26DE57F-D68D-4B6F-876C-02DF7B52E04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31" name="Line 8">
          <a:extLst>
            <a:ext uri="{FF2B5EF4-FFF2-40B4-BE49-F238E27FC236}">
              <a16:creationId xmlns:a16="http://schemas.microsoft.com/office/drawing/2014/main" xmlns="" id="{6E20639C-6201-4B09-AAD0-60940EBC6FC2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2" name="Line 7">
          <a:extLst>
            <a:ext uri="{FF2B5EF4-FFF2-40B4-BE49-F238E27FC236}">
              <a16:creationId xmlns:a16="http://schemas.microsoft.com/office/drawing/2014/main" xmlns="" id="{7DDFF907-909D-45DA-9A40-85F94D8C56E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33" name="Line 8">
          <a:extLst>
            <a:ext uri="{FF2B5EF4-FFF2-40B4-BE49-F238E27FC236}">
              <a16:creationId xmlns:a16="http://schemas.microsoft.com/office/drawing/2014/main" xmlns="" id="{418CFE87-21F5-4FA3-B061-DA29F893EE42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34" name="Line 8">
          <a:extLst>
            <a:ext uri="{FF2B5EF4-FFF2-40B4-BE49-F238E27FC236}">
              <a16:creationId xmlns:a16="http://schemas.microsoft.com/office/drawing/2014/main" xmlns="" id="{4E1FC2A8-8C06-4305-BB73-32E34D594E5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35" name="Line 7">
          <a:extLst>
            <a:ext uri="{FF2B5EF4-FFF2-40B4-BE49-F238E27FC236}">
              <a16:creationId xmlns:a16="http://schemas.microsoft.com/office/drawing/2014/main" xmlns="" id="{8F8C8E63-4FAE-4215-8F79-A5D2A9ED7ED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36" name="Line 8">
          <a:extLst>
            <a:ext uri="{FF2B5EF4-FFF2-40B4-BE49-F238E27FC236}">
              <a16:creationId xmlns:a16="http://schemas.microsoft.com/office/drawing/2014/main" xmlns="" id="{183A25A9-8A16-48D6-8650-103884A59D40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7" name="Line 8">
          <a:extLst>
            <a:ext uri="{FF2B5EF4-FFF2-40B4-BE49-F238E27FC236}">
              <a16:creationId xmlns:a16="http://schemas.microsoft.com/office/drawing/2014/main" xmlns="" id="{0D9D4603-C73A-40B8-AB60-1C51EABD4F7B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8" name="Line 8">
          <a:extLst>
            <a:ext uri="{FF2B5EF4-FFF2-40B4-BE49-F238E27FC236}">
              <a16:creationId xmlns:a16="http://schemas.microsoft.com/office/drawing/2014/main" xmlns="" id="{11C6C1FD-63AE-4BD4-B952-1B7F81F42B4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39" name="Line 8">
          <a:extLst>
            <a:ext uri="{FF2B5EF4-FFF2-40B4-BE49-F238E27FC236}">
              <a16:creationId xmlns:a16="http://schemas.microsoft.com/office/drawing/2014/main" xmlns="" id="{FD16B30B-F2B6-4F37-A6F0-78933BD51C88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40" name="Line 8">
          <a:extLst>
            <a:ext uri="{FF2B5EF4-FFF2-40B4-BE49-F238E27FC236}">
              <a16:creationId xmlns:a16="http://schemas.microsoft.com/office/drawing/2014/main" xmlns="" id="{CEFA94AA-9E73-4135-8990-C178F6ADD44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41" name="Line 8">
          <a:extLst>
            <a:ext uri="{FF2B5EF4-FFF2-40B4-BE49-F238E27FC236}">
              <a16:creationId xmlns:a16="http://schemas.microsoft.com/office/drawing/2014/main" xmlns="" id="{256709D2-F5A4-43D8-B165-7A5C1BB1506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42" name="Line 8">
          <a:extLst>
            <a:ext uri="{FF2B5EF4-FFF2-40B4-BE49-F238E27FC236}">
              <a16:creationId xmlns:a16="http://schemas.microsoft.com/office/drawing/2014/main" xmlns="" id="{5FDC1D44-A128-44A5-9AFF-AA7CF17CD356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43" name="Line 8">
          <a:extLst>
            <a:ext uri="{FF2B5EF4-FFF2-40B4-BE49-F238E27FC236}">
              <a16:creationId xmlns:a16="http://schemas.microsoft.com/office/drawing/2014/main" xmlns="" id="{538F0B23-0A26-44B2-B296-CFB6D75A19F1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44" name="Line 8">
          <a:extLst>
            <a:ext uri="{FF2B5EF4-FFF2-40B4-BE49-F238E27FC236}">
              <a16:creationId xmlns:a16="http://schemas.microsoft.com/office/drawing/2014/main" xmlns="" id="{2AA0BBBB-91CB-44AC-BFFD-B6EA97F9BF85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45" name="Line 8">
          <a:extLst>
            <a:ext uri="{FF2B5EF4-FFF2-40B4-BE49-F238E27FC236}">
              <a16:creationId xmlns:a16="http://schemas.microsoft.com/office/drawing/2014/main" xmlns="" id="{FCC918B2-40EB-422C-ABFE-4EE03804231C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46" name="Line 8">
          <a:extLst>
            <a:ext uri="{FF2B5EF4-FFF2-40B4-BE49-F238E27FC236}">
              <a16:creationId xmlns:a16="http://schemas.microsoft.com/office/drawing/2014/main" xmlns="" id="{B44DB901-D788-4B8D-B742-4A53AD3DF792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47" name="Line 8">
          <a:extLst>
            <a:ext uri="{FF2B5EF4-FFF2-40B4-BE49-F238E27FC236}">
              <a16:creationId xmlns:a16="http://schemas.microsoft.com/office/drawing/2014/main" xmlns="" id="{D3347DA0-5152-42CF-A6AF-ECDF853F89CF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48" name="Line 8">
          <a:extLst>
            <a:ext uri="{FF2B5EF4-FFF2-40B4-BE49-F238E27FC236}">
              <a16:creationId xmlns:a16="http://schemas.microsoft.com/office/drawing/2014/main" xmlns="" id="{98B0CDE9-73AB-4B7F-B1F5-F9D6A7C92A81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49" name="Line 7">
          <a:extLst>
            <a:ext uri="{FF2B5EF4-FFF2-40B4-BE49-F238E27FC236}">
              <a16:creationId xmlns:a16="http://schemas.microsoft.com/office/drawing/2014/main" xmlns="" id="{FEA2B363-EC78-4A78-B576-C5A6544C6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50" name="Line 8">
          <a:extLst>
            <a:ext uri="{FF2B5EF4-FFF2-40B4-BE49-F238E27FC236}">
              <a16:creationId xmlns:a16="http://schemas.microsoft.com/office/drawing/2014/main" xmlns="" id="{4A6A1418-A1A1-411B-B723-F97C9E532D83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1" name="Line 7">
          <a:extLst>
            <a:ext uri="{FF2B5EF4-FFF2-40B4-BE49-F238E27FC236}">
              <a16:creationId xmlns:a16="http://schemas.microsoft.com/office/drawing/2014/main" xmlns="" id="{D8246CC5-5EB6-4EFA-8BAF-B1CEAD1BE13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2" name="Line 8">
          <a:extLst>
            <a:ext uri="{FF2B5EF4-FFF2-40B4-BE49-F238E27FC236}">
              <a16:creationId xmlns:a16="http://schemas.microsoft.com/office/drawing/2014/main" xmlns="" id="{D4D53740-064C-46DD-85EE-95BCD7A62FBE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53" name="Line 8">
          <a:extLst>
            <a:ext uri="{FF2B5EF4-FFF2-40B4-BE49-F238E27FC236}">
              <a16:creationId xmlns:a16="http://schemas.microsoft.com/office/drawing/2014/main" xmlns="" id="{EBE049E4-DAE7-4489-89DE-8693EB1EF783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54" name="Line 8">
          <a:extLst>
            <a:ext uri="{FF2B5EF4-FFF2-40B4-BE49-F238E27FC236}">
              <a16:creationId xmlns:a16="http://schemas.microsoft.com/office/drawing/2014/main" xmlns="" id="{EFA36BB0-99B1-4049-8AE3-9720DA20457C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55" name="Line 8">
          <a:extLst>
            <a:ext uri="{FF2B5EF4-FFF2-40B4-BE49-F238E27FC236}">
              <a16:creationId xmlns:a16="http://schemas.microsoft.com/office/drawing/2014/main" xmlns="" id="{069ED306-3B0A-43DA-AFCA-E13EFDD4DEF1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56" name="Line 7">
          <a:extLst>
            <a:ext uri="{FF2B5EF4-FFF2-40B4-BE49-F238E27FC236}">
              <a16:creationId xmlns:a16="http://schemas.microsoft.com/office/drawing/2014/main" xmlns="" id="{8E8BC9E9-46CA-4410-9E02-27D9ED92CF8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57" name="Line 8">
          <a:extLst>
            <a:ext uri="{FF2B5EF4-FFF2-40B4-BE49-F238E27FC236}">
              <a16:creationId xmlns:a16="http://schemas.microsoft.com/office/drawing/2014/main" xmlns="" id="{7A8BFD22-EA22-4750-A63E-6991E2275AC5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8" name="Line 7">
          <a:extLst>
            <a:ext uri="{FF2B5EF4-FFF2-40B4-BE49-F238E27FC236}">
              <a16:creationId xmlns:a16="http://schemas.microsoft.com/office/drawing/2014/main" xmlns="" id="{956F3AC9-F3BC-4A4E-A45E-FFCD263DC3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9" name="Line 8">
          <a:extLst>
            <a:ext uri="{FF2B5EF4-FFF2-40B4-BE49-F238E27FC236}">
              <a16:creationId xmlns:a16="http://schemas.microsoft.com/office/drawing/2014/main" xmlns="" id="{B6DC6EEF-F0B1-4504-B8D0-21E2FB99F0D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0" name="Line 8">
          <a:extLst>
            <a:ext uri="{FF2B5EF4-FFF2-40B4-BE49-F238E27FC236}">
              <a16:creationId xmlns:a16="http://schemas.microsoft.com/office/drawing/2014/main" xmlns="" id="{F9708FBB-9897-4037-B1E2-5138BEE7961D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1" name="Line 7">
          <a:extLst>
            <a:ext uri="{FF2B5EF4-FFF2-40B4-BE49-F238E27FC236}">
              <a16:creationId xmlns:a16="http://schemas.microsoft.com/office/drawing/2014/main" xmlns="" id="{3BFD595A-A10C-407A-8614-AC0F1C89681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2" name="Line 8">
          <a:extLst>
            <a:ext uri="{FF2B5EF4-FFF2-40B4-BE49-F238E27FC236}">
              <a16:creationId xmlns:a16="http://schemas.microsoft.com/office/drawing/2014/main" xmlns="" id="{F40B01AB-CEB3-41CE-9D0C-5F42B2C11C4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3" name="Line 8">
          <a:extLst>
            <a:ext uri="{FF2B5EF4-FFF2-40B4-BE49-F238E27FC236}">
              <a16:creationId xmlns:a16="http://schemas.microsoft.com/office/drawing/2014/main" xmlns="" id="{25C37F4F-1B93-4CF4-A37D-D92A260675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4" name="Line 8">
          <a:extLst>
            <a:ext uri="{FF2B5EF4-FFF2-40B4-BE49-F238E27FC236}">
              <a16:creationId xmlns:a16="http://schemas.microsoft.com/office/drawing/2014/main" xmlns="" id="{64240EF8-E070-469B-B9B1-3C95E5EDF6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65" name="Line 8">
          <a:extLst>
            <a:ext uri="{FF2B5EF4-FFF2-40B4-BE49-F238E27FC236}">
              <a16:creationId xmlns:a16="http://schemas.microsoft.com/office/drawing/2014/main" xmlns="" id="{F57E702B-03B9-4013-9297-DAC2C1DCBEE7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6" name="Line 8">
          <a:extLst>
            <a:ext uri="{FF2B5EF4-FFF2-40B4-BE49-F238E27FC236}">
              <a16:creationId xmlns:a16="http://schemas.microsoft.com/office/drawing/2014/main" xmlns="" id="{2F7E3338-4B80-423F-BE02-45EA7E5D2EF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7" name="Line 8">
          <a:extLst>
            <a:ext uri="{FF2B5EF4-FFF2-40B4-BE49-F238E27FC236}">
              <a16:creationId xmlns:a16="http://schemas.microsoft.com/office/drawing/2014/main" xmlns="" id="{402C8241-D91A-4C19-B9AE-BB74EECA929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8" name="Line 8">
          <a:extLst>
            <a:ext uri="{FF2B5EF4-FFF2-40B4-BE49-F238E27FC236}">
              <a16:creationId xmlns:a16="http://schemas.microsoft.com/office/drawing/2014/main" xmlns="" id="{ABE99C1C-04B8-4DC6-B4AF-F6059B61E7E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9" name="Line 7">
          <a:extLst>
            <a:ext uri="{FF2B5EF4-FFF2-40B4-BE49-F238E27FC236}">
              <a16:creationId xmlns:a16="http://schemas.microsoft.com/office/drawing/2014/main" xmlns="" id="{CF43F4CE-1529-4523-AC7D-C479F555FFA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0" name="Line 8">
          <a:extLst>
            <a:ext uri="{FF2B5EF4-FFF2-40B4-BE49-F238E27FC236}">
              <a16:creationId xmlns:a16="http://schemas.microsoft.com/office/drawing/2014/main" xmlns="" id="{A9ED78BA-C69C-4B54-9CFA-D4D84C6A4A1F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1" name="Line 8">
          <a:extLst>
            <a:ext uri="{FF2B5EF4-FFF2-40B4-BE49-F238E27FC236}">
              <a16:creationId xmlns:a16="http://schemas.microsoft.com/office/drawing/2014/main" xmlns="" id="{B59A33C9-3A07-4E1D-8B43-A8F8CB0C951E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2" name="Line 8">
          <a:extLst>
            <a:ext uri="{FF2B5EF4-FFF2-40B4-BE49-F238E27FC236}">
              <a16:creationId xmlns:a16="http://schemas.microsoft.com/office/drawing/2014/main" xmlns="" id="{6A7EEC0D-27E2-4C64-833C-BDA0F8BCD87F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73" name="Line 8">
          <a:extLst>
            <a:ext uri="{FF2B5EF4-FFF2-40B4-BE49-F238E27FC236}">
              <a16:creationId xmlns:a16="http://schemas.microsoft.com/office/drawing/2014/main" xmlns="" id="{BCBE6157-65FE-425E-8409-C05947EB0544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74" name="Line 8">
          <a:extLst>
            <a:ext uri="{FF2B5EF4-FFF2-40B4-BE49-F238E27FC236}">
              <a16:creationId xmlns:a16="http://schemas.microsoft.com/office/drawing/2014/main" xmlns="" id="{DA72F38B-E71C-45FF-A129-AF9E5CF219F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5" name="Line 8">
          <a:extLst>
            <a:ext uri="{FF2B5EF4-FFF2-40B4-BE49-F238E27FC236}">
              <a16:creationId xmlns:a16="http://schemas.microsoft.com/office/drawing/2014/main" xmlns="" id="{C1599989-D189-4720-A2EC-064AE006AA1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76" name="Line 8">
          <a:extLst>
            <a:ext uri="{FF2B5EF4-FFF2-40B4-BE49-F238E27FC236}">
              <a16:creationId xmlns:a16="http://schemas.microsoft.com/office/drawing/2014/main" xmlns="" id="{80C79B80-9C13-42DC-9BA7-F00CA437E36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77" name="Line 7">
          <a:extLst>
            <a:ext uri="{FF2B5EF4-FFF2-40B4-BE49-F238E27FC236}">
              <a16:creationId xmlns:a16="http://schemas.microsoft.com/office/drawing/2014/main" xmlns="" id="{D009F154-7F55-411A-8172-5A81B4892E6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8" name="Line 8">
          <a:extLst>
            <a:ext uri="{FF2B5EF4-FFF2-40B4-BE49-F238E27FC236}">
              <a16:creationId xmlns:a16="http://schemas.microsoft.com/office/drawing/2014/main" xmlns="" id="{A43E902B-4FEC-4922-99FF-D10B38CBAC8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79" name="Line 8">
          <a:extLst>
            <a:ext uri="{FF2B5EF4-FFF2-40B4-BE49-F238E27FC236}">
              <a16:creationId xmlns:a16="http://schemas.microsoft.com/office/drawing/2014/main" xmlns="" id="{80646B45-4F66-4598-877B-89A99ECD346D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80" name="Line 8">
          <a:extLst>
            <a:ext uri="{FF2B5EF4-FFF2-40B4-BE49-F238E27FC236}">
              <a16:creationId xmlns:a16="http://schemas.microsoft.com/office/drawing/2014/main" xmlns="" id="{DC83E57F-73C1-437E-A697-1C1EBE3BE690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1" name="Line 8">
          <a:extLst>
            <a:ext uri="{FF2B5EF4-FFF2-40B4-BE49-F238E27FC236}">
              <a16:creationId xmlns:a16="http://schemas.microsoft.com/office/drawing/2014/main" xmlns="" id="{097A7B27-4BF9-42F8-B5AB-8330C0B6FC1A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82" name="Line 8">
          <a:extLst>
            <a:ext uri="{FF2B5EF4-FFF2-40B4-BE49-F238E27FC236}">
              <a16:creationId xmlns:a16="http://schemas.microsoft.com/office/drawing/2014/main" xmlns="" id="{6C7591DC-BEA1-4CD4-9510-C395777E3F1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3" name="Line 8">
          <a:extLst>
            <a:ext uri="{FF2B5EF4-FFF2-40B4-BE49-F238E27FC236}">
              <a16:creationId xmlns:a16="http://schemas.microsoft.com/office/drawing/2014/main" xmlns="" id="{BDB203D2-2CC8-4976-8285-028D1B48F105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84" name="Line 8">
          <a:extLst>
            <a:ext uri="{FF2B5EF4-FFF2-40B4-BE49-F238E27FC236}">
              <a16:creationId xmlns:a16="http://schemas.microsoft.com/office/drawing/2014/main" xmlns="" id="{40C36300-2F93-4C21-A387-1D561294551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85" name="Line 7">
          <a:extLst>
            <a:ext uri="{FF2B5EF4-FFF2-40B4-BE49-F238E27FC236}">
              <a16:creationId xmlns:a16="http://schemas.microsoft.com/office/drawing/2014/main" xmlns="" id="{9CA47CBB-98CA-47DD-8A29-D34B53BCC92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6" name="Line 8">
          <a:extLst>
            <a:ext uri="{FF2B5EF4-FFF2-40B4-BE49-F238E27FC236}">
              <a16:creationId xmlns:a16="http://schemas.microsoft.com/office/drawing/2014/main" xmlns="" id="{85620307-971B-4ED8-9CD2-1033218DD33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7" name="Line 8">
          <a:extLst>
            <a:ext uri="{FF2B5EF4-FFF2-40B4-BE49-F238E27FC236}">
              <a16:creationId xmlns:a16="http://schemas.microsoft.com/office/drawing/2014/main" xmlns="" id="{42D0D0D6-F953-4A52-9A4E-DD65456CDD7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8" name="Line 8">
          <a:extLst>
            <a:ext uri="{FF2B5EF4-FFF2-40B4-BE49-F238E27FC236}">
              <a16:creationId xmlns:a16="http://schemas.microsoft.com/office/drawing/2014/main" xmlns="" id="{3D0EE5BD-C76B-418D-B5AC-D48E9BE054F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9" name="Line 8">
          <a:extLst>
            <a:ext uri="{FF2B5EF4-FFF2-40B4-BE49-F238E27FC236}">
              <a16:creationId xmlns:a16="http://schemas.microsoft.com/office/drawing/2014/main" xmlns="" id="{23E5788B-A736-4C2C-BA7D-2733C03CC7FF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90" name="Line 8">
          <a:extLst>
            <a:ext uri="{FF2B5EF4-FFF2-40B4-BE49-F238E27FC236}">
              <a16:creationId xmlns:a16="http://schemas.microsoft.com/office/drawing/2014/main" xmlns="" id="{6D03E293-D457-4852-9ED5-B3876B18E915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91" name="Line 8">
          <a:extLst>
            <a:ext uri="{FF2B5EF4-FFF2-40B4-BE49-F238E27FC236}">
              <a16:creationId xmlns:a16="http://schemas.microsoft.com/office/drawing/2014/main" xmlns="" id="{2ECCEEC4-5319-4E5C-A965-8431931D20C6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2" name="Line 8">
          <a:extLst>
            <a:ext uri="{FF2B5EF4-FFF2-40B4-BE49-F238E27FC236}">
              <a16:creationId xmlns:a16="http://schemas.microsoft.com/office/drawing/2014/main" xmlns="" id="{F882A8A6-351E-449F-A1E9-CCB9B410248C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693" name="Line 7">
          <a:extLst>
            <a:ext uri="{FF2B5EF4-FFF2-40B4-BE49-F238E27FC236}">
              <a16:creationId xmlns:a16="http://schemas.microsoft.com/office/drawing/2014/main" xmlns="" id="{6367D4D0-533A-4A5E-A772-E57C92EA45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694" name="Line 8">
          <a:extLst>
            <a:ext uri="{FF2B5EF4-FFF2-40B4-BE49-F238E27FC236}">
              <a16:creationId xmlns:a16="http://schemas.microsoft.com/office/drawing/2014/main" xmlns="" id="{E433A2A9-70C3-4F2E-9DA8-86482F1C5F95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5" name="Line 8">
          <a:extLst>
            <a:ext uri="{FF2B5EF4-FFF2-40B4-BE49-F238E27FC236}">
              <a16:creationId xmlns:a16="http://schemas.microsoft.com/office/drawing/2014/main" xmlns="" id="{2121BDF3-8E1C-45EC-A6F7-7078D7111AA8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6" name="Line 8">
          <a:extLst>
            <a:ext uri="{FF2B5EF4-FFF2-40B4-BE49-F238E27FC236}">
              <a16:creationId xmlns:a16="http://schemas.microsoft.com/office/drawing/2014/main" xmlns="" id="{BF3755F5-060D-4729-80DC-877A0238566A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697" name="Line 7">
          <a:extLst>
            <a:ext uri="{FF2B5EF4-FFF2-40B4-BE49-F238E27FC236}">
              <a16:creationId xmlns:a16="http://schemas.microsoft.com/office/drawing/2014/main" xmlns="" id="{8CCC444C-5405-487D-AE0A-5170F2B16CC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977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698" name="Line 8">
          <a:extLst>
            <a:ext uri="{FF2B5EF4-FFF2-40B4-BE49-F238E27FC236}">
              <a16:creationId xmlns:a16="http://schemas.microsoft.com/office/drawing/2014/main" xmlns="" id="{42636603-6333-4743-8008-56787129F045}"/>
            </a:ext>
          </a:extLst>
        </xdr:cNvPr>
        <xdr:cNvSpPr>
          <a:spLocks noChangeShapeType="1"/>
        </xdr:cNvSpPr>
      </xdr:nvSpPr>
      <xdr:spPr bwMode="auto">
        <a:xfrm flipH="1">
          <a:off x="1905000" y="511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9" name="Line 8">
          <a:extLst>
            <a:ext uri="{FF2B5EF4-FFF2-40B4-BE49-F238E27FC236}">
              <a16:creationId xmlns:a16="http://schemas.microsoft.com/office/drawing/2014/main" xmlns="" id="{D8739026-3F3C-491A-A788-1D372ABA16C9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00" name="Line 8">
          <a:extLst>
            <a:ext uri="{FF2B5EF4-FFF2-40B4-BE49-F238E27FC236}">
              <a16:creationId xmlns:a16="http://schemas.microsoft.com/office/drawing/2014/main" xmlns="" id="{BB4E20A5-9748-4A78-98C2-46F8E048480E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701" name="Line 4">
          <a:extLst>
            <a:ext uri="{FF2B5EF4-FFF2-40B4-BE49-F238E27FC236}">
              <a16:creationId xmlns:a16="http://schemas.microsoft.com/office/drawing/2014/main" xmlns="" id="{2544AE7A-63B6-4F4B-AC98-CDEA1A051DA0}"/>
            </a:ext>
          </a:extLst>
        </xdr:cNvPr>
        <xdr:cNvSpPr>
          <a:spLocks noChangeShapeType="1"/>
        </xdr:cNvSpPr>
      </xdr:nvSpPr>
      <xdr:spPr bwMode="auto">
        <a:xfrm>
          <a:off x="466725" y="51704875"/>
          <a:ext cx="4381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702" name="Line 7">
          <a:extLst>
            <a:ext uri="{FF2B5EF4-FFF2-40B4-BE49-F238E27FC236}">
              <a16:creationId xmlns:a16="http://schemas.microsoft.com/office/drawing/2014/main" xmlns="" id="{1D7AD1E3-FD6A-4203-9855-08F7870308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31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703" name="Line 8">
          <a:extLst>
            <a:ext uri="{FF2B5EF4-FFF2-40B4-BE49-F238E27FC236}">
              <a16:creationId xmlns:a16="http://schemas.microsoft.com/office/drawing/2014/main" xmlns="" id="{FB465729-D7D3-4A75-A354-9A0D6A031AAF}"/>
            </a:ext>
          </a:extLst>
        </xdr:cNvPr>
        <xdr:cNvSpPr>
          <a:spLocks noChangeShapeType="1"/>
        </xdr:cNvSpPr>
      </xdr:nvSpPr>
      <xdr:spPr bwMode="auto">
        <a:xfrm flipH="1">
          <a:off x="190500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704" name="Line 7">
          <a:extLst>
            <a:ext uri="{FF2B5EF4-FFF2-40B4-BE49-F238E27FC236}">
              <a16:creationId xmlns:a16="http://schemas.microsoft.com/office/drawing/2014/main" xmlns="" id="{CDF2FA6D-88E6-487D-BCEF-2B15D225D2B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118897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705" name="Line 8">
          <a:extLst>
            <a:ext uri="{FF2B5EF4-FFF2-40B4-BE49-F238E27FC236}">
              <a16:creationId xmlns:a16="http://schemas.microsoft.com/office/drawing/2014/main" xmlns="" id="{3E86C3B8-D9F0-408C-97FF-9E17D1CA99F7}"/>
            </a:ext>
          </a:extLst>
        </xdr:cNvPr>
        <xdr:cNvSpPr>
          <a:spLocks noChangeShapeType="1"/>
        </xdr:cNvSpPr>
      </xdr:nvSpPr>
      <xdr:spPr bwMode="auto">
        <a:xfrm flipH="1">
          <a:off x="1905000" y="1207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706" name="Line 8">
          <a:extLst>
            <a:ext uri="{FF2B5EF4-FFF2-40B4-BE49-F238E27FC236}">
              <a16:creationId xmlns:a16="http://schemas.microsoft.com/office/drawing/2014/main" xmlns="" id="{E9E3F95A-97EE-4A57-959D-728FB6AB3EDD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07" name="Line 8">
          <a:extLst>
            <a:ext uri="{FF2B5EF4-FFF2-40B4-BE49-F238E27FC236}">
              <a16:creationId xmlns:a16="http://schemas.microsoft.com/office/drawing/2014/main" xmlns="" id="{655A8A13-33F1-4AB1-B76B-D3DEDA786A6B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8" name="Line 8">
          <a:extLst>
            <a:ext uri="{FF2B5EF4-FFF2-40B4-BE49-F238E27FC236}">
              <a16:creationId xmlns:a16="http://schemas.microsoft.com/office/drawing/2014/main" xmlns="" id="{52CB799D-4619-4FB5-93A9-88BC9CF39FB4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9" name="Line 8">
          <a:extLst>
            <a:ext uri="{FF2B5EF4-FFF2-40B4-BE49-F238E27FC236}">
              <a16:creationId xmlns:a16="http://schemas.microsoft.com/office/drawing/2014/main" xmlns="" id="{8D0C1F2A-DADC-4BB9-85FD-EABF4534BA1C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710" name="Line 8">
          <a:extLst>
            <a:ext uri="{FF2B5EF4-FFF2-40B4-BE49-F238E27FC236}">
              <a16:creationId xmlns:a16="http://schemas.microsoft.com/office/drawing/2014/main" xmlns="" id="{27AC653E-E193-40AE-8697-057C96D840C6}"/>
            </a:ext>
          </a:extLst>
        </xdr:cNvPr>
        <xdr:cNvSpPr>
          <a:spLocks noChangeShapeType="1"/>
        </xdr:cNvSpPr>
      </xdr:nvSpPr>
      <xdr:spPr bwMode="auto">
        <a:xfrm flipH="1">
          <a:off x="1905000" y="5545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711" name="Line 8">
          <a:extLst>
            <a:ext uri="{FF2B5EF4-FFF2-40B4-BE49-F238E27FC236}">
              <a16:creationId xmlns:a16="http://schemas.microsoft.com/office/drawing/2014/main" xmlns="" id="{590E9814-D1A4-4ADC-BF65-AB9FC28D4F3B}"/>
            </a:ext>
          </a:extLst>
        </xdr:cNvPr>
        <xdr:cNvSpPr>
          <a:spLocks noChangeShapeType="1"/>
        </xdr:cNvSpPr>
      </xdr:nvSpPr>
      <xdr:spPr bwMode="auto">
        <a:xfrm flipH="1">
          <a:off x="1905000" y="594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12" name="Line 8">
          <a:extLst>
            <a:ext uri="{FF2B5EF4-FFF2-40B4-BE49-F238E27FC236}">
              <a16:creationId xmlns:a16="http://schemas.microsoft.com/office/drawing/2014/main" xmlns="" id="{82B9C0BD-8374-4914-ACE9-A628ACBAE7C4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3" name="Line 8">
          <a:extLst>
            <a:ext uri="{FF2B5EF4-FFF2-40B4-BE49-F238E27FC236}">
              <a16:creationId xmlns:a16="http://schemas.microsoft.com/office/drawing/2014/main" xmlns="" id="{F151B086-0062-41BB-AEFC-E76F0EC94F4F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4" name="Line 8">
          <a:extLst>
            <a:ext uri="{FF2B5EF4-FFF2-40B4-BE49-F238E27FC236}">
              <a16:creationId xmlns:a16="http://schemas.microsoft.com/office/drawing/2014/main" xmlns="" id="{2145ADD9-B8D9-46BC-B313-0D82C21E173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5" name="Line 8">
          <a:extLst>
            <a:ext uri="{FF2B5EF4-FFF2-40B4-BE49-F238E27FC236}">
              <a16:creationId xmlns:a16="http://schemas.microsoft.com/office/drawing/2014/main" xmlns="" id="{AC35B21C-721E-4065-B724-092413F893B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6" name="Line 8">
          <a:extLst>
            <a:ext uri="{FF2B5EF4-FFF2-40B4-BE49-F238E27FC236}">
              <a16:creationId xmlns:a16="http://schemas.microsoft.com/office/drawing/2014/main" xmlns="" id="{CFE2CAEF-5D05-4441-99CA-4B88C931E7CC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7" name="Line 8">
          <a:extLst>
            <a:ext uri="{FF2B5EF4-FFF2-40B4-BE49-F238E27FC236}">
              <a16:creationId xmlns:a16="http://schemas.microsoft.com/office/drawing/2014/main" xmlns="" id="{F09DA90F-60DB-4378-B8D8-7CF5F11E08D1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8" name="Line 8">
          <a:extLst>
            <a:ext uri="{FF2B5EF4-FFF2-40B4-BE49-F238E27FC236}">
              <a16:creationId xmlns:a16="http://schemas.microsoft.com/office/drawing/2014/main" xmlns="" id="{7ED0DC65-EEA5-4064-A1A1-6DFA3635F77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19" name="Line 8">
          <a:extLst>
            <a:ext uri="{FF2B5EF4-FFF2-40B4-BE49-F238E27FC236}">
              <a16:creationId xmlns:a16="http://schemas.microsoft.com/office/drawing/2014/main" xmlns="" id="{F77085B0-0FEC-4409-B45F-72947FD41A7D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20" name="Line 8">
          <a:extLst>
            <a:ext uri="{FF2B5EF4-FFF2-40B4-BE49-F238E27FC236}">
              <a16:creationId xmlns:a16="http://schemas.microsoft.com/office/drawing/2014/main" xmlns="" id="{42EBFF63-C416-4C54-9F0B-C3FCEF48354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1" name="Line 8">
          <a:extLst>
            <a:ext uri="{FF2B5EF4-FFF2-40B4-BE49-F238E27FC236}">
              <a16:creationId xmlns:a16="http://schemas.microsoft.com/office/drawing/2014/main" xmlns="" id="{5B2D2665-21BA-405C-9B9B-0F4788FC0050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2" name="Line 8">
          <a:extLst>
            <a:ext uri="{FF2B5EF4-FFF2-40B4-BE49-F238E27FC236}">
              <a16:creationId xmlns:a16="http://schemas.microsoft.com/office/drawing/2014/main" xmlns="" id="{2AD0073D-ACE6-4A0E-9444-56927FE67CA5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3" name="Line 8">
          <a:extLst>
            <a:ext uri="{FF2B5EF4-FFF2-40B4-BE49-F238E27FC236}">
              <a16:creationId xmlns:a16="http://schemas.microsoft.com/office/drawing/2014/main" xmlns="" id="{C9EA3782-6EE3-4ACC-A2C2-70F9EDBCE530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4" name="Line 8">
          <a:extLst>
            <a:ext uri="{FF2B5EF4-FFF2-40B4-BE49-F238E27FC236}">
              <a16:creationId xmlns:a16="http://schemas.microsoft.com/office/drawing/2014/main" xmlns="" id="{A20036BF-D961-49B7-87B7-8AD5C3999AB5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5" name="Line 8">
          <a:extLst>
            <a:ext uri="{FF2B5EF4-FFF2-40B4-BE49-F238E27FC236}">
              <a16:creationId xmlns:a16="http://schemas.microsoft.com/office/drawing/2014/main" xmlns="" id="{FCCA2829-E5E9-4B16-BADB-C04B5E62AAD4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6" name="Line 8">
          <a:extLst>
            <a:ext uri="{FF2B5EF4-FFF2-40B4-BE49-F238E27FC236}">
              <a16:creationId xmlns:a16="http://schemas.microsoft.com/office/drawing/2014/main" xmlns="" id="{4D8706D0-7E34-41BE-9D4E-4A28394E8F47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7" name="Line 8">
          <a:extLst>
            <a:ext uri="{FF2B5EF4-FFF2-40B4-BE49-F238E27FC236}">
              <a16:creationId xmlns:a16="http://schemas.microsoft.com/office/drawing/2014/main" xmlns="" id="{86ADD11C-EB6D-487F-89C4-27E14F86EF39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8" name="Line 8">
          <a:extLst>
            <a:ext uri="{FF2B5EF4-FFF2-40B4-BE49-F238E27FC236}">
              <a16:creationId xmlns:a16="http://schemas.microsoft.com/office/drawing/2014/main" xmlns="" id="{23811435-7BF0-40CF-AA30-7D9AB4E9B573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9" name="Line 8">
          <a:extLst>
            <a:ext uri="{FF2B5EF4-FFF2-40B4-BE49-F238E27FC236}">
              <a16:creationId xmlns:a16="http://schemas.microsoft.com/office/drawing/2014/main" xmlns="" id="{52FA73D2-B091-4738-824B-614F411F98E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0" name="Line 8">
          <a:extLst>
            <a:ext uri="{FF2B5EF4-FFF2-40B4-BE49-F238E27FC236}">
              <a16:creationId xmlns:a16="http://schemas.microsoft.com/office/drawing/2014/main" xmlns="" id="{4378E30F-4D43-4DC1-8160-71EB683CADB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1" name="Line 8">
          <a:extLst>
            <a:ext uri="{FF2B5EF4-FFF2-40B4-BE49-F238E27FC236}">
              <a16:creationId xmlns:a16="http://schemas.microsoft.com/office/drawing/2014/main" xmlns="" id="{E26791DA-7C6D-4FB0-B8A3-DFD308CF86BD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2" name="Line 8">
          <a:extLst>
            <a:ext uri="{FF2B5EF4-FFF2-40B4-BE49-F238E27FC236}">
              <a16:creationId xmlns:a16="http://schemas.microsoft.com/office/drawing/2014/main" xmlns="" id="{3BCD86F5-4741-4F30-A1A5-878BDB0BBE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3" name="Line 8">
          <a:extLst>
            <a:ext uri="{FF2B5EF4-FFF2-40B4-BE49-F238E27FC236}">
              <a16:creationId xmlns:a16="http://schemas.microsoft.com/office/drawing/2014/main" xmlns="" id="{FA56E997-AB22-425E-86BF-F858EF9EF24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4" name="Line 8">
          <a:extLst>
            <a:ext uri="{FF2B5EF4-FFF2-40B4-BE49-F238E27FC236}">
              <a16:creationId xmlns:a16="http://schemas.microsoft.com/office/drawing/2014/main" xmlns="" id="{F1F6BF8D-D8F4-4068-86D7-68827A5787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5" name="Line 7">
          <a:extLst>
            <a:ext uri="{FF2B5EF4-FFF2-40B4-BE49-F238E27FC236}">
              <a16:creationId xmlns:a16="http://schemas.microsoft.com/office/drawing/2014/main" xmlns="" id="{795AED31-C331-496F-A727-6F266D36DF7E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36" name="Line 8">
          <a:extLst>
            <a:ext uri="{FF2B5EF4-FFF2-40B4-BE49-F238E27FC236}">
              <a16:creationId xmlns:a16="http://schemas.microsoft.com/office/drawing/2014/main" xmlns="" id="{B348DB5E-DDDE-4439-9BB4-C0D618F6663D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737" name="Line 7">
          <a:extLst>
            <a:ext uri="{FF2B5EF4-FFF2-40B4-BE49-F238E27FC236}">
              <a16:creationId xmlns:a16="http://schemas.microsoft.com/office/drawing/2014/main" xmlns="" id="{5BBCFF92-29BD-46A5-B19B-E0C0AF81136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17754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738" name="Line 8">
          <a:extLst>
            <a:ext uri="{FF2B5EF4-FFF2-40B4-BE49-F238E27FC236}">
              <a16:creationId xmlns:a16="http://schemas.microsoft.com/office/drawing/2014/main" xmlns="" id="{B1E1037E-EEC7-4393-A094-50C6CA1FC2A1}"/>
            </a:ext>
          </a:extLst>
        </xdr:cNvPr>
        <xdr:cNvSpPr>
          <a:spLocks noChangeShapeType="1"/>
        </xdr:cNvSpPr>
      </xdr:nvSpPr>
      <xdr:spPr bwMode="auto">
        <a:xfrm flipH="1">
          <a:off x="1266825" y="3195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9" name="Line 7">
          <a:extLst>
            <a:ext uri="{FF2B5EF4-FFF2-40B4-BE49-F238E27FC236}">
              <a16:creationId xmlns:a16="http://schemas.microsoft.com/office/drawing/2014/main" xmlns="" id="{F595FD95-DE0E-49E0-B394-4B4495ED500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0" name="Line 8">
          <a:extLst>
            <a:ext uri="{FF2B5EF4-FFF2-40B4-BE49-F238E27FC236}">
              <a16:creationId xmlns:a16="http://schemas.microsoft.com/office/drawing/2014/main" xmlns="" id="{C45C3157-DBBD-47AE-AB3E-757DDEBBE69A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741" name="Line 7">
          <a:extLst>
            <a:ext uri="{FF2B5EF4-FFF2-40B4-BE49-F238E27FC236}">
              <a16:creationId xmlns:a16="http://schemas.microsoft.com/office/drawing/2014/main" xmlns="" id="{A774B966-336B-4F0B-815C-AFD860406A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0030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2" name="Line 8">
          <a:extLst>
            <a:ext uri="{FF2B5EF4-FFF2-40B4-BE49-F238E27FC236}">
              <a16:creationId xmlns:a16="http://schemas.microsoft.com/office/drawing/2014/main" xmlns="" id="{30FC0420-1243-4BE7-B357-6114595F95ED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3" name="Line 8">
          <a:extLst>
            <a:ext uri="{FF2B5EF4-FFF2-40B4-BE49-F238E27FC236}">
              <a16:creationId xmlns:a16="http://schemas.microsoft.com/office/drawing/2014/main" xmlns="" id="{6DD9C8F4-0168-4EF2-B3D8-85F4F0E25C90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4" name="Line 8">
          <a:extLst>
            <a:ext uri="{FF2B5EF4-FFF2-40B4-BE49-F238E27FC236}">
              <a16:creationId xmlns:a16="http://schemas.microsoft.com/office/drawing/2014/main" xmlns="" id="{C24B8C8B-6661-4DB7-96CC-128C14ED785D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745" name="Line 8">
          <a:extLst>
            <a:ext uri="{FF2B5EF4-FFF2-40B4-BE49-F238E27FC236}">
              <a16:creationId xmlns:a16="http://schemas.microsoft.com/office/drawing/2014/main" xmlns="" id="{D8A9F278-13C5-4AE7-988D-E755A5F82FB5}"/>
            </a:ext>
          </a:extLst>
        </xdr:cNvPr>
        <xdr:cNvSpPr>
          <a:spLocks noChangeShapeType="1"/>
        </xdr:cNvSpPr>
      </xdr:nvSpPr>
      <xdr:spPr bwMode="auto">
        <a:xfrm flipH="1">
          <a:off x="1266825" y="5469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6" name="Line 8">
          <a:extLst>
            <a:ext uri="{FF2B5EF4-FFF2-40B4-BE49-F238E27FC236}">
              <a16:creationId xmlns:a16="http://schemas.microsoft.com/office/drawing/2014/main" xmlns="" id="{34BC38F0-ABB0-453E-8AFD-717D10C09BF3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47" name="Line 8">
          <a:extLst>
            <a:ext uri="{FF2B5EF4-FFF2-40B4-BE49-F238E27FC236}">
              <a16:creationId xmlns:a16="http://schemas.microsoft.com/office/drawing/2014/main" xmlns="" id="{EE2364D9-6892-4388-BC20-E2AD392FE2D5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748" name="Line 7">
          <a:extLst>
            <a:ext uri="{FF2B5EF4-FFF2-40B4-BE49-F238E27FC236}">
              <a16:creationId xmlns:a16="http://schemas.microsoft.com/office/drawing/2014/main" xmlns="" id="{1F6DC936-C6A8-42E0-A9B3-AAD5C6B4A34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49" name="Line 8">
          <a:extLst>
            <a:ext uri="{FF2B5EF4-FFF2-40B4-BE49-F238E27FC236}">
              <a16:creationId xmlns:a16="http://schemas.microsoft.com/office/drawing/2014/main" xmlns="" id="{099DF0CE-5CC4-4980-BE52-95C2434480DA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0" name="Line 8">
          <a:extLst>
            <a:ext uri="{FF2B5EF4-FFF2-40B4-BE49-F238E27FC236}">
              <a16:creationId xmlns:a16="http://schemas.microsoft.com/office/drawing/2014/main" xmlns="" id="{DDB5BA34-FF89-43DD-B29E-5DAED172E285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1" name="Line 8">
          <a:extLst>
            <a:ext uri="{FF2B5EF4-FFF2-40B4-BE49-F238E27FC236}">
              <a16:creationId xmlns:a16="http://schemas.microsoft.com/office/drawing/2014/main" xmlns="" id="{2E670938-8378-4C97-8A7A-6301834A162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752" name="Line 7">
          <a:extLst>
            <a:ext uri="{FF2B5EF4-FFF2-40B4-BE49-F238E27FC236}">
              <a16:creationId xmlns:a16="http://schemas.microsoft.com/office/drawing/2014/main" xmlns="" id="{5899DDE4-A195-4171-83B5-671457C40C3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111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753" name="Line 8">
          <a:extLst>
            <a:ext uri="{FF2B5EF4-FFF2-40B4-BE49-F238E27FC236}">
              <a16:creationId xmlns:a16="http://schemas.microsoft.com/office/drawing/2014/main" xmlns="" id="{A6C3A031-691E-4834-8888-66D869F0FEF0}"/>
            </a:ext>
          </a:extLst>
        </xdr:cNvPr>
        <xdr:cNvSpPr>
          <a:spLocks noChangeShapeType="1"/>
        </xdr:cNvSpPr>
      </xdr:nvSpPr>
      <xdr:spPr bwMode="auto">
        <a:xfrm flipH="1">
          <a:off x="1266825" y="5129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54" name="Line 8">
          <a:extLst>
            <a:ext uri="{FF2B5EF4-FFF2-40B4-BE49-F238E27FC236}">
              <a16:creationId xmlns:a16="http://schemas.microsoft.com/office/drawing/2014/main" xmlns="" id="{BC51B721-651C-4980-B927-B7ACD48ED2FD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55" name="Line 8">
          <a:extLst>
            <a:ext uri="{FF2B5EF4-FFF2-40B4-BE49-F238E27FC236}">
              <a16:creationId xmlns:a16="http://schemas.microsoft.com/office/drawing/2014/main" xmlns="" id="{8C9FD661-4CA3-4C79-A715-145AA6C4E556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6" name="Line 4">
          <a:extLst>
            <a:ext uri="{FF2B5EF4-FFF2-40B4-BE49-F238E27FC236}">
              <a16:creationId xmlns:a16="http://schemas.microsoft.com/office/drawing/2014/main" xmlns="" id="{7D7EB59F-2AA5-4E84-BC6A-A1B711E6643B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7" name="Line 4">
          <a:extLst>
            <a:ext uri="{FF2B5EF4-FFF2-40B4-BE49-F238E27FC236}">
              <a16:creationId xmlns:a16="http://schemas.microsoft.com/office/drawing/2014/main" xmlns="" id="{02A65DC6-7E7B-4F72-9D3E-5CF23E0DAF5C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8" name="Line 4">
          <a:extLst>
            <a:ext uri="{FF2B5EF4-FFF2-40B4-BE49-F238E27FC236}">
              <a16:creationId xmlns:a16="http://schemas.microsoft.com/office/drawing/2014/main" xmlns="" id="{81302DCA-C772-4115-9810-16DEC6E4A01D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9" name="Line 4">
          <a:extLst>
            <a:ext uri="{FF2B5EF4-FFF2-40B4-BE49-F238E27FC236}">
              <a16:creationId xmlns:a16="http://schemas.microsoft.com/office/drawing/2014/main" xmlns="" id="{48EFD7AA-31D7-4DDE-A744-D80BD59C8D58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0" name="Line 7">
          <a:extLst>
            <a:ext uri="{FF2B5EF4-FFF2-40B4-BE49-F238E27FC236}">
              <a16:creationId xmlns:a16="http://schemas.microsoft.com/office/drawing/2014/main" xmlns="" id="{92EA10F2-3E01-4C9C-B3DD-970CD83F9E1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1" name="Line 8">
          <a:extLst>
            <a:ext uri="{FF2B5EF4-FFF2-40B4-BE49-F238E27FC236}">
              <a16:creationId xmlns:a16="http://schemas.microsoft.com/office/drawing/2014/main" xmlns="" id="{630C19E0-3E17-4BC8-8C5B-49999108B8E8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2" name="Line 7">
          <a:extLst>
            <a:ext uri="{FF2B5EF4-FFF2-40B4-BE49-F238E27FC236}">
              <a16:creationId xmlns:a16="http://schemas.microsoft.com/office/drawing/2014/main" xmlns="" id="{7C747191-8699-49F2-AA81-AE86FA38ED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3" name="Line 8">
          <a:extLst>
            <a:ext uri="{FF2B5EF4-FFF2-40B4-BE49-F238E27FC236}">
              <a16:creationId xmlns:a16="http://schemas.microsoft.com/office/drawing/2014/main" xmlns="" id="{CE217711-C544-44CC-9898-07A0B84EE2AA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4" name="Line 7">
          <a:extLst>
            <a:ext uri="{FF2B5EF4-FFF2-40B4-BE49-F238E27FC236}">
              <a16:creationId xmlns:a16="http://schemas.microsoft.com/office/drawing/2014/main" xmlns="" id="{07A66896-1F29-44A7-82FA-AC444088878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5" name="Line 8">
          <a:extLst>
            <a:ext uri="{FF2B5EF4-FFF2-40B4-BE49-F238E27FC236}">
              <a16:creationId xmlns:a16="http://schemas.microsoft.com/office/drawing/2014/main" xmlns="" id="{EBAAEA97-F927-4EC4-8263-542E79115BC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6" name="Line 7">
          <a:extLst>
            <a:ext uri="{FF2B5EF4-FFF2-40B4-BE49-F238E27FC236}">
              <a16:creationId xmlns:a16="http://schemas.microsoft.com/office/drawing/2014/main" xmlns="" id="{D9FCC2CA-3DDE-4DEA-8CA4-5BF5DA9B9FB4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7" name="Line 8">
          <a:extLst>
            <a:ext uri="{FF2B5EF4-FFF2-40B4-BE49-F238E27FC236}">
              <a16:creationId xmlns:a16="http://schemas.microsoft.com/office/drawing/2014/main" xmlns="" id="{351EA15B-4372-4C30-A83D-3D7EB811CFBB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768" name="Line 7">
          <a:extLst>
            <a:ext uri="{FF2B5EF4-FFF2-40B4-BE49-F238E27FC236}">
              <a16:creationId xmlns:a16="http://schemas.microsoft.com/office/drawing/2014/main" xmlns="" id="{DDD91111-F488-4400-AB0D-7C3965CC4B5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82130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69" name="Line 8">
          <a:extLst>
            <a:ext uri="{FF2B5EF4-FFF2-40B4-BE49-F238E27FC236}">
              <a16:creationId xmlns:a16="http://schemas.microsoft.com/office/drawing/2014/main" xmlns="" id="{49C96155-06C6-41FD-98D0-FDCF3380FF2B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70" name="Line 8">
          <a:extLst>
            <a:ext uri="{FF2B5EF4-FFF2-40B4-BE49-F238E27FC236}">
              <a16:creationId xmlns:a16="http://schemas.microsoft.com/office/drawing/2014/main" xmlns="" id="{E58BD09C-E701-4112-848A-BB14316E20C8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771" name="Line 7">
          <a:extLst>
            <a:ext uri="{FF2B5EF4-FFF2-40B4-BE49-F238E27FC236}">
              <a16:creationId xmlns:a16="http://schemas.microsoft.com/office/drawing/2014/main" xmlns="" id="{758BB52D-5C1D-4B50-B4AD-773D559232D5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2" name="Line 8">
          <a:extLst>
            <a:ext uri="{FF2B5EF4-FFF2-40B4-BE49-F238E27FC236}">
              <a16:creationId xmlns:a16="http://schemas.microsoft.com/office/drawing/2014/main" xmlns="" id="{E53464DD-6D3A-45C0-8C4A-B33E1C0CAAC2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3" name="Line 8">
          <a:extLst>
            <a:ext uri="{FF2B5EF4-FFF2-40B4-BE49-F238E27FC236}">
              <a16:creationId xmlns:a16="http://schemas.microsoft.com/office/drawing/2014/main" xmlns="" id="{CE736290-AD5D-48D7-A7C8-8F291CE29E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4" name="Line 8">
          <a:extLst>
            <a:ext uri="{FF2B5EF4-FFF2-40B4-BE49-F238E27FC236}">
              <a16:creationId xmlns:a16="http://schemas.microsoft.com/office/drawing/2014/main" xmlns="" id="{3CFDDBF7-1419-4421-82E2-2DA337E882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775" name="Line 8">
          <a:extLst>
            <a:ext uri="{FF2B5EF4-FFF2-40B4-BE49-F238E27FC236}">
              <a16:creationId xmlns:a16="http://schemas.microsoft.com/office/drawing/2014/main" xmlns="" id="{D2492D92-BE3C-4F83-8D7E-611E600AB054}"/>
            </a:ext>
          </a:extLst>
        </xdr:cNvPr>
        <xdr:cNvSpPr>
          <a:spLocks noChangeShapeType="1"/>
        </xdr:cNvSpPr>
      </xdr:nvSpPr>
      <xdr:spPr bwMode="auto">
        <a:xfrm flipH="1">
          <a:off x="1266825" y="538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6" name="Line 8">
          <a:extLst>
            <a:ext uri="{FF2B5EF4-FFF2-40B4-BE49-F238E27FC236}">
              <a16:creationId xmlns:a16="http://schemas.microsoft.com/office/drawing/2014/main" xmlns="" id="{C1EE2DAC-30C0-4E52-80CC-45F84E1F528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7" name="Line 7">
          <a:extLst>
            <a:ext uri="{FF2B5EF4-FFF2-40B4-BE49-F238E27FC236}">
              <a16:creationId xmlns:a16="http://schemas.microsoft.com/office/drawing/2014/main" xmlns="" id="{FA3853D7-F327-4972-A19E-18DF7339DD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78" name="Line 8">
          <a:extLst>
            <a:ext uri="{FF2B5EF4-FFF2-40B4-BE49-F238E27FC236}">
              <a16:creationId xmlns:a16="http://schemas.microsoft.com/office/drawing/2014/main" xmlns="" id="{51939FC4-028D-4010-8D60-69F778ABB7B0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9" name="Line 7">
          <a:extLst>
            <a:ext uri="{FF2B5EF4-FFF2-40B4-BE49-F238E27FC236}">
              <a16:creationId xmlns:a16="http://schemas.microsoft.com/office/drawing/2014/main" xmlns="" id="{64A3C422-FB26-401A-835C-BFDB1278B60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80" name="Line 8">
          <a:extLst>
            <a:ext uri="{FF2B5EF4-FFF2-40B4-BE49-F238E27FC236}">
              <a16:creationId xmlns:a16="http://schemas.microsoft.com/office/drawing/2014/main" xmlns="" id="{3EC681DA-1FF0-4B19-8FD8-E8A399B5A36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1" name="Line 7">
          <a:extLst>
            <a:ext uri="{FF2B5EF4-FFF2-40B4-BE49-F238E27FC236}">
              <a16:creationId xmlns:a16="http://schemas.microsoft.com/office/drawing/2014/main" xmlns="" id="{082D7DD8-96F9-45B8-877A-81C9E1161B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2" name="Line 8">
          <a:extLst>
            <a:ext uri="{FF2B5EF4-FFF2-40B4-BE49-F238E27FC236}">
              <a16:creationId xmlns:a16="http://schemas.microsoft.com/office/drawing/2014/main" xmlns="" id="{45702210-34B0-4D13-9850-5C7DEA91D712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3" name="Line 7">
          <a:extLst>
            <a:ext uri="{FF2B5EF4-FFF2-40B4-BE49-F238E27FC236}">
              <a16:creationId xmlns:a16="http://schemas.microsoft.com/office/drawing/2014/main" xmlns="" id="{55DCB9C9-B47C-48F1-86B2-C3FD0E1287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4" name="Line 8">
          <a:extLst>
            <a:ext uri="{FF2B5EF4-FFF2-40B4-BE49-F238E27FC236}">
              <a16:creationId xmlns:a16="http://schemas.microsoft.com/office/drawing/2014/main" xmlns="" id="{BE105AFE-FD04-4E7F-9EF3-E0477C70D33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85" name="Line 8">
          <a:extLst>
            <a:ext uri="{FF2B5EF4-FFF2-40B4-BE49-F238E27FC236}">
              <a16:creationId xmlns:a16="http://schemas.microsoft.com/office/drawing/2014/main" xmlns="" id="{4E54C6CE-4D89-461E-9D18-AA8887ED8288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86" name="Line 7">
          <a:extLst>
            <a:ext uri="{FF2B5EF4-FFF2-40B4-BE49-F238E27FC236}">
              <a16:creationId xmlns:a16="http://schemas.microsoft.com/office/drawing/2014/main" xmlns="" id="{BAC4EA0F-A8A3-48C2-A739-1076685AE55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87" name="Line 8">
          <a:extLst>
            <a:ext uri="{FF2B5EF4-FFF2-40B4-BE49-F238E27FC236}">
              <a16:creationId xmlns:a16="http://schemas.microsoft.com/office/drawing/2014/main" xmlns="" id="{F921B16E-FABA-4B62-9B7D-3F437FFA3D0A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8" name="Line 8">
          <a:extLst>
            <a:ext uri="{FF2B5EF4-FFF2-40B4-BE49-F238E27FC236}">
              <a16:creationId xmlns:a16="http://schemas.microsoft.com/office/drawing/2014/main" xmlns="" id="{EE8829E0-BBF3-475C-98F6-ACF4ED39663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9" name="Line 8">
          <a:extLst>
            <a:ext uri="{FF2B5EF4-FFF2-40B4-BE49-F238E27FC236}">
              <a16:creationId xmlns:a16="http://schemas.microsoft.com/office/drawing/2014/main" xmlns="" id="{A5F20140-57A0-4ECE-92AC-86D650F70C7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790" name="Line 8">
          <a:extLst>
            <a:ext uri="{FF2B5EF4-FFF2-40B4-BE49-F238E27FC236}">
              <a16:creationId xmlns:a16="http://schemas.microsoft.com/office/drawing/2014/main" xmlns="" id="{1FA8AB87-F35D-413A-9DFC-F4CB41D060A3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1" name="Line 8">
          <a:extLst>
            <a:ext uri="{FF2B5EF4-FFF2-40B4-BE49-F238E27FC236}">
              <a16:creationId xmlns:a16="http://schemas.microsoft.com/office/drawing/2014/main" xmlns="" id="{20AC5A73-E454-425D-B6DE-B34DB36D786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2" name="Line 8">
          <a:extLst>
            <a:ext uri="{FF2B5EF4-FFF2-40B4-BE49-F238E27FC236}">
              <a16:creationId xmlns:a16="http://schemas.microsoft.com/office/drawing/2014/main" xmlns="" id="{A1BFA4E3-5C11-4017-B432-B6B006E0AB94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3" name="Line 7">
          <a:extLst>
            <a:ext uri="{FF2B5EF4-FFF2-40B4-BE49-F238E27FC236}">
              <a16:creationId xmlns:a16="http://schemas.microsoft.com/office/drawing/2014/main" xmlns="" id="{5C5031AD-BE36-455A-9651-0EF878EEA24A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4" name="Line 8">
          <a:extLst>
            <a:ext uri="{FF2B5EF4-FFF2-40B4-BE49-F238E27FC236}">
              <a16:creationId xmlns:a16="http://schemas.microsoft.com/office/drawing/2014/main" xmlns="" id="{73ABA79B-BABA-4382-B117-D00D2F1533D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5" name="Line 7">
          <a:extLst>
            <a:ext uri="{FF2B5EF4-FFF2-40B4-BE49-F238E27FC236}">
              <a16:creationId xmlns:a16="http://schemas.microsoft.com/office/drawing/2014/main" xmlns="" id="{200879B6-DB8E-4DFA-8DFA-5FECA949E3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6" name="Line 8">
          <a:extLst>
            <a:ext uri="{FF2B5EF4-FFF2-40B4-BE49-F238E27FC236}">
              <a16:creationId xmlns:a16="http://schemas.microsoft.com/office/drawing/2014/main" xmlns="" id="{CBADECC6-31AD-4B9E-979B-F4DB0F8E861D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7" name="Line 8">
          <a:extLst>
            <a:ext uri="{FF2B5EF4-FFF2-40B4-BE49-F238E27FC236}">
              <a16:creationId xmlns:a16="http://schemas.microsoft.com/office/drawing/2014/main" xmlns="" id="{2FFE0ED1-9D3D-4332-8AD5-11C9232C9E8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98" name="Line 7">
          <a:extLst>
            <a:ext uri="{FF2B5EF4-FFF2-40B4-BE49-F238E27FC236}">
              <a16:creationId xmlns:a16="http://schemas.microsoft.com/office/drawing/2014/main" xmlns="" id="{04C32B2A-8DAB-4040-A0BA-3C319407A16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9" name="Line 8">
          <a:extLst>
            <a:ext uri="{FF2B5EF4-FFF2-40B4-BE49-F238E27FC236}">
              <a16:creationId xmlns:a16="http://schemas.microsoft.com/office/drawing/2014/main" xmlns="" id="{1EF7EE98-91D3-46F8-9F08-395EF070A646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0" name="Line 8">
          <a:extLst>
            <a:ext uri="{FF2B5EF4-FFF2-40B4-BE49-F238E27FC236}">
              <a16:creationId xmlns:a16="http://schemas.microsoft.com/office/drawing/2014/main" xmlns="" id="{B9517ABE-CF24-4B3E-9DD6-8D74CB4245F8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1" name="Line 8">
          <a:extLst>
            <a:ext uri="{FF2B5EF4-FFF2-40B4-BE49-F238E27FC236}">
              <a16:creationId xmlns:a16="http://schemas.microsoft.com/office/drawing/2014/main" xmlns="" id="{0C159F19-C22C-4B73-9326-49345A215629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02" name="Line 8">
          <a:extLst>
            <a:ext uri="{FF2B5EF4-FFF2-40B4-BE49-F238E27FC236}">
              <a16:creationId xmlns:a16="http://schemas.microsoft.com/office/drawing/2014/main" xmlns="" id="{152C8F8B-7C76-4144-AFEF-63866DC8F3CE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3" name="Line 8">
          <a:extLst>
            <a:ext uri="{FF2B5EF4-FFF2-40B4-BE49-F238E27FC236}">
              <a16:creationId xmlns:a16="http://schemas.microsoft.com/office/drawing/2014/main" xmlns="" id="{7D107A8F-43FC-4018-B0C7-90173DCDC19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4" name="Line 8">
          <a:extLst>
            <a:ext uri="{FF2B5EF4-FFF2-40B4-BE49-F238E27FC236}">
              <a16:creationId xmlns:a16="http://schemas.microsoft.com/office/drawing/2014/main" xmlns="" id="{66CD7806-DCA4-4536-9929-0C4C8184152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5" name="Line 8">
          <a:extLst>
            <a:ext uri="{FF2B5EF4-FFF2-40B4-BE49-F238E27FC236}">
              <a16:creationId xmlns:a16="http://schemas.microsoft.com/office/drawing/2014/main" xmlns="" id="{C9169441-65F8-4203-A1EB-4ADED248F61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06" name="Line 7">
          <a:extLst>
            <a:ext uri="{FF2B5EF4-FFF2-40B4-BE49-F238E27FC236}">
              <a16:creationId xmlns:a16="http://schemas.microsoft.com/office/drawing/2014/main" xmlns="" id="{47C776EB-5978-417C-8102-CCC0C447753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7" name="Line 8">
          <a:extLst>
            <a:ext uri="{FF2B5EF4-FFF2-40B4-BE49-F238E27FC236}">
              <a16:creationId xmlns:a16="http://schemas.microsoft.com/office/drawing/2014/main" xmlns="" id="{93187FAB-7B38-426E-ADEE-482A7F726E3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8" name="Line 8">
          <a:extLst>
            <a:ext uri="{FF2B5EF4-FFF2-40B4-BE49-F238E27FC236}">
              <a16:creationId xmlns:a16="http://schemas.microsoft.com/office/drawing/2014/main" xmlns="" id="{A833DBC8-2EF5-4FD2-866F-93CE186D5116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9" name="Line 8">
          <a:extLst>
            <a:ext uri="{FF2B5EF4-FFF2-40B4-BE49-F238E27FC236}">
              <a16:creationId xmlns:a16="http://schemas.microsoft.com/office/drawing/2014/main" xmlns="" id="{2CF4FF9A-082D-4F9D-B432-8D0BEE2EA2A7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0" name="Line 8">
          <a:extLst>
            <a:ext uri="{FF2B5EF4-FFF2-40B4-BE49-F238E27FC236}">
              <a16:creationId xmlns:a16="http://schemas.microsoft.com/office/drawing/2014/main" xmlns="" id="{3F65C499-ADBF-4E0C-B91F-A1BF63E3D452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11" name="Line 8">
          <a:extLst>
            <a:ext uri="{FF2B5EF4-FFF2-40B4-BE49-F238E27FC236}">
              <a16:creationId xmlns:a16="http://schemas.microsoft.com/office/drawing/2014/main" xmlns="" id="{6A6D8676-0CDF-4B46-B25C-7ECB85731D43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2" name="Line 8">
          <a:extLst>
            <a:ext uri="{FF2B5EF4-FFF2-40B4-BE49-F238E27FC236}">
              <a16:creationId xmlns:a16="http://schemas.microsoft.com/office/drawing/2014/main" xmlns="" id="{7B045A6B-0B97-4DE6-85E8-CD9AB701AB9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3" name="Line 8">
          <a:extLst>
            <a:ext uri="{FF2B5EF4-FFF2-40B4-BE49-F238E27FC236}">
              <a16:creationId xmlns:a16="http://schemas.microsoft.com/office/drawing/2014/main" xmlns="" id="{3019F8E3-1073-4C58-A7FC-300FFB6BAE6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14" name="Line 7">
          <a:extLst>
            <a:ext uri="{FF2B5EF4-FFF2-40B4-BE49-F238E27FC236}">
              <a16:creationId xmlns:a16="http://schemas.microsoft.com/office/drawing/2014/main" xmlns="" id="{04D40397-C006-4545-B683-5B9C1CC3AF5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5" name="Line 8">
          <a:extLst>
            <a:ext uri="{FF2B5EF4-FFF2-40B4-BE49-F238E27FC236}">
              <a16:creationId xmlns:a16="http://schemas.microsoft.com/office/drawing/2014/main" xmlns="" id="{398AD385-B65A-404E-8401-AEA4678D6B0E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6" name="Line 8">
          <a:extLst>
            <a:ext uri="{FF2B5EF4-FFF2-40B4-BE49-F238E27FC236}">
              <a16:creationId xmlns:a16="http://schemas.microsoft.com/office/drawing/2014/main" xmlns="" id="{C07104C2-3D22-4794-BEC3-5E37089A9AF2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7" name="Line 8">
          <a:extLst>
            <a:ext uri="{FF2B5EF4-FFF2-40B4-BE49-F238E27FC236}">
              <a16:creationId xmlns:a16="http://schemas.microsoft.com/office/drawing/2014/main" xmlns="" id="{823A5BDC-EB54-4E22-99C1-B1682E809CC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8" name="Line 8">
          <a:extLst>
            <a:ext uri="{FF2B5EF4-FFF2-40B4-BE49-F238E27FC236}">
              <a16:creationId xmlns:a16="http://schemas.microsoft.com/office/drawing/2014/main" xmlns="" id="{EF99C939-A9C5-40BD-88AE-6951EC79C1EC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9" name="Line 8">
          <a:extLst>
            <a:ext uri="{FF2B5EF4-FFF2-40B4-BE49-F238E27FC236}">
              <a16:creationId xmlns:a16="http://schemas.microsoft.com/office/drawing/2014/main" xmlns="" id="{ABF1409F-9971-4BC1-B591-EA98AC8745A9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0" name="Line 8">
          <a:extLst>
            <a:ext uri="{FF2B5EF4-FFF2-40B4-BE49-F238E27FC236}">
              <a16:creationId xmlns:a16="http://schemas.microsoft.com/office/drawing/2014/main" xmlns="" id="{D496710B-32BC-4A23-86EE-76FF51E15CA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1" name="Line 8">
          <a:extLst>
            <a:ext uri="{FF2B5EF4-FFF2-40B4-BE49-F238E27FC236}">
              <a16:creationId xmlns:a16="http://schemas.microsoft.com/office/drawing/2014/main" xmlns="" id="{1B0CD463-45CC-42A9-BA43-35CF87C06CF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22" name="Line 7">
          <a:extLst>
            <a:ext uri="{FF2B5EF4-FFF2-40B4-BE49-F238E27FC236}">
              <a16:creationId xmlns:a16="http://schemas.microsoft.com/office/drawing/2014/main" xmlns="" id="{F1B46665-C2DE-4545-B57D-AD3C7806195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3" name="Line 8">
          <a:extLst>
            <a:ext uri="{FF2B5EF4-FFF2-40B4-BE49-F238E27FC236}">
              <a16:creationId xmlns:a16="http://schemas.microsoft.com/office/drawing/2014/main" xmlns="" id="{FC6215C6-D73D-479D-BD01-28768E7C721C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4" name="Line 8">
          <a:extLst>
            <a:ext uri="{FF2B5EF4-FFF2-40B4-BE49-F238E27FC236}">
              <a16:creationId xmlns:a16="http://schemas.microsoft.com/office/drawing/2014/main" xmlns="" id="{07C3CAC2-E6FE-40FD-97E8-A3EFD4C50A7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5" name="Line 8">
          <a:extLst>
            <a:ext uri="{FF2B5EF4-FFF2-40B4-BE49-F238E27FC236}">
              <a16:creationId xmlns:a16="http://schemas.microsoft.com/office/drawing/2014/main" xmlns="" id="{AE5B2A63-807C-4432-9CF7-FEAE517B660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26" name="Line 8">
          <a:extLst>
            <a:ext uri="{FF2B5EF4-FFF2-40B4-BE49-F238E27FC236}">
              <a16:creationId xmlns:a16="http://schemas.microsoft.com/office/drawing/2014/main" xmlns="" id="{3A53DEB1-567E-4FF9-9F77-B0BB4C914A78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7" name="Line 8">
          <a:extLst>
            <a:ext uri="{FF2B5EF4-FFF2-40B4-BE49-F238E27FC236}">
              <a16:creationId xmlns:a16="http://schemas.microsoft.com/office/drawing/2014/main" xmlns="" id="{CA8DF366-A292-4785-9FF7-E847C9D2FA1C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8" name="Line 8">
          <a:extLst>
            <a:ext uri="{FF2B5EF4-FFF2-40B4-BE49-F238E27FC236}">
              <a16:creationId xmlns:a16="http://schemas.microsoft.com/office/drawing/2014/main" xmlns="" id="{FEA33927-0AC8-4F76-BBD4-7D01B8C682E9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29" name="Line 8">
          <a:extLst>
            <a:ext uri="{FF2B5EF4-FFF2-40B4-BE49-F238E27FC236}">
              <a16:creationId xmlns:a16="http://schemas.microsoft.com/office/drawing/2014/main" xmlns="" id="{B8A7272A-ABB0-465B-8F14-A496CD1BD90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830" name="Line 7">
          <a:extLst>
            <a:ext uri="{FF2B5EF4-FFF2-40B4-BE49-F238E27FC236}">
              <a16:creationId xmlns:a16="http://schemas.microsoft.com/office/drawing/2014/main" xmlns="" id="{520430B5-1EE8-4447-8896-66374720BB7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1" name="Line 8">
          <a:extLst>
            <a:ext uri="{FF2B5EF4-FFF2-40B4-BE49-F238E27FC236}">
              <a16:creationId xmlns:a16="http://schemas.microsoft.com/office/drawing/2014/main" xmlns="" id="{9386239B-D209-4E61-BB36-AC06B1CA1DEC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2" name="Line 8">
          <a:extLst>
            <a:ext uri="{FF2B5EF4-FFF2-40B4-BE49-F238E27FC236}">
              <a16:creationId xmlns:a16="http://schemas.microsoft.com/office/drawing/2014/main" xmlns="" id="{3549CD1F-5EBA-463C-A07D-85F93426B2E5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3" name="Line 8">
          <a:extLst>
            <a:ext uri="{FF2B5EF4-FFF2-40B4-BE49-F238E27FC236}">
              <a16:creationId xmlns:a16="http://schemas.microsoft.com/office/drawing/2014/main" xmlns="" id="{CD1685A6-63BB-4C08-9074-7A670AD96618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834" name="Line 7">
          <a:extLst>
            <a:ext uri="{FF2B5EF4-FFF2-40B4-BE49-F238E27FC236}">
              <a16:creationId xmlns:a16="http://schemas.microsoft.com/office/drawing/2014/main" xmlns="" id="{F5CC9E84-7211-4B1A-A7A5-96F5437724F3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01396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835" name="Line 8">
          <a:extLst>
            <a:ext uri="{FF2B5EF4-FFF2-40B4-BE49-F238E27FC236}">
              <a16:creationId xmlns:a16="http://schemas.microsoft.com/office/drawing/2014/main" xmlns="" id="{4D23C8AC-1E2F-4017-BC9B-A8039A1CA38A}"/>
            </a:ext>
          </a:extLst>
        </xdr:cNvPr>
        <xdr:cNvSpPr>
          <a:spLocks noChangeShapeType="1"/>
        </xdr:cNvSpPr>
      </xdr:nvSpPr>
      <xdr:spPr bwMode="auto">
        <a:xfrm flipH="1">
          <a:off x="1266825" y="5032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36" name="Line 8">
          <a:extLst>
            <a:ext uri="{FF2B5EF4-FFF2-40B4-BE49-F238E27FC236}">
              <a16:creationId xmlns:a16="http://schemas.microsoft.com/office/drawing/2014/main" xmlns="" id="{C5C623D1-9C44-4DD6-B160-A8D2879A033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7" name="Line 8">
          <a:extLst>
            <a:ext uri="{FF2B5EF4-FFF2-40B4-BE49-F238E27FC236}">
              <a16:creationId xmlns:a16="http://schemas.microsoft.com/office/drawing/2014/main" xmlns="" id="{FC6C4D33-BD94-450E-95A3-BDEBF6707DED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838" name="Line 4">
          <a:extLst>
            <a:ext uri="{FF2B5EF4-FFF2-40B4-BE49-F238E27FC236}">
              <a16:creationId xmlns:a16="http://schemas.microsoft.com/office/drawing/2014/main" xmlns="" id="{176C4DCC-1087-4A95-B090-F63175F33B0B}"/>
            </a:ext>
          </a:extLst>
        </xdr:cNvPr>
        <xdr:cNvSpPr>
          <a:spLocks noChangeShapeType="1"/>
        </xdr:cNvSpPr>
      </xdr:nvSpPr>
      <xdr:spPr bwMode="auto">
        <a:xfrm>
          <a:off x="463550" y="50850800"/>
          <a:ext cx="3238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839" name="Line 7">
          <a:extLst>
            <a:ext uri="{FF2B5EF4-FFF2-40B4-BE49-F238E27FC236}">
              <a16:creationId xmlns:a16="http://schemas.microsoft.com/office/drawing/2014/main" xmlns="" id="{70D4D5A8-BB89-4043-A47F-DDDCA236B29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494919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840" name="Line 8">
          <a:extLst>
            <a:ext uri="{FF2B5EF4-FFF2-40B4-BE49-F238E27FC236}">
              <a16:creationId xmlns:a16="http://schemas.microsoft.com/office/drawing/2014/main" xmlns="" id="{6828589A-2861-4E95-91B3-612E22510177}"/>
            </a:ext>
          </a:extLst>
        </xdr:cNvPr>
        <xdr:cNvSpPr>
          <a:spLocks noChangeShapeType="1"/>
        </xdr:cNvSpPr>
      </xdr:nvSpPr>
      <xdr:spPr bwMode="auto">
        <a:xfrm flipH="1">
          <a:off x="1266825" y="4967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841" name="Line 7">
          <a:extLst>
            <a:ext uri="{FF2B5EF4-FFF2-40B4-BE49-F238E27FC236}">
              <a16:creationId xmlns:a16="http://schemas.microsoft.com/office/drawing/2014/main" xmlns="" id="{FE256AC6-10F1-4AE1-88B1-FDC459835CD6}"/>
            </a:ext>
          </a:extLst>
        </xdr:cNvPr>
        <xdr:cNvSpPr>
          <a:spLocks noChangeShapeType="1"/>
        </xdr:cNvSpPr>
      </xdr:nvSpPr>
      <xdr:spPr bwMode="auto">
        <a:xfrm flipH="1" flipV="1">
          <a:off x="1266825" y="11661140"/>
          <a:ext cx="0" cy="1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842" name="Line 8">
          <a:extLst>
            <a:ext uri="{FF2B5EF4-FFF2-40B4-BE49-F238E27FC236}">
              <a16:creationId xmlns:a16="http://schemas.microsoft.com/office/drawing/2014/main" xmlns="" id="{BBC68D25-A8EC-4402-836B-D45443E506C5}"/>
            </a:ext>
          </a:extLst>
        </xdr:cNvPr>
        <xdr:cNvSpPr>
          <a:spLocks noChangeShapeType="1"/>
        </xdr:cNvSpPr>
      </xdr:nvSpPr>
      <xdr:spPr bwMode="auto">
        <a:xfrm flipH="1">
          <a:off x="1266825" y="1184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3" name="Line 8">
          <a:extLst>
            <a:ext uri="{FF2B5EF4-FFF2-40B4-BE49-F238E27FC236}">
              <a16:creationId xmlns:a16="http://schemas.microsoft.com/office/drawing/2014/main" xmlns="" id="{8B962DF5-BC0C-4C7F-96F7-404A52A16201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4" name="Line 8">
          <a:extLst>
            <a:ext uri="{FF2B5EF4-FFF2-40B4-BE49-F238E27FC236}">
              <a16:creationId xmlns:a16="http://schemas.microsoft.com/office/drawing/2014/main" xmlns="" id="{80451A28-2D0C-48AE-8D74-5028D613800D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845" name="Line 8">
          <a:extLst>
            <a:ext uri="{FF2B5EF4-FFF2-40B4-BE49-F238E27FC236}">
              <a16:creationId xmlns:a16="http://schemas.microsoft.com/office/drawing/2014/main" xmlns="" id="{A5300AD9-395D-45C2-A454-C91A86290F03}"/>
            </a:ext>
          </a:extLst>
        </xdr:cNvPr>
        <xdr:cNvSpPr>
          <a:spLocks noChangeShapeType="1"/>
        </xdr:cNvSpPr>
      </xdr:nvSpPr>
      <xdr:spPr bwMode="auto">
        <a:xfrm flipH="1">
          <a:off x="1266825" y="5453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6" name="Line 8">
          <a:extLst>
            <a:ext uri="{FF2B5EF4-FFF2-40B4-BE49-F238E27FC236}">
              <a16:creationId xmlns:a16="http://schemas.microsoft.com/office/drawing/2014/main" xmlns="" id="{35D47B7C-355F-494D-B6A6-AC2CD2401D2D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7" name="Line 8">
          <a:extLst>
            <a:ext uri="{FF2B5EF4-FFF2-40B4-BE49-F238E27FC236}">
              <a16:creationId xmlns:a16="http://schemas.microsoft.com/office/drawing/2014/main" xmlns="" id="{9B7CA6FA-340F-4F0B-9268-51DBDB6BC634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8" name="Line 8">
          <a:extLst>
            <a:ext uri="{FF2B5EF4-FFF2-40B4-BE49-F238E27FC236}">
              <a16:creationId xmlns:a16="http://schemas.microsoft.com/office/drawing/2014/main" xmlns="" id="{D25AADB2-9596-4963-B91A-32B640E39ED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9" name="Line 8">
          <a:extLst>
            <a:ext uri="{FF2B5EF4-FFF2-40B4-BE49-F238E27FC236}">
              <a16:creationId xmlns:a16="http://schemas.microsoft.com/office/drawing/2014/main" xmlns="" id="{0981390E-5AAF-427D-8DC9-03AD6EF72C6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0" name="Line 8">
          <a:extLst>
            <a:ext uri="{FF2B5EF4-FFF2-40B4-BE49-F238E27FC236}">
              <a16:creationId xmlns:a16="http://schemas.microsoft.com/office/drawing/2014/main" xmlns="" id="{A70DE828-1315-4D47-8151-F6E10F10ADD7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1" name="Line 8">
          <a:extLst>
            <a:ext uri="{FF2B5EF4-FFF2-40B4-BE49-F238E27FC236}">
              <a16:creationId xmlns:a16="http://schemas.microsoft.com/office/drawing/2014/main" xmlns="" id="{C4318747-2E12-4715-AA1F-D865A5742C48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2" name="Line 8">
          <a:extLst>
            <a:ext uri="{FF2B5EF4-FFF2-40B4-BE49-F238E27FC236}">
              <a16:creationId xmlns:a16="http://schemas.microsoft.com/office/drawing/2014/main" xmlns="" id="{0BD74C00-1F10-4B99-9657-1166EFAD1486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3" name="Line 8">
          <a:extLst>
            <a:ext uri="{FF2B5EF4-FFF2-40B4-BE49-F238E27FC236}">
              <a16:creationId xmlns:a16="http://schemas.microsoft.com/office/drawing/2014/main" xmlns="" id="{477181F2-5586-411A-8FB6-8DF3796503B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4" name="Line 8">
          <a:extLst>
            <a:ext uri="{FF2B5EF4-FFF2-40B4-BE49-F238E27FC236}">
              <a16:creationId xmlns:a16="http://schemas.microsoft.com/office/drawing/2014/main" xmlns="" id="{4E99CE2B-E8BF-428C-9A97-C2205CB914FB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5" name="Line 8">
          <a:extLst>
            <a:ext uri="{FF2B5EF4-FFF2-40B4-BE49-F238E27FC236}">
              <a16:creationId xmlns:a16="http://schemas.microsoft.com/office/drawing/2014/main" xmlns="" id="{1C46BA87-D564-4785-88AA-6D94202253CE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6" name="Line 8">
          <a:extLst>
            <a:ext uri="{FF2B5EF4-FFF2-40B4-BE49-F238E27FC236}">
              <a16:creationId xmlns:a16="http://schemas.microsoft.com/office/drawing/2014/main" xmlns="" id="{4FEC98B2-0864-4E5B-808D-DA69123C5CAA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7" name="Line 8">
          <a:extLst>
            <a:ext uri="{FF2B5EF4-FFF2-40B4-BE49-F238E27FC236}">
              <a16:creationId xmlns:a16="http://schemas.microsoft.com/office/drawing/2014/main" xmlns="" id="{82BE793D-3300-40B7-B82E-24441A1A601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8" name="Line 8">
          <a:extLst>
            <a:ext uri="{FF2B5EF4-FFF2-40B4-BE49-F238E27FC236}">
              <a16:creationId xmlns:a16="http://schemas.microsoft.com/office/drawing/2014/main" xmlns="" id="{089B61A1-B2A5-4A25-BB94-A2FA185C50E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9" name="Line 8">
          <a:extLst>
            <a:ext uri="{FF2B5EF4-FFF2-40B4-BE49-F238E27FC236}">
              <a16:creationId xmlns:a16="http://schemas.microsoft.com/office/drawing/2014/main" xmlns="" id="{25D0380B-62A6-404C-A64E-1E77F5A59AE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0" name="Line 8">
          <a:extLst>
            <a:ext uri="{FF2B5EF4-FFF2-40B4-BE49-F238E27FC236}">
              <a16:creationId xmlns:a16="http://schemas.microsoft.com/office/drawing/2014/main" xmlns="" id="{44D4EA9D-5D10-4A81-91A3-91B3E2722E5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1" name="Line 8">
          <a:extLst>
            <a:ext uri="{FF2B5EF4-FFF2-40B4-BE49-F238E27FC236}">
              <a16:creationId xmlns:a16="http://schemas.microsoft.com/office/drawing/2014/main" xmlns="" id="{87D98420-06A8-482A-BC4D-6F0464297A8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2" name="Line 8">
          <a:extLst>
            <a:ext uri="{FF2B5EF4-FFF2-40B4-BE49-F238E27FC236}">
              <a16:creationId xmlns:a16="http://schemas.microsoft.com/office/drawing/2014/main" xmlns="" id="{510DCE22-EBF3-4098-A2CF-7B4F75253148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3" name="Line 8">
          <a:extLst>
            <a:ext uri="{FF2B5EF4-FFF2-40B4-BE49-F238E27FC236}">
              <a16:creationId xmlns:a16="http://schemas.microsoft.com/office/drawing/2014/main" xmlns="" id="{8E3802AF-1001-4FEF-8C0B-E712891C002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4" name="Line 8">
          <a:extLst>
            <a:ext uri="{FF2B5EF4-FFF2-40B4-BE49-F238E27FC236}">
              <a16:creationId xmlns:a16="http://schemas.microsoft.com/office/drawing/2014/main" xmlns="" id="{035A2764-A112-4703-A3D0-E5AD0BD1FF4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5" name="Line 8">
          <a:extLst>
            <a:ext uri="{FF2B5EF4-FFF2-40B4-BE49-F238E27FC236}">
              <a16:creationId xmlns:a16="http://schemas.microsoft.com/office/drawing/2014/main" xmlns="" id="{D0E141E4-7895-47C4-809A-60A7D03C59F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6" name="Line 8">
          <a:extLst>
            <a:ext uri="{FF2B5EF4-FFF2-40B4-BE49-F238E27FC236}">
              <a16:creationId xmlns:a16="http://schemas.microsoft.com/office/drawing/2014/main" xmlns="" id="{3B90EDE8-1AE6-49ED-9227-58B0E90DB2F8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7" name="Line 8">
          <a:extLst>
            <a:ext uri="{FF2B5EF4-FFF2-40B4-BE49-F238E27FC236}">
              <a16:creationId xmlns:a16="http://schemas.microsoft.com/office/drawing/2014/main" xmlns="" id="{F5A9AD42-6F04-4399-9EBB-D8B21C119A61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8" name="Line 8">
          <a:extLst>
            <a:ext uri="{FF2B5EF4-FFF2-40B4-BE49-F238E27FC236}">
              <a16:creationId xmlns:a16="http://schemas.microsoft.com/office/drawing/2014/main" xmlns="" id="{3C99062B-2E35-4B57-8C9F-46FA366F70A9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9" name="Line 8">
          <a:extLst>
            <a:ext uri="{FF2B5EF4-FFF2-40B4-BE49-F238E27FC236}">
              <a16:creationId xmlns:a16="http://schemas.microsoft.com/office/drawing/2014/main" xmlns="" id="{B94691D3-48A1-4A91-A36C-120FF2B14A60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0" name="Line 8">
          <a:extLst>
            <a:ext uri="{FF2B5EF4-FFF2-40B4-BE49-F238E27FC236}">
              <a16:creationId xmlns:a16="http://schemas.microsoft.com/office/drawing/2014/main" xmlns="" id="{7D4BA9E6-1C64-4C09-99E8-FB87F6E2E28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1" name="Line 8">
          <a:extLst>
            <a:ext uri="{FF2B5EF4-FFF2-40B4-BE49-F238E27FC236}">
              <a16:creationId xmlns:a16="http://schemas.microsoft.com/office/drawing/2014/main" xmlns="" id="{47BC656D-EB45-4D66-A74D-F9335EE75BB6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2" name="Line 8">
          <a:extLst>
            <a:ext uri="{FF2B5EF4-FFF2-40B4-BE49-F238E27FC236}">
              <a16:creationId xmlns:a16="http://schemas.microsoft.com/office/drawing/2014/main" xmlns="" id="{1F75AE1F-BD82-41A5-A953-69C86B99DCD2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3" name="Line 8">
          <a:extLst>
            <a:ext uri="{FF2B5EF4-FFF2-40B4-BE49-F238E27FC236}">
              <a16:creationId xmlns:a16="http://schemas.microsoft.com/office/drawing/2014/main" xmlns="" id="{D4E448B6-BC8A-4875-8371-185725C0E36F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4" name="Line 8">
          <a:extLst>
            <a:ext uri="{FF2B5EF4-FFF2-40B4-BE49-F238E27FC236}">
              <a16:creationId xmlns:a16="http://schemas.microsoft.com/office/drawing/2014/main" xmlns="" id="{95E1C315-3CD4-4265-864D-6A53D4FDA50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5" name="Line 8">
          <a:extLst>
            <a:ext uri="{FF2B5EF4-FFF2-40B4-BE49-F238E27FC236}">
              <a16:creationId xmlns:a16="http://schemas.microsoft.com/office/drawing/2014/main" xmlns="" id="{09DF1498-DA55-43DC-8F51-9D6DC5FCAED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B78"/>
  <sheetViews>
    <sheetView tabSelected="1" view="pageBreakPreview" topLeftCell="D1" zoomScaleNormal="80" zoomScaleSheetLayoutView="100" workbookViewId="0">
      <selection activeCell="AE35" sqref="AE35:AF35"/>
    </sheetView>
  </sheetViews>
  <sheetFormatPr defaultColWidth="1.69921875" defaultRowHeight="11.25" customHeight="1"/>
  <cols>
    <col min="1" max="2" width="1.69921875" style="150" hidden="1" customWidth="1"/>
    <col min="3" max="3" width="1.19921875" style="150" hidden="1" customWidth="1"/>
    <col min="4" max="9" width="1.69921875" style="150" customWidth="1"/>
    <col min="10" max="12" width="1.69921875" style="150" hidden="1" customWidth="1"/>
    <col min="13" max="16" width="1.69921875" style="150" customWidth="1"/>
    <col min="17" max="17" width="0.69921875" style="150" customWidth="1"/>
    <col min="18" max="18" width="1.69921875" style="150" hidden="1" customWidth="1"/>
    <col min="19" max="19" width="3.296875" style="150" customWidth="1"/>
    <col min="20" max="20" width="1.59765625" style="150" customWidth="1"/>
    <col min="21" max="24" width="1.69921875" style="150" customWidth="1"/>
    <col min="25" max="25" width="1.19921875" style="150" hidden="1" customWidth="1"/>
    <col min="26" max="32" width="1.69921875" style="150" customWidth="1"/>
    <col min="33" max="33" width="0.796875" style="150" hidden="1" customWidth="1"/>
    <col min="34" max="49" width="1.69921875" style="150"/>
    <col min="50" max="50" width="0.5" style="150" customWidth="1"/>
    <col min="51" max="51" width="1.69921875" style="150" hidden="1" customWidth="1"/>
    <col min="52" max="57" width="1.69921875" style="150" customWidth="1"/>
    <col min="58" max="60" width="1.69921875" style="150" hidden="1" customWidth="1"/>
    <col min="61" max="64" width="1.69921875" style="150" customWidth="1"/>
    <col min="65" max="65" width="0.69921875" style="150" customWidth="1"/>
    <col min="66" max="66" width="1.69921875" style="150" hidden="1" customWidth="1"/>
    <col min="67" max="67" width="3.296875" style="150" customWidth="1"/>
    <col min="68" max="68" width="1.59765625" style="150" customWidth="1"/>
    <col min="69" max="72" width="1.69921875" style="150" customWidth="1"/>
    <col min="73" max="73" width="1.19921875" style="150" hidden="1" customWidth="1"/>
    <col min="74" max="80" width="1.69921875" style="150" customWidth="1"/>
    <col min="81" max="81" width="0.796875" style="150" hidden="1" customWidth="1"/>
    <col min="82" max="250" width="1.69921875" style="150"/>
    <col min="251" max="251" width="4" style="150" customWidth="1"/>
    <col min="252" max="255" width="0" style="150" hidden="1" customWidth="1"/>
    <col min="256" max="268" width="1.69921875" style="150" customWidth="1"/>
    <col min="269" max="269" width="0.69921875" style="150" customWidth="1"/>
    <col min="270" max="270" width="0" style="150" hidden="1" customWidth="1"/>
    <col min="271" max="271" width="1.69921875" style="150" customWidth="1"/>
    <col min="272" max="272" width="3" style="150" customWidth="1"/>
    <col min="273" max="276" width="1.69921875" style="150" customWidth="1"/>
    <col min="277" max="277" width="0" style="150" hidden="1" customWidth="1"/>
    <col min="278" max="284" width="1.69921875" style="150" customWidth="1"/>
    <col min="285" max="285" width="0" style="150" hidden="1" customWidth="1"/>
    <col min="286" max="506" width="1.69921875" style="150"/>
    <col min="507" max="507" width="4" style="150" customWidth="1"/>
    <col min="508" max="511" width="0" style="150" hidden="1" customWidth="1"/>
    <col min="512" max="524" width="1.69921875" style="150" customWidth="1"/>
    <col min="525" max="525" width="0.69921875" style="150" customWidth="1"/>
    <col min="526" max="526" width="0" style="150" hidden="1" customWidth="1"/>
    <col min="527" max="527" width="1.69921875" style="150" customWidth="1"/>
    <col min="528" max="528" width="3" style="150" customWidth="1"/>
    <col min="529" max="532" width="1.69921875" style="150" customWidth="1"/>
    <col min="533" max="533" width="0" style="150" hidden="1" customWidth="1"/>
    <col min="534" max="540" width="1.69921875" style="150" customWidth="1"/>
    <col min="541" max="541" width="0" style="150" hidden="1" customWidth="1"/>
    <col min="542" max="762" width="1.69921875" style="150"/>
    <col min="763" max="763" width="4" style="150" customWidth="1"/>
    <col min="764" max="767" width="0" style="150" hidden="1" customWidth="1"/>
    <col min="768" max="780" width="1.69921875" style="150" customWidth="1"/>
    <col min="781" max="781" width="0.69921875" style="150" customWidth="1"/>
    <col min="782" max="782" width="0" style="150" hidden="1" customWidth="1"/>
    <col min="783" max="783" width="1.69921875" style="150" customWidth="1"/>
    <col min="784" max="784" width="3" style="150" customWidth="1"/>
    <col min="785" max="788" width="1.69921875" style="150" customWidth="1"/>
    <col min="789" max="789" width="0" style="150" hidden="1" customWidth="1"/>
    <col min="790" max="796" width="1.69921875" style="150" customWidth="1"/>
    <col min="797" max="797" width="0" style="150" hidden="1" customWidth="1"/>
    <col min="798" max="1018" width="1.69921875" style="150"/>
    <col min="1019" max="1019" width="4" style="150" customWidth="1"/>
    <col min="1020" max="1023" width="0" style="150" hidden="1" customWidth="1"/>
    <col min="1024" max="1036" width="1.69921875" style="150" customWidth="1"/>
    <col min="1037" max="1037" width="0.69921875" style="150" customWidth="1"/>
    <col min="1038" max="1038" width="0" style="150" hidden="1" customWidth="1"/>
    <col min="1039" max="1039" width="1.69921875" style="150" customWidth="1"/>
    <col min="1040" max="1040" width="3" style="150" customWidth="1"/>
    <col min="1041" max="1044" width="1.69921875" style="150" customWidth="1"/>
    <col min="1045" max="1045" width="0" style="150" hidden="1" customWidth="1"/>
    <col min="1046" max="1052" width="1.69921875" style="150" customWidth="1"/>
    <col min="1053" max="1053" width="0" style="150" hidden="1" customWidth="1"/>
    <col min="1054" max="1274" width="1.69921875" style="150"/>
    <col min="1275" max="1275" width="4" style="150" customWidth="1"/>
    <col min="1276" max="1279" width="0" style="150" hidden="1" customWidth="1"/>
    <col min="1280" max="1292" width="1.69921875" style="150" customWidth="1"/>
    <col min="1293" max="1293" width="0.69921875" style="150" customWidth="1"/>
    <col min="1294" max="1294" width="0" style="150" hidden="1" customWidth="1"/>
    <col min="1295" max="1295" width="1.69921875" style="150" customWidth="1"/>
    <col min="1296" max="1296" width="3" style="150" customWidth="1"/>
    <col min="1297" max="1300" width="1.69921875" style="150" customWidth="1"/>
    <col min="1301" max="1301" width="0" style="150" hidden="1" customWidth="1"/>
    <col min="1302" max="1308" width="1.69921875" style="150" customWidth="1"/>
    <col min="1309" max="1309" width="0" style="150" hidden="1" customWidth="1"/>
    <col min="1310" max="1530" width="1.69921875" style="150"/>
    <col min="1531" max="1531" width="4" style="150" customWidth="1"/>
    <col min="1532" max="1535" width="0" style="150" hidden="1" customWidth="1"/>
    <col min="1536" max="1548" width="1.69921875" style="150" customWidth="1"/>
    <col min="1549" max="1549" width="0.69921875" style="150" customWidth="1"/>
    <col min="1550" max="1550" width="0" style="150" hidden="1" customWidth="1"/>
    <col min="1551" max="1551" width="1.69921875" style="150" customWidth="1"/>
    <col min="1552" max="1552" width="3" style="150" customWidth="1"/>
    <col min="1553" max="1556" width="1.69921875" style="150" customWidth="1"/>
    <col min="1557" max="1557" width="0" style="150" hidden="1" customWidth="1"/>
    <col min="1558" max="1564" width="1.69921875" style="150" customWidth="1"/>
    <col min="1565" max="1565" width="0" style="150" hidden="1" customWidth="1"/>
    <col min="1566" max="1786" width="1.69921875" style="150"/>
    <col min="1787" max="1787" width="4" style="150" customWidth="1"/>
    <col min="1788" max="1791" width="0" style="150" hidden="1" customWidth="1"/>
    <col min="1792" max="1804" width="1.69921875" style="150" customWidth="1"/>
    <col min="1805" max="1805" width="0.69921875" style="150" customWidth="1"/>
    <col min="1806" max="1806" width="0" style="150" hidden="1" customWidth="1"/>
    <col min="1807" max="1807" width="1.69921875" style="150" customWidth="1"/>
    <col min="1808" max="1808" width="3" style="150" customWidth="1"/>
    <col min="1809" max="1812" width="1.69921875" style="150" customWidth="1"/>
    <col min="1813" max="1813" width="0" style="150" hidden="1" customWidth="1"/>
    <col min="1814" max="1820" width="1.69921875" style="150" customWidth="1"/>
    <col min="1821" max="1821" width="0" style="150" hidden="1" customWidth="1"/>
    <col min="1822" max="2042" width="1.69921875" style="150"/>
    <col min="2043" max="2043" width="4" style="150" customWidth="1"/>
    <col min="2044" max="2047" width="0" style="150" hidden="1" customWidth="1"/>
    <col min="2048" max="2060" width="1.69921875" style="150" customWidth="1"/>
    <col min="2061" max="2061" width="0.69921875" style="150" customWidth="1"/>
    <col min="2062" max="2062" width="0" style="150" hidden="1" customWidth="1"/>
    <col min="2063" max="2063" width="1.69921875" style="150" customWidth="1"/>
    <col min="2064" max="2064" width="3" style="150" customWidth="1"/>
    <col min="2065" max="2068" width="1.69921875" style="150" customWidth="1"/>
    <col min="2069" max="2069" width="0" style="150" hidden="1" customWidth="1"/>
    <col min="2070" max="2076" width="1.69921875" style="150" customWidth="1"/>
    <col min="2077" max="2077" width="0" style="150" hidden="1" customWidth="1"/>
    <col min="2078" max="2298" width="1.69921875" style="150"/>
    <col min="2299" max="2299" width="4" style="150" customWidth="1"/>
    <col min="2300" max="2303" width="0" style="150" hidden="1" customWidth="1"/>
    <col min="2304" max="2316" width="1.69921875" style="150" customWidth="1"/>
    <col min="2317" max="2317" width="0.69921875" style="150" customWidth="1"/>
    <col min="2318" max="2318" width="0" style="150" hidden="1" customWidth="1"/>
    <col min="2319" max="2319" width="1.69921875" style="150" customWidth="1"/>
    <col min="2320" max="2320" width="3" style="150" customWidth="1"/>
    <col min="2321" max="2324" width="1.69921875" style="150" customWidth="1"/>
    <col min="2325" max="2325" width="0" style="150" hidden="1" customWidth="1"/>
    <col min="2326" max="2332" width="1.69921875" style="150" customWidth="1"/>
    <col min="2333" max="2333" width="0" style="150" hidden="1" customWidth="1"/>
    <col min="2334" max="2554" width="1.69921875" style="150"/>
    <col min="2555" max="2555" width="4" style="150" customWidth="1"/>
    <col min="2556" max="2559" width="0" style="150" hidden="1" customWidth="1"/>
    <col min="2560" max="2572" width="1.69921875" style="150" customWidth="1"/>
    <col min="2573" max="2573" width="0.69921875" style="150" customWidth="1"/>
    <col min="2574" max="2574" width="0" style="150" hidden="1" customWidth="1"/>
    <col min="2575" max="2575" width="1.69921875" style="150" customWidth="1"/>
    <col min="2576" max="2576" width="3" style="150" customWidth="1"/>
    <col min="2577" max="2580" width="1.69921875" style="150" customWidth="1"/>
    <col min="2581" max="2581" width="0" style="150" hidden="1" customWidth="1"/>
    <col min="2582" max="2588" width="1.69921875" style="150" customWidth="1"/>
    <col min="2589" max="2589" width="0" style="150" hidden="1" customWidth="1"/>
    <col min="2590" max="2810" width="1.69921875" style="150"/>
    <col min="2811" max="2811" width="4" style="150" customWidth="1"/>
    <col min="2812" max="2815" width="0" style="150" hidden="1" customWidth="1"/>
    <col min="2816" max="2828" width="1.69921875" style="150" customWidth="1"/>
    <col min="2829" max="2829" width="0.69921875" style="150" customWidth="1"/>
    <col min="2830" max="2830" width="0" style="150" hidden="1" customWidth="1"/>
    <col min="2831" max="2831" width="1.69921875" style="150" customWidth="1"/>
    <col min="2832" max="2832" width="3" style="150" customWidth="1"/>
    <col min="2833" max="2836" width="1.69921875" style="150" customWidth="1"/>
    <col min="2837" max="2837" width="0" style="150" hidden="1" customWidth="1"/>
    <col min="2838" max="2844" width="1.69921875" style="150" customWidth="1"/>
    <col min="2845" max="2845" width="0" style="150" hidden="1" customWidth="1"/>
    <col min="2846" max="3066" width="1.69921875" style="150"/>
    <col min="3067" max="3067" width="4" style="150" customWidth="1"/>
    <col min="3068" max="3071" width="0" style="150" hidden="1" customWidth="1"/>
    <col min="3072" max="3084" width="1.69921875" style="150" customWidth="1"/>
    <col min="3085" max="3085" width="0.69921875" style="150" customWidth="1"/>
    <col min="3086" max="3086" width="0" style="150" hidden="1" customWidth="1"/>
    <col min="3087" max="3087" width="1.69921875" style="150" customWidth="1"/>
    <col min="3088" max="3088" width="3" style="150" customWidth="1"/>
    <col min="3089" max="3092" width="1.69921875" style="150" customWidth="1"/>
    <col min="3093" max="3093" width="0" style="150" hidden="1" customWidth="1"/>
    <col min="3094" max="3100" width="1.69921875" style="150" customWidth="1"/>
    <col min="3101" max="3101" width="0" style="150" hidden="1" customWidth="1"/>
    <col min="3102" max="3322" width="1.69921875" style="150"/>
    <col min="3323" max="3323" width="4" style="150" customWidth="1"/>
    <col min="3324" max="3327" width="0" style="150" hidden="1" customWidth="1"/>
    <col min="3328" max="3340" width="1.69921875" style="150" customWidth="1"/>
    <col min="3341" max="3341" width="0.69921875" style="150" customWidth="1"/>
    <col min="3342" max="3342" width="0" style="150" hidden="1" customWidth="1"/>
    <col min="3343" max="3343" width="1.69921875" style="150" customWidth="1"/>
    <col min="3344" max="3344" width="3" style="150" customWidth="1"/>
    <col min="3345" max="3348" width="1.69921875" style="150" customWidth="1"/>
    <col min="3349" max="3349" width="0" style="150" hidden="1" customWidth="1"/>
    <col min="3350" max="3356" width="1.69921875" style="150" customWidth="1"/>
    <col min="3357" max="3357" width="0" style="150" hidden="1" customWidth="1"/>
    <col min="3358" max="3578" width="1.69921875" style="150"/>
    <col min="3579" max="3579" width="4" style="150" customWidth="1"/>
    <col min="3580" max="3583" width="0" style="150" hidden="1" customWidth="1"/>
    <col min="3584" max="3596" width="1.69921875" style="150" customWidth="1"/>
    <col min="3597" max="3597" width="0.69921875" style="150" customWidth="1"/>
    <col min="3598" max="3598" width="0" style="150" hidden="1" customWidth="1"/>
    <col min="3599" max="3599" width="1.69921875" style="150" customWidth="1"/>
    <col min="3600" max="3600" width="3" style="150" customWidth="1"/>
    <col min="3601" max="3604" width="1.69921875" style="150" customWidth="1"/>
    <col min="3605" max="3605" width="0" style="150" hidden="1" customWidth="1"/>
    <col min="3606" max="3612" width="1.69921875" style="150" customWidth="1"/>
    <col min="3613" max="3613" width="0" style="150" hidden="1" customWidth="1"/>
    <col min="3614" max="3834" width="1.69921875" style="150"/>
    <col min="3835" max="3835" width="4" style="150" customWidth="1"/>
    <col min="3836" max="3839" width="0" style="150" hidden="1" customWidth="1"/>
    <col min="3840" max="3852" width="1.69921875" style="150" customWidth="1"/>
    <col min="3853" max="3853" width="0.69921875" style="150" customWidth="1"/>
    <col min="3854" max="3854" width="0" style="150" hidden="1" customWidth="1"/>
    <col min="3855" max="3855" width="1.69921875" style="150" customWidth="1"/>
    <col min="3856" max="3856" width="3" style="150" customWidth="1"/>
    <col min="3857" max="3860" width="1.69921875" style="150" customWidth="1"/>
    <col min="3861" max="3861" width="0" style="150" hidden="1" customWidth="1"/>
    <col min="3862" max="3868" width="1.69921875" style="150" customWidth="1"/>
    <col min="3869" max="3869" width="0" style="150" hidden="1" customWidth="1"/>
    <col min="3870" max="4090" width="1.69921875" style="150"/>
    <col min="4091" max="4091" width="4" style="150" customWidth="1"/>
    <col min="4092" max="4095" width="0" style="150" hidden="1" customWidth="1"/>
    <col min="4096" max="4108" width="1.69921875" style="150" customWidth="1"/>
    <col min="4109" max="4109" width="0.69921875" style="150" customWidth="1"/>
    <col min="4110" max="4110" width="0" style="150" hidden="1" customWidth="1"/>
    <col min="4111" max="4111" width="1.69921875" style="150" customWidth="1"/>
    <col min="4112" max="4112" width="3" style="150" customWidth="1"/>
    <col min="4113" max="4116" width="1.69921875" style="150" customWidth="1"/>
    <col min="4117" max="4117" width="0" style="150" hidden="1" customWidth="1"/>
    <col min="4118" max="4124" width="1.69921875" style="150" customWidth="1"/>
    <col min="4125" max="4125" width="0" style="150" hidden="1" customWidth="1"/>
    <col min="4126" max="4346" width="1.69921875" style="150"/>
    <col min="4347" max="4347" width="4" style="150" customWidth="1"/>
    <col min="4348" max="4351" width="0" style="150" hidden="1" customWidth="1"/>
    <col min="4352" max="4364" width="1.69921875" style="150" customWidth="1"/>
    <col min="4365" max="4365" width="0.69921875" style="150" customWidth="1"/>
    <col min="4366" max="4366" width="0" style="150" hidden="1" customWidth="1"/>
    <col min="4367" max="4367" width="1.69921875" style="150" customWidth="1"/>
    <col min="4368" max="4368" width="3" style="150" customWidth="1"/>
    <col min="4369" max="4372" width="1.69921875" style="150" customWidth="1"/>
    <col min="4373" max="4373" width="0" style="150" hidden="1" customWidth="1"/>
    <col min="4374" max="4380" width="1.69921875" style="150" customWidth="1"/>
    <col min="4381" max="4381" width="0" style="150" hidden="1" customWidth="1"/>
    <col min="4382" max="4602" width="1.69921875" style="150"/>
    <col min="4603" max="4603" width="4" style="150" customWidth="1"/>
    <col min="4604" max="4607" width="0" style="150" hidden="1" customWidth="1"/>
    <col min="4608" max="4620" width="1.69921875" style="150" customWidth="1"/>
    <col min="4621" max="4621" width="0.69921875" style="150" customWidth="1"/>
    <col min="4622" max="4622" width="0" style="150" hidden="1" customWidth="1"/>
    <col min="4623" max="4623" width="1.69921875" style="150" customWidth="1"/>
    <col min="4624" max="4624" width="3" style="150" customWidth="1"/>
    <col min="4625" max="4628" width="1.69921875" style="150" customWidth="1"/>
    <col min="4629" max="4629" width="0" style="150" hidden="1" customWidth="1"/>
    <col min="4630" max="4636" width="1.69921875" style="150" customWidth="1"/>
    <col min="4637" max="4637" width="0" style="150" hidden="1" customWidth="1"/>
    <col min="4638" max="4858" width="1.69921875" style="150"/>
    <col min="4859" max="4859" width="4" style="150" customWidth="1"/>
    <col min="4860" max="4863" width="0" style="150" hidden="1" customWidth="1"/>
    <col min="4864" max="4876" width="1.69921875" style="150" customWidth="1"/>
    <col min="4877" max="4877" width="0.69921875" style="150" customWidth="1"/>
    <col min="4878" max="4878" width="0" style="150" hidden="1" customWidth="1"/>
    <col min="4879" max="4879" width="1.69921875" style="150" customWidth="1"/>
    <col min="4880" max="4880" width="3" style="150" customWidth="1"/>
    <col min="4881" max="4884" width="1.69921875" style="150" customWidth="1"/>
    <col min="4885" max="4885" width="0" style="150" hidden="1" customWidth="1"/>
    <col min="4886" max="4892" width="1.69921875" style="150" customWidth="1"/>
    <col min="4893" max="4893" width="0" style="150" hidden="1" customWidth="1"/>
    <col min="4894" max="5114" width="1.69921875" style="150"/>
    <col min="5115" max="5115" width="4" style="150" customWidth="1"/>
    <col min="5116" max="5119" width="0" style="150" hidden="1" customWidth="1"/>
    <col min="5120" max="5132" width="1.69921875" style="150" customWidth="1"/>
    <col min="5133" max="5133" width="0.69921875" style="150" customWidth="1"/>
    <col min="5134" max="5134" width="0" style="150" hidden="1" customWidth="1"/>
    <col min="5135" max="5135" width="1.69921875" style="150" customWidth="1"/>
    <col min="5136" max="5136" width="3" style="150" customWidth="1"/>
    <col min="5137" max="5140" width="1.69921875" style="150" customWidth="1"/>
    <col min="5141" max="5141" width="0" style="150" hidden="1" customWidth="1"/>
    <col min="5142" max="5148" width="1.69921875" style="150" customWidth="1"/>
    <col min="5149" max="5149" width="0" style="150" hidden="1" customWidth="1"/>
    <col min="5150" max="5370" width="1.69921875" style="150"/>
    <col min="5371" max="5371" width="4" style="150" customWidth="1"/>
    <col min="5372" max="5375" width="0" style="150" hidden="1" customWidth="1"/>
    <col min="5376" max="5388" width="1.69921875" style="150" customWidth="1"/>
    <col min="5389" max="5389" width="0.69921875" style="150" customWidth="1"/>
    <col min="5390" max="5390" width="0" style="150" hidden="1" customWidth="1"/>
    <col min="5391" max="5391" width="1.69921875" style="150" customWidth="1"/>
    <col min="5392" max="5392" width="3" style="150" customWidth="1"/>
    <col min="5393" max="5396" width="1.69921875" style="150" customWidth="1"/>
    <col min="5397" max="5397" width="0" style="150" hidden="1" customWidth="1"/>
    <col min="5398" max="5404" width="1.69921875" style="150" customWidth="1"/>
    <col min="5405" max="5405" width="0" style="150" hidden="1" customWidth="1"/>
    <col min="5406" max="5626" width="1.69921875" style="150"/>
    <col min="5627" max="5627" width="4" style="150" customWidth="1"/>
    <col min="5628" max="5631" width="0" style="150" hidden="1" customWidth="1"/>
    <col min="5632" max="5644" width="1.69921875" style="150" customWidth="1"/>
    <col min="5645" max="5645" width="0.69921875" style="150" customWidth="1"/>
    <col min="5646" max="5646" width="0" style="150" hidden="1" customWidth="1"/>
    <col min="5647" max="5647" width="1.69921875" style="150" customWidth="1"/>
    <col min="5648" max="5648" width="3" style="150" customWidth="1"/>
    <col min="5649" max="5652" width="1.69921875" style="150" customWidth="1"/>
    <col min="5653" max="5653" width="0" style="150" hidden="1" customWidth="1"/>
    <col min="5654" max="5660" width="1.69921875" style="150" customWidth="1"/>
    <col min="5661" max="5661" width="0" style="150" hidden="1" customWidth="1"/>
    <col min="5662" max="5882" width="1.69921875" style="150"/>
    <col min="5883" max="5883" width="4" style="150" customWidth="1"/>
    <col min="5884" max="5887" width="0" style="150" hidden="1" customWidth="1"/>
    <col min="5888" max="5900" width="1.69921875" style="150" customWidth="1"/>
    <col min="5901" max="5901" width="0.69921875" style="150" customWidth="1"/>
    <col min="5902" max="5902" width="0" style="150" hidden="1" customWidth="1"/>
    <col min="5903" max="5903" width="1.69921875" style="150" customWidth="1"/>
    <col min="5904" max="5904" width="3" style="150" customWidth="1"/>
    <col min="5905" max="5908" width="1.69921875" style="150" customWidth="1"/>
    <col min="5909" max="5909" width="0" style="150" hidden="1" customWidth="1"/>
    <col min="5910" max="5916" width="1.69921875" style="150" customWidth="1"/>
    <col min="5917" max="5917" width="0" style="150" hidden="1" customWidth="1"/>
    <col min="5918" max="6138" width="1.69921875" style="150"/>
    <col min="6139" max="6139" width="4" style="150" customWidth="1"/>
    <col min="6140" max="6143" width="0" style="150" hidden="1" customWidth="1"/>
    <col min="6144" max="6156" width="1.69921875" style="150" customWidth="1"/>
    <col min="6157" max="6157" width="0.69921875" style="150" customWidth="1"/>
    <col min="6158" max="6158" width="0" style="150" hidden="1" customWidth="1"/>
    <col min="6159" max="6159" width="1.69921875" style="150" customWidth="1"/>
    <col min="6160" max="6160" width="3" style="150" customWidth="1"/>
    <col min="6161" max="6164" width="1.69921875" style="150" customWidth="1"/>
    <col min="6165" max="6165" width="0" style="150" hidden="1" customWidth="1"/>
    <col min="6166" max="6172" width="1.69921875" style="150" customWidth="1"/>
    <col min="6173" max="6173" width="0" style="150" hidden="1" customWidth="1"/>
    <col min="6174" max="6394" width="1.69921875" style="150"/>
    <col min="6395" max="6395" width="4" style="150" customWidth="1"/>
    <col min="6396" max="6399" width="0" style="150" hidden="1" customWidth="1"/>
    <col min="6400" max="6412" width="1.69921875" style="150" customWidth="1"/>
    <col min="6413" max="6413" width="0.69921875" style="150" customWidth="1"/>
    <col min="6414" max="6414" width="0" style="150" hidden="1" customWidth="1"/>
    <col min="6415" max="6415" width="1.69921875" style="150" customWidth="1"/>
    <col min="6416" max="6416" width="3" style="150" customWidth="1"/>
    <col min="6417" max="6420" width="1.69921875" style="150" customWidth="1"/>
    <col min="6421" max="6421" width="0" style="150" hidden="1" customWidth="1"/>
    <col min="6422" max="6428" width="1.69921875" style="150" customWidth="1"/>
    <col min="6429" max="6429" width="0" style="150" hidden="1" customWidth="1"/>
    <col min="6430" max="6650" width="1.69921875" style="150"/>
    <col min="6651" max="6651" width="4" style="150" customWidth="1"/>
    <col min="6652" max="6655" width="0" style="150" hidden="1" customWidth="1"/>
    <col min="6656" max="6668" width="1.69921875" style="150" customWidth="1"/>
    <col min="6669" max="6669" width="0.69921875" style="150" customWidth="1"/>
    <col min="6670" max="6670" width="0" style="150" hidden="1" customWidth="1"/>
    <col min="6671" max="6671" width="1.69921875" style="150" customWidth="1"/>
    <col min="6672" max="6672" width="3" style="150" customWidth="1"/>
    <col min="6673" max="6676" width="1.69921875" style="150" customWidth="1"/>
    <col min="6677" max="6677" width="0" style="150" hidden="1" customWidth="1"/>
    <col min="6678" max="6684" width="1.69921875" style="150" customWidth="1"/>
    <col min="6685" max="6685" width="0" style="150" hidden="1" customWidth="1"/>
    <col min="6686" max="6906" width="1.69921875" style="150"/>
    <col min="6907" max="6907" width="4" style="150" customWidth="1"/>
    <col min="6908" max="6911" width="0" style="150" hidden="1" customWidth="1"/>
    <col min="6912" max="6924" width="1.69921875" style="150" customWidth="1"/>
    <col min="6925" max="6925" width="0.69921875" style="150" customWidth="1"/>
    <col min="6926" max="6926" width="0" style="150" hidden="1" customWidth="1"/>
    <col min="6927" max="6927" width="1.69921875" style="150" customWidth="1"/>
    <col min="6928" max="6928" width="3" style="150" customWidth="1"/>
    <col min="6929" max="6932" width="1.69921875" style="150" customWidth="1"/>
    <col min="6933" max="6933" width="0" style="150" hidden="1" customWidth="1"/>
    <col min="6934" max="6940" width="1.69921875" style="150" customWidth="1"/>
    <col min="6941" max="6941" width="0" style="150" hidden="1" customWidth="1"/>
    <col min="6942" max="7162" width="1.69921875" style="150"/>
    <col min="7163" max="7163" width="4" style="150" customWidth="1"/>
    <col min="7164" max="7167" width="0" style="150" hidden="1" customWidth="1"/>
    <col min="7168" max="7180" width="1.69921875" style="150" customWidth="1"/>
    <col min="7181" max="7181" width="0.69921875" style="150" customWidth="1"/>
    <col min="7182" max="7182" width="0" style="150" hidden="1" customWidth="1"/>
    <col min="7183" max="7183" width="1.69921875" style="150" customWidth="1"/>
    <col min="7184" max="7184" width="3" style="150" customWidth="1"/>
    <col min="7185" max="7188" width="1.69921875" style="150" customWidth="1"/>
    <col min="7189" max="7189" width="0" style="150" hidden="1" customWidth="1"/>
    <col min="7190" max="7196" width="1.69921875" style="150" customWidth="1"/>
    <col min="7197" max="7197" width="0" style="150" hidden="1" customWidth="1"/>
    <col min="7198" max="7418" width="1.69921875" style="150"/>
    <col min="7419" max="7419" width="4" style="150" customWidth="1"/>
    <col min="7420" max="7423" width="0" style="150" hidden="1" customWidth="1"/>
    <col min="7424" max="7436" width="1.69921875" style="150" customWidth="1"/>
    <col min="7437" max="7437" width="0.69921875" style="150" customWidth="1"/>
    <col min="7438" max="7438" width="0" style="150" hidden="1" customWidth="1"/>
    <col min="7439" max="7439" width="1.69921875" style="150" customWidth="1"/>
    <col min="7440" max="7440" width="3" style="150" customWidth="1"/>
    <col min="7441" max="7444" width="1.69921875" style="150" customWidth="1"/>
    <col min="7445" max="7445" width="0" style="150" hidden="1" customWidth="1"/>
    <col min="7446" max="7452" width="1.69921875" style="150" customWidth="1"/>
    <col min="7453" max="7453" width="0" style="150" hidden="1" customWidth="1"/>
    <col min="7454" max="7674" width="1.69921875" style="150"/>
    <col min="7675" max="7675" width="4" style="150" customWidth="1"/>
    <col min="7676" max="7679" width="0" style="150" hidden="1" customWidth="1"/>
    <col min="7680" max="7692" width="1.69921875" style="150" customWidth="1"/>
    <col min="7693" max="7693" width="0.69921875" style="150" customWidth="1"/>
    <col min="7694" max="7694" width="0" style="150" hidden="1" customWidth="1"/>
    <col min="7695" max="7695" width="1.69921875" style="150" customWidth="1"/>
    <col min="7696" max="7696" width="3" style="150" customWidth="1"/>
    <col min="7697" max="7700" width="1.69921875" style="150" customWidth="1"/>
    <col min="7701" max="7701" width="0" style="150" hidden="1" customWidth="1"/>
    <col min="7702" max="7708" width="1.69921875" style="150" customWidth="1"/>
    <col min="7709" max="7709" width="0" style="150" hidden="1" customWidth="1"/>
    <col min="7710" max="7930" width="1.69921875" style="150"/>
    <col min="7931" max="7931" width="4" style="150" customWidth="1"/>
    <col min="7932" max="7935" width="0" style="150" hidden="1" customWidth="1"/>
    <col min="7936" max="7948" width="1.69921875" style="150" customWidth="1"/>
    <col min="7949" max="7949" width="0.69921875" style="150" customWidth="1"/>
    <col min="7950" max="7950" width="0" style="150" hidden="1" customWidth="1"/>
    <col min="7951" max="7951" width="1.69921875" style="150" customWidth="1"/>
    <col min="7952" max="7952" width="3" style="150" customWidth="1"/>
    <col min="7953" max="7956" width="1.69921875" style="150" customWidth="1"/>
    <col min="7957" max="7957" width="0" style="150" hidden="1" customWidth="1"/>
    <col min="7958" max="7964" width="1.69921875" style="150" customWidth="1"/>
    <col min="7965" max="7965" width="0" style="150" hidden="1" customWidth="1"/>
    <col min="7966" max="8186" width="1.69921875" style="150"/>
    <col min="8187" max="8187" width="4" style="150" customWidth="1"/>
    <col min="8188" max="8191" width="0" style="150" hidden="1" customWidth="1"/>
    <col min="8192" max="8204" width="1.69921875" style="150" customWidth="1"/>
    <col min="8205" max="8205" width="0.69921875" style="150" customWidth="1"/>
    <col min="8206" max="8206" width="0" style="150" hidden="1" customWidth="1"/>
    <col min="8207" max="8207" width="1.69921875" style="150" customWidth="1"/>
    <col min="8208" max="8208" width="3" style="150" customWidth="1"/>
    <col min="8209" max="8212" width="1.69921875" style="150" customWidth="1"/>
    <col min="8213" max="8213" width="0" style="150" hidden="1" customWidth="1"/>
    <col min="8214" max="8220" width="1.69921875" style="150" customWidth="1"/>
    <col min="8221" max="8221" width="0" style="150" hidden="1" customWidth="1"/>
    <col min="8222" max="8442" width="1.69921875" style="150"/>
    <col min="8443" max="8443" width="4" style="150" customWidth="1"/>
    <col min="8444" max="8447" width="0" style="150" hidden="1" customWidth="1"/>
    <col min="8448" max="8460" width="1.69921875" style="150" customWidth="1"/>
    <col min="8461" max="8461" width="0.69921875" style="150" customWidth="1"/>
    <col min="8462" max="8462" width="0" style="150" hidden="1" customWidth="1"/>
    <col min="8463" max="8463" width="1.69921875" style="150" customWidth="1"/>
    <col min="8464" max="8464" width="3" style="150" customWidth="1"/>
    <col min="8465" max="8468" width="1.69921875" style="150" customWidth="1"/>
    <col min="8469" max="8469" width="0" style="150" hidden="1" customWidth="1"/>
    <col min="8470" max="8476" width="1.69921875" style="150" customWidth="1"/>
    <col min="8477" max="8477" width="0" style="150" hidden="1" customWidth="1"/>
    <col min="8478" max="8698" width="1.69921875" style="150"/>
    <col min="8699" max="8699" width="4" style="150" customWidth="1"/>
    <col min="8700" max="8703" width="0" style="150" hidden="1" customWidth="1"/>
    <col min="8704" max="8716" width="1.69921875" style="150" customWidth="1"/>
    <col min="8717" max="8717" width="0.69921875" style="150" customWidth="1"/>
    <col min="8718" max="8718" width="0" style="150" hidden="1" customWidth="1"/>
    <col min="8719" max="8719" width="1.69921875" style="150" customWidth="1"/>
    <col min="8720" max="8720" width="3" style="150" customWidth="1"/>
    <col min="8721" max="8724" width="1.69921875" style="150" customWidth="1"/>
    <col min="8725" max="8725" width="0" style="150" hidden="1" customWidth="1"/>
    <col min="8726" max="8732" width="1.69921875" style="150" customWidth="1"/>
    <col min="8733" max="8733" width="0" style="150" hidden="1" customWidth="1"/>
    <col min="8734" max="8954" width="1.69921875" style="150"/>
    <col min="8955" max="8955" width="4" style="150" customWidth="1"/>
    <col min="8956" max="8959" width="0" style="150" hidden="1" customWidth="1"/>
    <col min="8960" max="8972" width="1.69921875" style="150" customWidth="1"/>
    <col min="8973" max="8973" width="0.69921875" style="150" customWidth="1"/>
    <col min="8974" max="8974" width="0" style="150" hidden="1" customWidth="1"/>
    <col min="8975" max="8975" width="1.69921875" style="150" customWidth="1"/>
    <col min="8976" max="8976" width="3" style="150" customWidth="1"/>
    <col min="8977" max="8980" width="1.69921875" style="150" customWidth="1"/>
    <col min="8981" max="8981" width="0" style="150" hidden="1" customWidth="1"/>
    <col min="8982" max="8988" width="1.69921875" style="150" customWidth="1"/>
    <col min="8989" max="8989" width="0" style="150" hidden="1" customWidth="1"/>
    <col min="8990" max="9210" width="1.69921875" style="150"/>
    <col min="9211" max="9211" width="4" style="150" customWidth="1"/>
    <col min="9212" max="9215" width="0" style="150" hidden="1" customWidth="1"/>
    <col min="9216" max="9228" width="1.69921875" style="150" customWidth="1"/>
    <col min="9229" max="9229" width="0.69921875" style="150" customWidth="1"/>
    <col min="9230" max="9230" width="0" style="150" hidden="1" customWidth="1"/>
    <col min="9231" max="9231" width="1.69921875" style="150" customWidth="1"/>
    <col min="9232" max="9232" width="3" style="150" customWidth="1"/>
    <col min="9233" max="9236" width="1.69921875" style="150" customWidth="1"/>
    <col min="9237" max="9237" width="0" style="150" hidden="1" customWidth="1"/>
    <col min="9238" max="9244" width="1.69921875" style="150" customWidth="1"/>
    <col min="9245" max="9245" width="0" style="150" hidden="1" customWidth="1"/>
    <col min="9246" max="9466" width="1.69921875" style="150"/>
    <col min="9467" max="9467" width="4" style="150" customWidth="1"/>
    <col min="9468" max="9471" width="0" style="150" hidden="1" customWidth="1"/>
    <col min="9472" max="9484" width="1.69921875" style="150" customWidth="1"/>
    <col min="9485" max="9485" width="0.69921875" style="150" customWidth="1"/>
    <col min="9486" max="9486" width="0" style="150" hidden="1" customWidth="1"/>
    <col min="9487" max="9487" width="1.69921875" style="150" customWidth="1"/>
    <col min="9488" max="9488" width="3" style="150" customWidth="1"/>
    <col min="9489" max="9492" width="1.69921875" style="150" customWidth="1"/>
    <col min="9493" max="9493" width="0" style="150" hidden="1" customWidth="1"/>
    <col min="9494" max="9500" width="1.69921875" style="150" customWidth="1"/>
    <col min="9501" max="9501" width="0" style="150" hidden="1" customWidth="1"/>
    <col min="9502" max="9722" width="1.69921875" style="150"/>
    <col min="9723" max="9723" width="4" style="150" customWidth="1"/>
    <col min="9724" max="9727" width="0" style="150" hidden="1" customWidth="1"/>
    <col min="9728" max="9740" width="1.69921875" style="150" customWidth="1"/>
    <col min="9741" max="9741" width="0.69921875" style="150" customWidth="1"/>
    <col min="9742" max="9742" width="0" style="150" hidden="1" customWidth="1"/>
    <col min="9743" max="9743" width="1.69921875" style="150" customWidth="1"/>
    <col min="9744" max="9744" width="3" style="150" customWidth="1"/>
    <col min="9745" max="9748" width="1.69921875" style="150" customWidth="1"/>
    <col min="9749" max="9749" width="0" style="150" hidden="1" customWidth="1"/>
    <col min="9750" max="9756" width="1.69921875" style="150" customWidth="1"/>
    <col min="9757" max="9757" width="0" style="150" hidden="1" customWidth="1"/>
    <col min="9758" max="9978" width="1.69921875" style="150"/>
    <col min="9979" max="9979" width="4" style="150" customWidth="1"/>
    <col min="9980" max="9983" width="0" style="150" hidden="1" customWidth="1"/>
    <col min="9984" max="9996" width="1.69921875" style="150" customWidth="1"/>
    <col min="9997" max="9997" width="0.69921875" style="150" customWidth="1"/>
    <col min="9998" max="9998" width="0" style="150" hidden="1" customWidth="1"/>
    <col min="9999" max="9999" width="1.69921875" style="150" customWidth="1"/>
    <col min="10000" max="10000" width="3" style="150" customWidth="1"/>
    <col min="10001" max="10004" width="1.69921875" style="150" customWidth="1"/>
    <col min="10005" max="10005" width="0" style="150" hidden="1" customWidth="1"/>
    <col min="10006" max="10012" width="1.69921875" style="150" customWidth="1"/>
    <col min="10013" max="10013" width="0" style="150" hidden="1" customWidth="1"/>
    <col min="10014" max="10234" width="1.69921875" style="150"/>
    <col min="10235" max="10235" width="4" style="150" customWidth="1"/>
    <col min="10236" max="10239" width="0" style="150" hidden="1" customWidth="1"/>
    <col min="10240" max="10252" width="1.69921875" style="150" customWidth="1"/>
    <col min="10253" max="10253" width="0.69921875" style="150" customWidth="1"/>
    <col min="10254" max="10254" width="0" style="150" hidden="1" customWidth="1"/>
    <col min="10255" max="10255" width="1.69921875" style="150" customWidth="1"/>
    <col min="10256" max="10256" width="3" style="150" customWidth="1"/>
    <col min="10257" max="10260" width="1.69921875" style="150" customWidth="1"/>
    <col min="10261" max="10261" width="0" style="150" hidden="1" customWidth="1"/>
    <col min="10262" max="10268" width="1.69921875" style="150" customWidth="1"/>
    <col min="10269" max="10269" width="0" style="150" hidden="1" customWidth="1"/>
    <col min="10270" max="10490" width="1.69921875" style="150"/>
    <col min="10491" max="10491" width="4" style="150" customWidth="1"/>
    <col min="10492" max="10495" width="0" style="150" hidden="1" customWidth="1"/>
    <col min="10496" max="10508" width="1.69921875" style="150" customWidth="1"/>
    <col min="10509" max="10509" width="0.69921875" style="150" customWidth="1"/>
    <col min="10510" max="10510" width="0" style="150" hidden="1" customWidth="1"/>
    <col min="10511" max="10511" width="1.69921875" style="150" customWidth="1"/>
    <col min="10512" max="10512" width="3" style="150" customWidth="1"/>
    <col min="10513" max="10516" width="1.69921875" style="150" customWidth="1"/>
    <col min="10517" max="10517" width="0" style="150" hidden="1" customWidth="1"/>
    <col min="10518" max="10524" width="1.69921875" style="150" customWidth="1"/>
    <col min="10525" max="10525" width="0" style="150" hidden="1" customWidth="1"/>
    <col min="10526" max="10746" width="1.69921875" style="150"/>
    <col min="10747" max="10747" width="4" style="150" customWidth="1"/>
    <col min="10748" max="10751" width="0" style="150" hidden="1" customWidth="1"/>
    <col min="10752" max="10764" width="1.69921875" style="150" customWidth="1"/>
    <col min="10765" max="10765" width="0.69921875" style="150" customWidth="1"/>
    <col min="10766" max="10766" width="0" style="150" hidden="1" customWidth="1"/>
    <col min="10767" max="10767" width="1.69921875" style="150" customWidth="1"/>
    <col min="10768" max="10768" width="3" style="150" customWidth="1"/>
    <col min="10769" max="10772" width="1.69921875" style="150" customWidth="1"/>
    <col min="10773" max="10773" width="0" style="150" hidden="1" customWidth="1"/>
    <col min="10774" max="10780" width="1.69921875" style="150" customWidth="1"/>
    <col min="10781" max="10781" width="0" style="150" hidden="1" customWidth="1"/>
    <col min="10782" max="11002" width="1.69921875" style="150"/>
    <col min="11003" max="11003" width="4" style="150" customWidth="1"/>
    <col min="11004" max="11007" width="0" style="150" hidden="1" customWidth="1"/>
    <col min="11008" max="11020" width="1.69921875" style="150" customWidth="1"/>
    <col min="11021" max="11021" width="0.69921875" style="150" customWidth="1"/>
    <col min="11022" max="11022" width="0" style="150" hidden="1" customWidth="1"/>
    <col min="11023" max="11023" width="1.69921875" style="150" customWidth="1"/>
    <col min="11024" max="11024" width="3" style="150" customWidth="1"/>
    <col min="11025" max="11028" width="1.69921875" style="150" customWidth="1"/>
    <col min="11029" max="11029" width="0" style="150" hidden="1" customWidth="1"/>
    <col min="11030" max="11036" width="1.69921875" style="150" customWidth="1"/>
    <col min="11037" max="11037" width="0" style="150" hidden="1" customWidth="1"/>
    <col min="11038" max="11258" width="1.69921875" style="150"/>
    <col min="11259" max="11259" width="4" style="150" customWidth="1"/>
    <col min="11260" max="11263" width="0" style="150" hidden="1" customWidth="1"/>
    <col min="11264" max="11276" width="1.69921875" style="150" customWidth="1"/>
    <col min="11277" max="11277" width="0.69921875" style="150" customWidth="1"/>
    <col min="11278" max="11278" width="0" style="150" hidden="1" customWidth="1"/>
    <col min="11279" max="11279" width="1.69921875" style="150" customWidth="1"/>
    <col min="11280" max="11280" width="3" style="150" customWidth="1"/>
    <col min="11281" max="11284" width="1.69921875" style="150" customWidth="1"/>
    <col min="11285" max="11285" width="0" style="150" hidden="1" customWidth="1"/>
    <col min="11286" max="11292" width="1.69921875" style="150" customWidth="1"/>
    <col min="11293" max="11293" width="0" style="150" hidden="1" customWidth="1"/>
    <col min="11294" max="11514" width="1.69921875" style="150"/>
    <col min="11515" max="11515" width="4" style="150" customWidth="1"/>
    <col min="11516" max="11519" width="0" style="150" hidden="1" customWidth="1"/>
    <col min="11520" max="11532" width="1.69921875" style="150" customWidth="1"/>
    <col min="11533" max="11533" width="0.69921875" style="150" customWidth="1"/>
    <col min="11534" max="11534" width="0" style="150" hidden="1" customWidth="1"/>
    <col min="11535" max="11535" width="1.69921875" style="150" customWidth="1"/>
    <col min="11536" max="11536" width="3" style="150" customWidth="1"/>
    <col min="11537" max="11540" width="1.69921875" style="150" customWidth="1"/>
    <col min="11541" max="11541" width="0" style="150" hidden="1" customWidth="1"/>
    <col min="11542" max="11548" width="1.69921875" style="150" customWidth="1"/>
    <col min="11549" max="11549" width="0" style="150" hidden="1" customWidth="1"/>
    <col min="11550" max="11770" width="1.69921875" style="150"/>
    <col min="11771" max="11771" width="4" style="150" customWidth="1"/>
    <col min="11772" max="11775" width="0" style="150" hidden="1" customWidth="1"/>
    <col min="11776" max="11788" width="1.69921875" style="150" customWidth="1"/>
    <col min="11789" max="11789" width="0.69921875" style="150" customWidth="1"/>
    <col min="11790" max="11790" width="0" style="150" hidden="1" customWidth="1"/>
    <col min="11791" max="11791" width="1.69921875" style="150" customWidth="1"/>
    <col min="11792" max="11792" width="3" style="150" customWidth="1"/>
    <col min="11793" max="11796" width="1.69921875" style="150" customWidth="1"/>
    <col min="11797" max="11797" width="0" style="150" hidden="1" customWidth="1"/>
    <col min="11798" max="11804" width="1.69921875" style="150" customWidth="1"/>
    <col min="11805" max="11805" width="0" style="150" hidden="1" customWidth="1"/>
    <col min="11806" max="12026" width="1.69921875" style="150"/>
    <col min="12027" max="12027" width="4" style="150" customWidth="1"/>
    <col min="12028" max="12031" width="0" style="150" hidden="1" customWidth="1"/>
    <col min="12032" max="12044" width="1.69921875" style="150" customWidth="1"/>
    <col min="12045" max="12045" width="0.69921875" style="150" customWidth="1"/>
    <col min="12046" max="12046" width="0" style="150" hidden="1" customWidth="1"/>
    <col min="12047" max="12047" width="1.69921875" style="150" customWidth="1"/>
    <col min="12048" max="12048" width="3" style="150" customWidth="1"/>
    <col min="12049" max="12052" width="1.69921875" style="150" customWidth="1"/>
    <col min="12053" max="12053" width="0" style="150" hidden="1" customWidth="1"/>
    <col min="12054" max="12060" width="1.69921875" style="150" customWidth="1"/>
    <col min="12061" max="12061" width="0" style="150" hidden="1" customWidth="1"/>
    <col min="12062" max="12282" width="1.69921875" style="150"/>
    <col min="12283" max="12283" width="4" style="150" customWidth="1"/>
    <col min="12284" max="12287" width="0" style="150" hidden="1" customWidth="1"/>
    <col min="12288" max="12300" width="1.69921875" style="150" customWidth="1"/>
    <col min="12301" max="12301" width="0.69921875" style="150" customWidth="1"/>
    <col min="12302" max="12302" width="0" style="150" hidden="1" customWidth="1"/>
    <col min="12303" max="12303" width="1.69921875" style="150" customWidth="1"/>
    <col min="12304" max="12304" width="3" style="150" customWidth="1"/>
    <col min="12305" max="12308" width="1.69921875" style="150" customWidth="1"/>
    <col min="12309" max="12309" width="0" style="150" hidden="1" customWidth="1"/>
    <col min="12310" max="12316" width="1.69921875" style="150" customWidth="1"/>
    <col min="12317" max="12317" width="0" style="150" hidden="1" customWidth="1"/>
    <col min="12318" max="12538" width="1.69921875" style="150"/>
    <col min="12539" max="12539" width="4" style="150" customWidth="1"/>
    <col min="12540" max="12543" width="0" style="150" hidden="1" customWidth="1"/>
    <col min="12544" max="12556" width="1.69921875" style="150" customWidth="1"/>
    <col min="12557" max="12557" width="0.69921875" style="150" customWidth="1"/>
    <col min="12558" max="12558" width="0" style="150" hidden="1" customWidth="1"/>
    <col min="12559" max="12559" width="1.69921875" style="150" customWidth="1"/>
    <col min="12560" max="12560" width="3" style="150" customWidth="1"/>
    <col min="12561" max="12564" width="1.69921875" style="150" customWidth="1"/>
    <col min="12565" max="12565" width="0" style="150" hidden="1" customWidth="1"/>
    <col min="12566" max="12572" width="1.69921875" style="150" customWidth="1"/>
    <col min="12573" max="12573" width="0" style="150" hidden="1" customWidth="1"/>
    <col min="12574" max="12794" width="1.69921875" style="150"/>
    <col min="12795" max="12795" width="4" style="150" customWidth="1"/>
    <col min="12796" max="12799" width="0" style="150" hidden="1" customWidth="1"/>
    <col min="12800" max="12812" width="1.69921875" style="150" customWidth="1"/>
    <col min="12813" max="12813" width="0.69921875" style="150" customWidth="1"/>
    <col min="12814" max="12814" width="0" style="150" hidden="1" customWidth="1"/>
    <col min="12815" max="12815" width="1.69921875" style="150" customWidth="1"/>
    <col min="12816" max="12816" width="3" style="150" customWidth="1"/>
    <col min="12817" max="12820" width="1.69921875" style="150" customWidth="1"/>
    <col min="12821" max="12821" width="0" style="150" hidden="1" customWidth="1"/>
    <col min="12822" max="12828" width="1.69921875" style="150" customWidth="1"/>
    <col min="12829" max="12829" width="0" style="150" hidden="1" customWidth="1"/>
    <col min="12830" max="13050" width="1.69921875" style="150"/>
    <col min="13051" max="13051" width="4" style="150" customWidth="1"/>
    <col min="13052" max="13055" width="0" style="150" hidden="1" customWidth="1"/>
    <col min="13056" max="13068" width="1.69921875" style="150" customWidth="1"/>
    <col min="13069" max="13069" width="0.69921875" style="150" customWidth="1"/>
    <col min="13070" max="13070" width="0" style="150" hidden="1" customWidth="1"/>
    <col min="13071" max="13071" width="1.69921875" style="150" customWidth="1"/>
    <col min="13072" max="13072" width="3" style="150" customWidth="1"/>
    <col min="13073" max="13076" width="1.69921875" style="150" customWidth="1"/>
    <col min="13077" max="13077" width="0" style="150" hidden="1" customWidth="1"/>
    <col min="13078" max="13084" width="1.69921875" style="150" customWidth="1"/>
    <col min="13085" max="13085" width="0" style="150" hidden="1" customWidth="1"/>
    <col min="13086" max="13306" width="1.69921875" style="150"/>
    <col min="13307" max="13307" width="4" style="150" customWidth="1"/>
    <col min="13308" max="13311" width="0" style="150" hidden="1" customWidth="1"/>
    <col min="13312" max="13324" width="1.69921875" style="150" customWidth="1"/>
    <col min="13325" max="13325" width="0.69921875" style="150" customWidth="1"/>
    <col min="13326" max="13326" width="0" style="150" hidden="1" customWidth="1"/>
    <col min="13327" max="13327" width="1.69921875" style="150" customWidth="1"/>
    <col min="13328" max="13328" width="3" style="150" customWidth="1"/>
    <col min="13329" max="13332" width="1.69921875" style="150" customWidth="1"/>
    <col min="13333" max="13333" width="0" style="150" hidden="1" customWidth="1"/>
    <col min="13334" max="13340" width="1.69921875" style="150" customWidth="1"/>
    <col min="13341" max="13341" width="0" style="150" hidden="1" customWidth="1"/>
    <col min="13342" max="13562" width="1.69921875" style="150"/>
    <col min="13563" max="13563" width="4" style="150" customWidth="1"/>
    <col min="13564" max="13567" width="0" style="150" hidden="1" customWidth="1"/>
    <col min="13568" max="13580" width="1.69921875" style="150" customWidth="1"/>
    <col min="13581" max="13581" width="0.69921875" style="150" customWidth="1"/>
    <col min="13582" max="13582" width="0" style="150" hidden="1" customWidth="1"/>
    <col min="13583" max="13583" width="1.69921875" style="150" customWidth="1"/>
    <col min="13584" max="13584" width="3" style="150" customWidth="1"/>
    <col min="13585" max="13588" width="1.69921875" style="150" customWidth="1"/>
    <col min="13589" max="13589" width="0" style="150" hidden="1" customWidth="1"/>
    <col min="13590" max="13596" width="1.69921875" style="150" customWidth="1"/>
    <col min="13597" max="13597" width="0" style="150" hidden="1" customWidth="1"/>
    <col min="13598" max="13818" width="1.69921875" style="150"/>
    <col min="13819" max="13819" width="4" style="150" customWidth="1"/>
    <col min="13820" max="13823" width="0" style="150" hidden="1" customWidth="1"/>
    <col min="13824" max="13836" width="1.69921875" style="150" customWidth="1"/>
    <col min="13837" max="13837" width="0.69921875" style="150" customWidth="1"/>
    <col min="13838" max="13838" width="0" style="150" hidden="1" customWidth="1"/>
    <col min="13839" max="13839" width="1.69921875" style="150" customWidth="1"/>
    <col min="13840" max="13840" width="3" style="150" customWidth="1"/>
    <col min="13841" max="13844" width="1.69921875" style="150" customWidth="1"/>
    <col min="13845" max="13845" width="0" style="150" hidden="1" customWidth="1"/>
    <col min="13846" max="13852" width="1.69921875" style="150" customWidth="1"/>
    <col min="13853" max="13853" width="0" style="150" hidden="1" customWidth="1"/>
    <col min="13854" max="14074" width="1.69921875" style="150"/>
    <col min="14075" max="14075" width="4" style="150" customWidth="1"/>
    <col min="14076" max="14079" width="0" style="150" hidden="1" customWidth="1"/>
    <col min="14080" max="14092" width="1.69921875" style="150" customWidth="1"/>
    <col min="14093" max="14093" width="0.69921875" style="150" customWidth="1"/>
    <col min="14094" max="14094" width="0" style="150" hidden="1" customWidth="1"/>
    <col min="14095" max="14095" width="1.69921875" style="150" customWidth="1"/>
    <col min="14096" max="14096" width="3" style="150" customWidth="1"/>
    <col min="14097" max="14100" width="1.69921875" style="150" customWidth="1"/>
    <col min="14101" max="14101" width="0" style="150" hidden="1" customWidth="1"/>
    <col min="14102" max="14108" width="1.69921875" style="150" customWidth="1"/>
    <col min="14109" max="14109" width="0" style="150" hidden="1" customWidth="1"/>
    <col min="14110" max="14330" width="1.69921875" style="150"/>
    <col min="14331" max="14331" width="4" style="150" customWidth="1"/>
    <col min="14332" max="14335" width="0" style="150" hidden="1" customWidth="1"/>
    <col min="14336" max="14348" width="1.69921875" style="150" customWidth="1"/>
    <col min="14349" max="14349" width="0.69921875" style="150" customWidth="1"/>
    <col min="14350" max="14350" width="0" style="150" hidden="1" customWidth="1"/>
    <col min="14351" max="14351" width="1.69921875" style="150" customWidth="1"/>
    <col min="14352" max="14352" width="3" style="150" customWidth="1"/>
    <col min="14353" max="14356" width="1.69921875" style="150" customWidth="1"/>
    <col min="14357" max="14357" width="0" style="150" hidden="1" customWidth="1"/>
    <col min="14358" max="14364" width="1.69921875" style="150" customWidth="1"/>
    <col min="14365" max="14365" width="0" style="150" hidden="1" customWidth="1"/>
    <col min="14366" max="14586" width="1.69921875" style="150"/>
    <col min="14587" max="14587" width="4" style="150" customWidth="1"/>
    <col min="14588" max="14591" width="0" style="150" hidden="1" customWidth="1"/>
    <col min="14592" max="14604" width="1.69921875" style="150" customWidth="1"/>
    <col min="14605" max="14605" width="0.69921875" style="150" customWidth="1"/>
    <col min="14606" max="14606" width="0" style="150" hidden="1" customWidth="1"/>
    <col min="14607" max="14607" width="1.69921875" style="150" customWidth="1"/>
    <col min="14608" max="14608" width="3" style="150" customWidth="1"/>
    <col min="14609" max="14612" width="1.69921875" style="150" customWidth="1"/>
    <col min="14613" max="14613" width="0" style="150" hidden="1" customWidth="1"/>
    <col min="14614" max="14620" width="1.69921875" style="150" customWidth="1"/>
    <col min="14621" max="14621" width="0" style="150" hidden="1" customWidth="1"/>
    <col min="14622" max="14842" width="1.69921875" style="150"/>
    <col min="14843" max="14843" width="4" style="150" customWidth="1"/>
    <col min="14844" max="14847" width="0" style="150" hidden="1" customWidth="1"/>
    <col min="14848" max="14860" width="1.69921875" style="150" customWidth="1"/>
    <col min="14861" max="14861" width="0.69921875" style="150" customWidth="1"/>
    <col min="14862" max="14862" width="0" style="150" hidden="1" customWidth="1"/>
    <col min="14863" max="14863" width="1.69921875" style="150" customWidth="1"/>
    <col min="14864" max="14864" width="3" style="150" customWidth="1"/>
    <col min="14865" max="14868" width="1.69921875" style="150" customWidth="1"/>
    <col min="14869" max="14869" width="0" style="150" hidden="1" customWidth="1"/>
    <col min="14870" max="14876" width="1.69921875" style="150" customWidth="1"/>
    <col min="14877" max="14877" width="0" style="150" hidden="1" customWidth="1"/>
    <col min="14878" max="15098" width="1.69921875" style="150"/>
    <col min="15099" max="15099" width="4" style="150" customWidth="1"/>
    <col min="15100" max="15103" width="0" style="150" hidden="1" customWidth="1"/>
    <col min="15104" max="15116" width="1.69921875" style="150" customWidth="1"/>
    <col min="15117" max="15117" width="0.69921875" style="150" customWidth="1"/>
    <col min="15118" max="15118" width="0" style="150" hidden="1" customWidth="1"/>
    <col min="15119" max="15119" width="1.69921875" style="150" customWidth="1"/>
    <col min="15120" max="15120" width="3" style="150" customWidth="1"/>
    <col min="15121" max="15124" width="1.69921875" style="150" customWidth="1"/>
    <col min="15125" max="15125" width="0" style="150" hidden="1" customWidth="1"/>
    <col min="15126" max="15132" width="1.69921875" style="150" customWidth="1"/>
    <col min="15133" max="15133" width="0" style="150" hidden="1" customWidth="1"/>
    <col min="15134" max="15354" width="1.69921875" style="150"/>
    <col min="15355" max="15355" width="4" style="150" customWidth="1"/>
    <col min="15356" max="15359" width="0" style="150" hidden="1" customWidth="1"/>
    <col min="15360" max="15372" width="1.69921875" style="150" customWidth="1"/>
    <col min="15373" max="15373" width="0.69921875" style="150" customWidth="1"/>
    <col min="15374" max="15374" width="0" style="150" hidden="1" customWidth="1"/>
    <col min="15375" max="15375" width="1.69921875" style="150" customWidth="1"/>
    <col min="15376" max="15376" width="3" style="150" customWidth="1"/>
    <col min="15377" max="15380" width="1.69921875" style="150" customWidth="1"/>
    <col min="15381" max="15381" width="0" style="150" hidden="1" customWidth="1"/>
    <col min="15382" max="15388" width="1.69921875" style="150" customWidth="1"/>
    <col min="15389" max="15389" width="0" style="150" hidden="1" customWidth="1"/>
    <col min="15390" max="15610" width="1.69921875" style="150"/>
    <col min="15611" max="15611" width="4" style="150" customWidth="1"/>
    <col min="15612" max="15615" width="0" style="150" hidden="1" customWidth="1"/>
    <col min="15616" max="15628" width="1.69921875" style="150" customWidth="1"/>
    <col min="15629" max="15629" width="0.69921875" style="150" customWidth="1"/>
    <col min="15630" max="15630" width="0" style="150" hidden="1" customWidth="1"/>
    <col min="15631" max="15631" width="1.69921875" style="150" customWidth="1"/>
    <col min="15632" max="15632" width="3" style="150" customWidth="1"/>
    <col min="15633" max="15636" width="1.69921875" style="150" customWidth="1"/>
    <col min="15637" max="15637" width="0" style="150" hidden="1" customWidth="1"/>
    <col min="15638" max="15644" width="1.69921875" style="150" customWidth="1"/>
    <col min="15645" max="15645" width="0" style="150" hidden="1" customWidth="1"/>
    <col min="15646" max="15866" width="1.69921875" style="150"/>
    <col min="15867" max="15867" width="4" style="150" customWidth="1"/>
    <col min="15868" max="15871" width="0" style="150" hidden="1" customWidth="1"/>
    <col min="15872" max="15884" width="1.69921875" style="150" customWidth="1"/>
    <col min="15885" max="15885" width="0.69921875" style="150" customWidth="1"/>
    <col min="15886" max="15886" width="0" style="150" hidden="1" customWidth="1"/>
    <col min="15887" max="15887" width="1.69921875" style="150" customWidth="1"/>
    <col min="15888" max="15888" width="3" style="150" customWidth="1"/>
    <col min="15889" max="15892" width="1.69921875" style="150" customWidth="1"/>
    <col min="15893" max="15893" width="0" style="150" hidden="1" customWidth="1"/>
    <col min="15894" max="15900" width="1.69921875" style="150" customWidth="1"/>
    <col min="15901" max="15901" width="0" style="150" hidden="1" customWidth="1"/>
    <col min="15902" max="16122" width="1.69921875" style="150"/>
    <col min="16123" max="16123" width="4" style="150" customWidth="1"/>
    <col min="16124" max="16127" width="0" style="150" hidden="1" customWidth="1"/>
    <col min="16128" max="16140" width="1.69921875" style="150" customWidth="1"/>
    <col min="16141" max="16141" width="0.69921875" style="150" customWidth="1"/>
    <col min="16142" max="16142" width="0" style="150" hidden="1" customWidth="1"/>
    <col min="16143" max="16143" width="1.69921875" style="150" customWidth="1"/>
    <col min="16144" max="16144" width="3" style="150" customWidth="1"/>
    <col min="16145" max="16148" width="1.69921875" style="150" customWidth="1"/>
    <col min="16149" max="16149" width="0" style="150" hidden="1" customWidth="1"/>
    <col min="16150" max="16156" width="1.69921875" style="150" customWidth="1"/>
    <col min="16157" max="16157" width="0" style="150" hidden="1" customWidth="1"/>
    <col min="16158" max="16384" width="1.69921875" style="150"/>
  </cols>
  <sheetData>
    <row r="1" spans="1:96" ht="11.25" customHeight="1">
      <c r="A1" s="409" t="s">
        <v>1139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151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409"/>
      <c r="CQ1" s="409"/>
      <c r="CR1" s="409"/>
    </row>
    <row r="2" spans="1:96" ht="11.25" customHeight="1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151"/>
      <c r="AX2" s="409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409"/>
      <c r="CQ2" s="409"/>
      <c r="CR2" s="409"/>
    </row>
    <row r="3" spans="1:96" ht="8.25" customHeight="1">
      <c r="A3" s="410" t="s">
        <v>1176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151"/>
      <c r="AX3" s="411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BL3" s="409"/>
      <c r="BM3" s="409"/>
      <c r="BN3" s="409"/>
      <c r="BO3" s="409"/>
      <c r="BP3" s="409"/>
      <c r="BQ3" s="409"/>
      <c r="BR3" s="409"/>
      <c r="BS3" s="409"/>
      <c r="BT3" s="409"/>
      <c r="BU3" s="409"/>
      <c r="BV3" s="409"/>
      <c r="BW3" s="409"/>
      <c r="BX3" s="409"/>
      <c r="BY3" s="409"/>
      <c r="BZ3" s="409"/>
      <c r="CA3" s="409"/>
      <c r="CB3" s="409"/>
      <c r="CC3" s="409"/>
      <c r="CD3" s="409"/>
      <c r="CE3" s="409"/>
      <c r="CF3" s="409"/>
      <c r="CG3" s="409"/>
      <c r="CH3" s="409"/>
      <c r="CI3" s="409"/>
      <c r="CJ3" s="409"/>
      <c r="CK3" s="409"/>
      <c r="CL3" s="409"/>
      <c r="CM3" s="409"/>
      <c r="CN3" s="409"/>
      <c r="CO3" s="409"/>
      <c r="CP3" s="409"/>
      <c r="CQ3" s="409"/>
      <c r="CR3" s="409"/>
    </row>
    <row r="4" spans="1:96" ht="8.25" customHeight="1" thickBot="1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152"/>
      <c r="AX4" s="409"/>
      <c r="AY4" s="409"/>
      <c r="AZ4" s="409"/>
      <c r="BA4" s="409"/>
      <c r="BB4" s="409"/>
      <c r="BC4" s="409"/>
      <c r="BD4" s="409"/>
      <c r="BE4" s="409"/>
      <c r="BF4" s="409"/>
      <c r="BG4" s="409"/>
      <c r="BH4" s="409"/>
      <c r="BI4" s="409"/>
      <c r="BJ4" s="409"/>
      <c r="BK4" s="409"/>
      <c r="BL4" s="409"/>
      <c r="BM4" s="409"/>
      <c r="BN4" s="409"/>
      <c r="BO4" s="409"/>
      <c r="BP4" s="409"/>
      <c r="BQ4" s="409"/>
      <c r="BR4" s="409"/>
      <c r="BS4" s="409"/>
      <c r="BT4" s="409"/>
      <c r="BU4" s="409"/>
      <c r="BV4" s="409"/>
      <c r="BW4" s="409"/>
      <c r="BX4" s="409"/>
      <c r="BY4" s="409"/>
      <c r="BZ4" s="409"/>
      <c r="CA4" s="409"/>
      <c r="CB4" s="409"/>
      <c r="CC4" s="409"/>
      <c r="CD4" s="409"/>
      <c r="CE4" s="409"/>
      <c r="CF4" s="409"/>
      <c r="CG4" s="409"/>
      <c r="CH4" s="409"/>
      <c r="CI4" s="409"/>
      <c r="CJ4" s="409"/>
      <c r="CK4" s="409"/>
      <c r="CL4" s="409"/>
      <c r="CM4" s="409"/>
      <c r="CN4" s="409"/>
      <c r="CO4" s="409"/>
      <c r="CP4" s="409"/>
      <c r="CQ4" s="409"/>
      <c r="CR4" s="409"/>
    </row>
    <row r="5" spans="1:96" ht="11.25" hidden="1" customHeight="1" thickBot="1">
      <c r="A5" s="237" t="s">
        <v>1127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X5" s="237" t="s">
        <v>1174</v>
      </c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  <c r="BP5" s="237"/>
      <c r="BQ5" s="237"/>
      <c r="BR5" s="237"/>
      <c r="BS5" s="237"/>
      <c r="BT5" s="237"/>
      <c r="BU5" s="237"/>
      <c r="BV5" s="237"/>
      <c r="BW5" s="237"/>
      <c r="BX5" s="237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</row>
    <row r="6" spans="1:96" ht="11.25" hidden="1" customHeight="1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</row>
    <row r="7" spans="1:96" ht="11.25" customHeight="1">
      <c r="A7" s="236" t="s">
        <v>1141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360"/>
      <c r="R7" s="363" t="str">
        <f>D11</f>
        <v>山口</v>
      </c>
      <c r="S7" s="236"/>
      <c r="T7" s="236"/>
      <c r="U7" s="236" t="s">
        <v>1128</v>
      </c>
      <c r="V7" s="236" t="str">
        <f>M11</f>
        <v>森</v>
      </c>
      <c r="W7" s="236"/>
      <c r="X7" s="360"/>
      <c r="Y7" s="363" t="str">
        <f>D16</f>
        <v>辻</v>
      </c>
      <c r="Z7" s="236"/>
      <c r="AA7" s="236"/>
      <c r="AB7" s="236"/>
      <c r="AC7" s="236" t="s">
        <v>1128</v>
      </c>
      <c r="AD7" s="236" t="str">
        <f>M16</f>
        <v>脇野</v>
      </c>
      <c r="AE7" s="236"/>
      <c r="AF7" s="360"/>
      <c r="AG7" s="363" t="str">
        <f>D20</f>
        <v>田畑</v>
      </c>
      <c r="AH7" s="236"/>
      <c r="AI7" s="236"/>
      <c r="AJ7" s="236"/>
      <c r="AK7" s="236" t="s">
        <v>1128</v>
      </c>
      <c r="AL7" s="236" t="str">
        <f>M20</f>
        <v>稲岡</v>
      </c>
      <c r="AM7" s="236"/>
      <c r="AN7" s="239"/>
      <c r="AO7" s="348" t="s">
        <v>1129</v>
      </c>
      <c r="AP7" s="236"/>
      <c r="AQ7" s="236"/>
      <c r="AR7" s="236"/>
      <c r="AS7" s="236"/>
      <c r="AT7" s="236"/>
      <c r="AU7" s="236"/>
      <c r="AV7" s="349"/>
      <c r="AX7" s="366" t="s">
        <v>1177</v>
      </c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360"/>
      <c r="BN7" s="363" t="str">
        <f>AZ11</f>
        <v>山口</v>
      </c>
      <c r="BO7" s="236"/>
      <c r="BP7" s="236"/>
      <c r="BQ7" s="236" t="s">
        <v>1128</v>
      </c>
      <c r="BR7" s="236" t="str">
        <f>BI11</f>
        <v>森</v>
      </c>
      <c r="BS7" s="236"/>
      <c r="BT7" s="360"/>
      <c r="BU7" s="363" t="str">
        <f>AZ16</f>
        <v>福元</v>
      </c>
      <c r="BV7" s="236"/>
      <c r="BW7" s="236"/>
      <c r="BX7" s="236"/>
      <c r="BY7" s="236" t="s">
        <v>1128</v>
      </c>
      <c r="BZ7" s="236" t="str">
        <f>BI16</f>
        <v>成宮</v>
      </c>
      <c r="CA7" s="236"/>
      <c r="CB7" s="360"/>
      <c r="CC7" s="363" t="str">
        <f>AZ20</f>
        <v>川上</v>
      </c>
      <c r="CD7" s="236"/>
      <c r="CE7" s="236"/>
      <c r="CF7" s="236"/>
      <c r="CG7" s="236" t="s">
        <v>1128</v>
      </c>
      <c r="CH7" s="236" t="str">
        <f>BI20</f>
        <v>辰巳</v>
      </c>
      <c r="CI7" s="236"/>
      <c r="CJ7" s="239"/>
      <c r="CK7" s="348" t="s">
        <v>1129</v>
      </c>
      <c r="CL7" s="236"/>
      <c r="CM7" s="236"/>
      <c r="CN7" s="236"/>
      <c r="CO7" s="236"/>
      <c r="CP7" s="236"/>
      <c r="CQ7" s="236"/>
      <c r="CR7" s="349"/>
    </row>
    <row r="8" spans="1:96" ht="11.25" customHeight="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361"/>
      <c r="R8" s="364"/>
      <c r="S8" s="237"/>
      <c r="T8" s="237"/>
      <c r="U8" s="237"/>
      <c r="V8" s="237"/>
      <c r="W8" s="237"/>
      <c r="X8" s="361"/>
      <c r="Y8" s="364"/>
      <c r="Z8" s="237"/>
      <c r="AA8" s="237"/>
      <c r="AB8" s="237"/>
      <c r="AC8" s="237"/>
      <c r="AD8" s="237"/>
      <c r="AE8" s="237"/>
      <c r="AF8" s="361"/>
      <c r="AG8" s="364"/>
      <c r="AH8" s="237"/>
      <c r="AI8" s="237"/>
      <c r="AJ8" s="237"/>
      <c r="AK8" s="237"/>
      <c r="AL8" s="237"/>
      <c r="AM8" s="237"/>
      <c r="AN8" s="240"/>
      <c r="AO8" s="350"/>
      <c r="AP8" s="237"/>
      <c r="AQ8" s="237"/>
      <c r="AR8" s="237"/>
      <c r="AS8" s="237"/>
      <c r="AT8" s="237"/>
      <c r="AU8" s="237"/>
      <c r="AV8" s="351"/>
      <c r="AX8" s="303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367"/>
      <c r="BN8" s="364"/>
      <c r="BO8" s="237"/>
      <c r="BP8" s="237"/>
      <c r="BQ8" s="237"/>
      <c r="BR8" s="237"/>
      <c r="BS8" s="237"/>
      <c r="BT8" s="361"/>
      <c r="BU8" s="364"/>
      <c r="BV8" s="237"/>
      <c r="BW8" s="237"/>
      <c r="BX8" s="237"/>
      <c r="BY8" s="237"/>
      <c r="BZ8" s="237"/>
      <c r="CA8" s="237"/>
      <c r="CB8" s="361"/>
      <c r="CC8" s="364"/>
      <c r="CD8" s="237"/>
      <c r="CE8" s="237"/>
      <c r="CF8" s="237"/>
      <c r="CG8" s="237"/>
      <c r="CH8" s="237"/>
      <c r="CI8" s="237"/>
      <c r="CJ8" s="240"/>
      <c r="CK8" s="350"/>
      <c r="CL8" s="237"/>
      <c r="CM8" s="237"/>
      <c r="CN8" s="237"/>
      <c r="CO8" s="237"/>
      <c r="CP8" s="237"/>
      <c r="CQ8" s="237"/>
      <c r="CR8" s="351"/>
    </row>
    <row r="9" spans="1:96" ht="11.25" customHeight="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361"/>
      <c r="R9" s="364"/>
      <c r="S9" s="237"/>
      <c r="T9" s="237"/>
      <c r="U9" s="237"/>
      <c r="V9" s="237"/>
      <c r="W9" s="237"/>
      <c r="X9" s="361"/>
      <c r="Y9" s="364"/>
      <c r="Z9" s="237"/>
      <c r="AA9" s="237"/>
      <c r="AB9" s="237"/>
      <c r="AC9" s="237"/>
      <c r="AD9" s="237"/>
      <c r="AE9" s="237"/>
      <c r="AF9" s="361"/>
      <c r="AG9" s="364"/>
      <c r="AH9" s="237"/>
      <c r="AI9" s="237"/>
      <c r="AJ9" s="237"/>
      <c r="AK9" s="237"/>
      <c r="AL9" s="237"/>
      <c r="AM9" s="237"/>
      <c r="AN9" s="240"/>
      <c r="AO9" s="352" t="s">
        <v>1130</v>
      </c>
      <c r="AP9" s="353"/>
      <c r="AQ9" s="353"/>
      <c r="AR9" s="353"/>
      <c r="AS9" s="353"/>
      <c r="AT9" s="353"/>
      <c r="AU9" s="353"/>
      <c r="AV9" s="354"/>
      <c r="AX9" s="303"/>
      <c r="AY9" s="237"/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367"/>
      <c r="BN9" s="364"/>
      <c r="BO9" s="237"/>
      <c r="BP9" s="237"/>
      <c r="BQ9" s="237"/>
      <c r="BR9" s="237"/>
      <c r="BS9" s="237"/>
      <c r="BT9" s="361"/>
      <c r="BU9" s="364"/>
      <c r="BV9" s="237"/>
      <c r="BW9" s="237"/>
      <c r="BX9" s="237"/>
      <c r="BY9" s="237"/>
      <c r="BZ9" s="237"/>
      <c r="CA9" s="237"/>
      <c r="CB9" s="361"/>
      <c r="CC9" s="364"/>
      <c r="CD9" s="237"/>
      <c r="CE9" s="237"/>
      <c r="CF9" s="237"/>
      <c r="CG9" s="237"/>
      <c r="CH9" s="237"/>
      <c r="CI9" s="237"/>
      <c r="CJ9" s="240"/>
      <c r="CK9" s="352" t="s">
        <v>1130</v>
      </c>
      <c r="CL9" s="353"/>
      <c r="CM9" s="353"/>
      <c r="CN9" s="353"/>
      <c r="CO9" s="353"/>
      <c r="CP9" s="353"/>
      <c r="CQ9" s="353"/>
      <c r="CR9" s="354"/>
    </row>
    <row r="10" spans="1:96" ht="11.25" customHeight="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362"/>
      <c r="R10" s="364"/>
      <c r="S10" s="237"/>
      <c r="T10" s="237"/>
      <c r="U10" s="237"/>
      <c r="V10" s="237"/>
      <c r="W10" s="237"/>
      <c r="X10" s="361"/>
      <c r="Y10" s="365"/>
      <c r="Z10" s="238"/>
      <c r="AA10" s="238"/>
      <c r="AB10" s="238"/>
      <c r="AC10" s="238"/>
      <c r="AD10" s="238"/>
      <c r="AE10" s="238"/>
      <c r="AF10" s="362"/>
      <c r="AG10" s="365"/>
      <c r="AH10" s="238"/>
      <c r="AI10" s="238"/>
      <c r="AJ10" s="238"/>
      <c r="AK10" s="238"/>
      <c r="AL10" s="238"/>
      <c r="AM10" s="238"/>
      <c r="AN10" s="241"/>
      <c r="AO10" s="355"/>
      <c r="AP10" s="356"/>
      <c r="AQ10" s="356"/>
      <c r="AR10" s="356"/>
      <c r="AS10" s="356"/>
      <c r="AT10" s="356"/>
      <c r="AU10" s="356"/>
      <c r="AV10" s="357"/>
      <c r="AX10" s="36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362"/>
      <c r="BN10" s="364"/>
      <c r="BO10" s="237"/>
      <c r="BP10" s="237"/>
      <c r="BQ10" s="237"/>
      <c r="BR10" s="237"/>
      <c r="BS10" s="237"/>
      <c r="BT10" s="361"/>
      <c r="BU10" s="365"/>
      <c r="BV10" s="238"/>
      <c r="BW10" s="238"/>
      <c r="BX10" s="238"/>
      <c r="BY10" s="238"/>
      <c r="BZ10" s="238"/>
      <c r="CA10" s="238"/>
      <c r="CB10" s="362"/>
      <c r="CC10" s="365"/>
      <c r="CD10" s="238"/>
      <c r="CE10" s="238"/>
      <c r="CF10" s="238"/>
      <c r="CG10" s="238"/>
      <c r="CH10" s="238"/>
      <c r="CI10" s="238"/>
      <c r="CJ10" s="241"/>
      <c r="CK10" s="355"/>
      <c r="CL10" s="356"/>
      <c r="CM10" s="356"/>
      <c r="CN10" s="356"/>
      <c r="CO10" s="356"/>
      <c r="CP10" s="356"/>
      <c r="CQ10" s="356"/>
      <c r="CR10" s="357"/>
    </row>
    <row r="11" spans="1:96" s="156" customFormat="1" ht="16.5" customHeight="1">
      <c r="A11" s="287"/>
      <c r="B11" s="287"/>
      <c r="C11" s="287"/>
      <c r="D11" s="358" t="s">
        <v>1147</v>
      </c>
      <c r="E11" s="358"/>
      <c r="F11" s="358"/>
      <c r="G11" s="358"/>
      <c r="H11" s="358"/>
      <c r="I11" s="330" t="s">
        <v>1128</v>
      </c>
      <c r="J11" s="358"/>
      <c r="K11" s="358"/>
      <c r="L11" s="358"/>
      <c r="M11" s="358" t="s">
        <v>763</v>
      </c>
      <c r="N11" s="358"/>
      <c r="O11" s="358"/>
      <c r="P11" s="358"/>
      <c r="Q11" s="359"/>
      <c r="R11" s="332" t="str">
        <f>IF(Y11="","丸付き数字は試合順序","")</f>
        <v>丸付き数字は試合順序</v>
      </c>
      <c r="S11" s="333"/>
      <c r="T11" s="333"/>
      <c r="U11" s="333"/>
      <c r="V11" s="333"/>
      <c r="W11" s="333"/>
      <c r="X11" s="334"/>
      <c r="Y11" s="155"/>
      <c r="Z11" s="228" t="s">
        <v>1131</v>
      </c>
      <c r="AA11" s="228"/>
      <c r="AB11" s="228">
        <v>4</v>
      </c>
      <c r="AC11" s="228"/>
      <c r="AD11" s="198" t="s">
        <v>1132</v>
      </c>
      <c r="AE11" s="228">
        <v>3</v>
      </c>
      <c r="AF11" s="230"/>
      <c r="AG11" s="182"/>
      <c r="AH11" s="228" t="s">
        <v>1131</v>
      </c>
      <c r="AI11" s="228"/>
      <c r="AJ11" s="228">
        <v>3</v>
      </c>
      <c r="AK11" s="228"/>
      <c r="AL11" s="198" t="s">
        <v>1132</v>
      </c>
      <c r="AM11" s="228">
        <v>4</v>
      </c>
      <c r="AN11" s="230"/>
      <c r="AO11" s="338" t="s">
        <v>1185</v>
      </c>
      <c r="AP11" s="339"/>
      <c r="AQ11" s="339"/>
      <c r="AR11" s="339"/>
      <c r="AS11" s="343" t="s">
        <v>1183</v>
      </c>
      <c r="AT11" s="343"/>
      <c r="AU11" s="343"/>
      <c r="AV11" s="344"/>
      <c r="AX11" s="302"/>
      <c r="AY11" s="287"/>
      <c r="AZ11" s="358" t="s">
        <v>1147</v>
      </c>
      <c r="BA11" s="358"/>
      <c r="BB11" s="358"/>
      <c r="BC11" s="358"/>
      <c r="BD11" s="358"/>
      <c r="BE11" s="237" t="s">
        <v>1128</v>
      </c>
      <c r="BF11" s="287"/>
      <c r="BG11" s="287"/>
      <c r="BH11" s="287"/>
      <c r="BI11" s="288" t="s">
        <v>763</v>
      </c>
      <c r="BJ11" s="288"/>
      <c r="BK11" s="288"/>
      <c r="BL11" s="288"/>
      <c r="BM11" s="289"/>
      <c r="BN11" s="332" t="str">
        <f>IF(BU11="","丸付き数字は試合順序","")</f>
        <v>丸付き数字は試合順序</v>
      </c>
      <c r="BO11" s="333"/>
      <c r="BP11" s="333"/>
      <c r="BQ11" s="333"/>
      <c r="BR11" s="333"/>
      <c r="BS11" s="333"/>
      <c r="BT11" s="334"/>
      <c r="BU11" s="155"/>
      <c r="BV11" s="228" t="s">
        <v>1131</v>
      </c>
      <c r="BW11" s="228"/>
      <c r="BX11" s="228">
        <v>3</v>
      </c>
      <c r="BY11" s="228"/>
      <c r="BZ11" s="198" t="s">
        <v>1132</v>
      </c>
      <c r="CA11" s="228">
        <v>4</v>
      </c>
      <c r="CB11" s="230"/>
      <c r="CC11" s="182"/>
      <c r="CD11" s="228" t="s">
        <v>1131</v>
      </c>
      <c r="CE11" s="228"/>
      <c r="CF11" s="228">
        <v>2</v>
      </c>
      <c r="CG11" s="228"/>
      <c r="CH11" s="198" t="s">
        <v>1132</v>
      </c>
      <c r="CI11" s="228">
        <v>4</v>
      </c>
      <c r="CJ11" s="230"/>
      <c r="CK11" s="323" t="s">
        <v>1180</v>
      </c>
      <c r="CL11" s="282"/>
      <c r="CM11" s="282"/>
      <c r="CN11" s="282"/>
      <c r="CO11" s="255" t="s">
        <v>1181</v>
      </c>
      <c r="CP11" s="255"/>
      <c r="CQ11" s="255"/>
      <c r="CR11" s="256"/>
    </row>
    <row r="12" spans="1:96" s="156" customFormat="1" ht="16.5" customHeight="1">
      <c r="A12" s="237"/>
      <c r="B12" s="237"/>
      <c r="C12" s="237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1"/>
      <c r="R12" s="335"/>
      <c r="S12" s="336"/>
      <c r="T12" s="336"/>
      <c r="U12" s="336"/>
      <c r="V12" s="336"/>
      <c r="W12" s="336"/>
      <c r="X12" s="337"/>
      <c r="Y12" s="157"/>
      <c r="Z12" s="274" t="s">
        <v>1133</v>
      </c>
      <c r="AA12" s="274"/>
      <c r="AB12" s="274">
        <v>1</v>
      </c>
      <c r="AC12" s="274"/>
      <c r="AD12" s="199" t="s">
        <v>1132</v>
      </c>
      <c r="AE12" s="274">
        <v>4</v>
      </c>
      <c r="AF12" s="275"/>
      <c r="AG12" s="183"/>
      <c r="AH12" s="274" t="s">
        <v>1133</v>
      </c>
      <c r="AI12" s="274"/>
      <c r="AJ12" s="274">
        <v>4</v>
      </c>
      <c r="AK12" s="274"/>
      <c r="AL12" s="199" t="s">
        <v>1132</v>
      </c>
      <c r="AM12" s="274">
        <v>2</v>
      </c>
      <c r="AN12" s="275"/>
      <c r="AO12" s="340"/>
      <c r="AP12" s="341"/>
      <c r="AQ12" s="341"/>
      <c r="AR12" s="341"/>
      <c r="AS12" s="345"/>
      <c r="AT12" s="345"/>
      <c r="AU12" s="345"/>
      <c r="AV12" s="346"/>
      <c r="AX12" s="303"/>
      <c r="AY12" s="237"/>
      <c r="AZ12" s="330"/>
      <c r="BA12" s="330"/>
      <c r="BB12" s="330"/>
      <c r="BC12" s="330"/>
      <c r="BD12" s="330"/>
      <c r="BE12" s="237"/>
      <c r="BF12" s="237"/>
      <c r="BG12" s="237"/>
      <c r="BH12" s="237"/>
      <c r="BI12" s="314"/>
      <c r="BJ12" s="314"/>
      <c r="BK12" s="314"/>
      <c r="BL12" s="314"/>
      <c r="BM12" s="315"/>
      <c r="BN12" s="335"/>
      <c r="BO12" s="336"/>
      <c r="BP12" s="336"/>
      <c r="BQ12" s="336"/>
      <c r="BR12" s="336"/>
      <c r="BS12" s="336"/>
      <c r="BT12" s="337"/>
      <c r="BU12" s="157"/>
      <c r="BV12" s="274" t="s">
        <v>1133</v>
      </c>
      <c r="BW12" s="274"/>
      <c r="BX12" s="274">
        <v>1</v>
      </c>
      <c r="BY12" s="274"/>
      <c r="BZ12" s="199" t="s">
        <v>1132</v>
      </c>
      <c r="CA12" s="274">
        <v>4</v>
      </c>
      <c r="CB12" s="275"/>
      <c r="CC12" s="183"/>
      <c r="CD12" s="274" t="s">
        <v>1133</v>
      </c>
      <c r="CE12" s="274"/>
      <c r="CF12" s="274">
        <v>2</v>
      </c>
      <c r="CG12" s="274"/>
      <c r="CH12" s="199" t="s">
        <v>1132</v>
      </c>
      <c r="CI12" s="274">
        <v>4</v>
      </c>
      <c r="CJ12" s="275"/>
      <c r="CK12" s="324"/>
      <c r="CL12" s="284"/>
      <c r="CM12" s="284"/>
      <c r="CN12" s="284"/>
      <c r="CO12" s="316"/>
      <c r="CP12" s="316"/>
      <c r="CQ12" s="316"/>
      <c r="CR12" s="258"/>
    </row>
    <row r="13" spans="1:96" s="156" customFormat="1" ht="16.5" customHeight="1">
      <c r="A13" s="237"/>
      <c r="B13" s="237"/>
      <c r="C13" s="237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1"/>
      <c r="R13" s="335"/>
      <c r="S13" s="336"/>
      <c r="T13" s="336"/>
      <c r="U13" s="336"/>
      <c r="V13" s="336"/>
      <c r="W13" s="336"/>
      <c r="X13" s="337"/>
      <c r="Y13" s="158"/>
      <c r="Z13" s="274" t="s">
        <v>1134</v>
      </c>
      <c r="AA13" s="274"/>
      <c r="AB13" s="273">
        <v>4</v>
      </c>
      <c r="AC13" s="273"/>
      <c r="AD13" s="199" t="s">
        <v>1132</v>
      </c>
      <c r="AE13" s="274">
        <v>0</v>
      </c>
      <c r="AF13" s="275"/>
      <c r="AG13" s="183"/>
      <c r="AH13" s="274" t="s">
        <v>1134</v>
      </c>
      <c r="AI13" s="274"/>
      <c r="AJ13" s="273">
        <v>4</v>
      </c>
      <c r="AK13" s="273"/>
      <c r="AL13" s="199" t="s">
        <v>1132</v>
      </c>
      <c r="AM13" s="274">
        <v>1</v>
      </c>
      <c r="AN13" s="275"/>
      <c r="AO13" s="342"/>
      <c r="AP13" s="341"/>
      <c r="AQ13" s="341"/>
      <c r="AR13" s="341"/>
      <c r="AS13" s="345"/>
      <c r="AT13" s="345"/>
      <c r="AU13" s="345"/>
      <c r="AV13" s="346"/>
      <c r="AX13" s="303"/>
      <c r="AY13" s="237"/>
      <c r="AZ13" s="330"/>
      <c r="BA13" s="330"/>
      <c r="BB13" s="330"/>
      <c r="BC13" s="330"/>
      <c r="BD13" s="330"/>
      <c r="BE13" s="237"/>
      <c r="BF13" s="237"/>
      <c r="BG13" s="237"/>
      <c r="BH13" s="237"/>
      <c r="BI13" s="314"/>
      <c r="BJ13" s="314"/>
      <c r="BK13" s="314"/>
      <c r="BL13" s="314"/>
      <c r="BM13" s="315"/>
      <c r="BN13" s="335"/>
      <c r="BO13" s="336"/>
      <c r="BP13" s="336"/>
      <c r="BQ13" s="336"/>
      <c r="BR13" s="336"/>
      <c r="BS13" s="336"/>
      <c r="BT13" s="337"/>
      <c r="BU13" s="158"/>
      <c r="BV13" s="274" t="s">
        <v>1134</v>
      </c>
      <c r="BW13" s="274"/>
      <c r="BX13" s="273">
        <v>3</v>
      </c>
      <c r="BY13" s="273"/>
      <c r="BZ13" s="199" t="s">
        <v>1132</v>
      </c>
      <c r="CA13" s="274">
        <v>3</v>
      </c>
      <c r="CB13" s="275"/>
      <c r="CC13" s="183"/>
      <c r="CD13" s="274" t="s">
        <v>1134</v>
      </c>
      <c r="CE13" s="274"/>
      <c r="CF13" s="273">
        <v>4</v>
      </c>
      <c r="CG13" s="273"/>
      <c r="CH13" s="199" t="s">
        <v>1132</v>
      </c>
      <c r="CI13" s="274">
        <v>1</v>
      </c>
      <c r="CJ13" s="275"/>
      <c r="CK13" s="325"/>
      <c r="CL13" s="284"/>
      <c r="CM13" s="284"/>
      <c r="CN13" s="284"/>
      <c r="CO13" s="316"/>
      <c r="CP13" s="316"/>
      <c r="CQ13" s="316"/>
      <c r="CR13" s="258"/>
    </row>
    <row r="14" spans="1:96" ht="16.5" customHeight="1">
      <c r="A14" s="237"/>
      <c r="B14" s="237"/>
      <c r="C14" s="237"/>
      <c r="D14" s="330" t="s">
        <v>1148</v>
      </c>
      <c r="E14" s="330"/>
      <c r="F14" s="330"/>
      <c r="G14" s="330"/>
      <c r="H14" s="330"/>
      <c r="I14" s="206"/>
      <c r="J14" s="330"/>
      <c r="K14" s="330"/>
      <c r="L14" s="330"/>
      <c r="M14" s="330" t="s">
        <v>1148</v>
      </c>
      <c r="N14" s="330"/>
      <c r="O14" s="330"/>
      <c r="P14" s="330"/>
      <c r="Q14" s="331"/>
      <c r="R14" s="335"/>
      <c r="S14" s="336"/>
      <c r="T14" s="336"/>
      <c r="U14" s="336"/>
      <c r="V14" s="336"/>
      <c r="W14" s="336"/>
      <c r="X14" s="337"/>
      <c r="Y14" s="158"/>
      <c r="Z14" s="274"/>
      <c r="AA14" s="274"/>
      <c r="AB14" s="274" t="s">
        <v>1178</v>
      </c>
      <c r="AC14" s="274"/>
      <c r="AD14" s="199" t="s">
        <v>1132</v>
      </c>
      <c r="AE14" s="274">
        <v>1</v>
      </c>
      <c r="AF14" s="275"/>
      <c r="AG14" s="183"/>
      <c r="AH14" s="274"/>
      <c r="AI14" s="274"/>
      <c r="AJ14" s="274" t="s">
        <v>1178</v>
      </c>
      <c r="AK14" s="274"/>
      <c r="AL14" s="199" t="s">
        <v>1132</v>
      </c>
      <c r="AM14" s="274">
        <v>1</v>
      </c>
      <c r="AN14" s="275"/>
      <c r="AO14" s="326"/>
      <c r="AP14" s="327"/>
      <c r="AQ14" s="327"/>
      <c r="AR14" s="327"/>
      <c r="AS14" s="391"/>
      <c r="AT14" s="391"/>
      <c r="AU14" s="391"/>
      <c r="AV14" s="392"/>
      <c r="AX14" s="303"/>
      <c r="AY14" s="237"/>
      <c r="AZ14" s="330" t="s">
        <v>1148</v>
      </c>
      <c r="BA14" s="330"/>
      <c r="BB14" s="330"/>
      <c r="BC14" s="330"/>
      <c r="BD14" s="330"/>
      <c r="BE14" s="159"/>
      <c r="BF14" s="237" t="s">
        <v>1135</v>
      </c>
      <c r="BG14" s="237"/>
      <c r="BH14" s="237"/>
      <c r="BI14" s="314" t="s">
        <v>1148</v>
      </c>
      <c r="BJ14" s="314"/>
      <c r="BK14" s="314"/>
      <c r="BL14" s="314"/>
      <c r="BM14" s="315"/>
      <c r="BN14" s="335"/>
      <c r="BO14" s="336"/>
      <c r="BP14" s="336"/>
      <c r="BQ14" s="336"/>
      <c r="BR14" s="336"/>
      <c r="BS14" s="336"/>
      <c r="BT14" s="337"/>
      <c r="BU14" s="158"/>
      <c r="BV14" s="274"/>
      <c r="BW14" s="274"/>
      <c r="BX14" s="274"/>
      <c r="BY14" s="274"/>
      <c r="BZ14" s="199" t="s">
        <v>1132</v>
      </c>
      <c r="CA14" s="274">
        <v>2</v>
      </c>
      <c r="CB14" s="275"/>
      <c r="CC14" s="183"/>
      <c r="CD14" s="274"/>
      <c r="CE14" s="274"/>
      <c r="CF14" s="274">
        <v>1</v>
      </c>
      <c r="CG14" s="274"/>
      <c r="CH14" s="199" t="s">
        <v>1132</v>
      </c>
      <c r="CI14" s="274">
        <v>2</v>
      </c>
      <c r="CJ14" s="275"/>
      <c r="CK14" s="261"/>
      <c r="CL14" s="262"/>
      <c r="CM14" s="262"/>
      <c r="CN14" s="262"/>
      <c r="CO14" s="259"/>
      <c r="CP14" s="259"/>
      <c r="CQ14" s="259"/>
      <c r="CR14" s="260"/>
    </row>
    <row r="15" spans="1:96" ht="5.25" hidden="1" customHeight="1">
      <c r="A15" s="238"/>
      <c r="B15" s="238"/>
      <c r="C15" s="238"/>
      <c r="D15" s="214"/>
      <c r="E15" s="214"/>
      <c r="F15" s="214"/>
      <c r="G15" s="214"/>
      <c r="H15" s="214"/>
      <c r="I15" s="214"/>
      <c r="J15" s="408"/>
      <c r="K15" s="408"/>
      <c r="L15" s="408"/>
      <c r="M15" s="214"/>
      <c r="N15" s="214"/>
      <c r="O15" s="214"/>
      <c r="P15" s="216"/>
      <c r="Q15" s="217"/>
      <c r="R15" s="186"/>
      <c r="S15" s="194"/>
      <c r="T15" s="194"/>
      <c r="U15" s="189"/>
      <c r="V15" s="189"/>
      <c r="W15" s="189"/>
      <c r="X15" s="195"/>
      <c r="Y15" s="187">
        <f>IF(Y11="⑦","7",IF(Y11="⑥","6",Y11))</f>
        <v>0</v>
      </c>
      <c r="Z15" s="196"/>
      <c r="AA15" s="196"/>
      <c r="AB15" s="196"/>
      <c r="AC15" s="196"/>
      <c r="AD15" s="196"/>
      <c r="AE15" s="196"/>
      <c r="AF15" s="197"/>
      <c r="AG15" s="187">
        <f>IF(AG11="⑦","7",IF(AG11="⑥","6",AG11))</f>
        <v>0</v>
      </c>
      <c r="AH15" s="196"/>
      <c r="AI15" s="196"/>
      <c r="AJ15" s="196"/>
      <c r="AK15" s="196"/>
      <c r="AL15" s="196"/>
      <c r="AM15" s="196"/>
      <c r="AN15" s="197"/>
      <c r="AO15" s="406"/>
      <c r="AP15" s="407"/>
      <c r="AQ15" s="407"/>
      <c r="AR15" s="407"/>
      <c r="AS15" s="402"/>
      <c r="AT15" s="402"/>
      <c r="AU15" s="402"/>
      <c r="AV15" s="403"/>
      <c r="AX15" s="368"/>
      <c r="AY15" s="238"/>
      <c r="AZ15" s="160"/>
      <c r="BA15" s="160"/>
      <c r="BB15" s="160"/>
      <c r="BC15" s="160"/>
      <c r="BD15" s="160"/>
      <c r="BE15" s="156"/>
      <c r="BF15" s="238"/>
      <c r="BG15" s="238"/>
      <c r="BH15" s="238"/>
      <c r="BI15" s="161"/>
      <c r="BJ15" s="161"/>
      <c r="BK15" s="161"/>
      <c r="BL15" s="162"/>
      <c r="BM15" s="163"/>
      <c r="BN15" s="186"/>
      <c r="BO15" s="194"/>
      <c r="BP15" s="194"/>
      <c r="BQ15" s="189"/>
      <c r="BR15" s="189"/>
      <c r="BS15" s="189"/>
      <c r="BT15" s="195"/>
      <c r="BU15" s="187">
        <f>IF(BU11="⑦","7",IF(BU11="⑥","6",BU11))</f>
        <v>0</v>
      </c>
      <c r="BV15" s="196"/>
      <c r="BW15" s="196"/>
      <c r="BX15" s="196"/>
      <c r="BY15" s="196"/>
      <c r="BZ15" s="196"/>
      <c r="CA15" s="196"/>
      <c r="CB15" s="197"/>
      <c r="CC15" s="187">
        <f>IF(CC11="⑦","7",IF(CC11="⑥","6",CC11))</f>
        <v>0</v>
      </c>
      <c r="CD15" s="196"/>
      <c r="CE15" s="196"/>
      <c r="CF15" s="196"/>
      <c r="CG15" s="196"/>
      <c r="CH15" s="196"/>
      <c r="CI15" s="196"/>
      <c r="CJ15" s="197"/>
      <c r="CK15" s="404"/>
      <c r="CL15" s="405"/>
      <c r="CM15" s="405"/>
      <c r="CN15" s="405"/>
      <c r="CO15" s="379"/>
      <c r="CP15" s="379"/>
      <c r="CQ15" s="379"/>
      <c r="CR15" s="380"/>
    </row>
    <row r="16" spans="1:96" ht="16.5" customHeight="1">
      <c r="A16" s="287"/>
      <c r="B16" s="287"/>
      <c r="C16" s="287"/>
      <c r="D16" s="308" t="s">
        <v>1157</v>
      </c>
      <c r="E16" s="308"/>
      <c r="F16" s="308"/>
      <c r="G16" s="308"/>
      <c r="H16" s="308"/>
      <c r="I16" s="309" t="s">
        <v>1128</v>
      </c>
      <c r="J16" s="308"/>
      <c r="K16" s="308"/>
      <c r="L16" s="308"/>
      <c r="M16" s="308" t="s">
        <v>1158</v>
      </c>
      <c r="N16" s="308"/>
      <c r="O16" s="308"/>
      <c r="P16" s="308"/>
      <c r="Q16" s="310"/>
      <c r="R16" s="228" t="s">
        <v>1131</v>
      </c>
      <c r="S16" s="228"/>
      <c r="T16" s="228">
        <v>3</v>
      </c>
      <c r="U16" s="228"/>
      <c r="V16" s="198" t="s">
        <v>1132</v>
      </c>
      <c r="W16" s="228">
        <v>4</v>
      </c>
      <c r="X16" s="230"/>
      <c r="Y16" s="317"/>
      <c r="Z16" s="318"/>
      <c r="AA16" s="318"/>
      <c r="AB16" s="318"/>
      <c r="AC16" s="318"/>
      <c r="AD16" s="318"/>
      <c r="AE16" s="318"/>
      <c r="AF16" s="319"/>
      <c r="AG16" s="182"/>
      <c r="AH16" s="228" t="s">
        <v>1131</v>
      </c>
      <c r="AI16" s="228"/>
      <c r="AJ16" s="228">
        <v>4</v>
      </c>
      <c r="AK16" s="228"/>
      <c r="AL16" s="198" t="s">
        <v>1132</v>
      </c>
      <c r="AM16" s="228">
        <v>2</v>
      </c>
      <c r="AN16" s="230"/>
      <c r="AO16" s="292" t="s">
        <v>1182</v>
      </c>
      <c r="AP16" s="293"/>
      <c r="AQ16" s="293"/>
      <c r="AR16" s="293"/>
      <c r="AS16" s="297" t="s">
        <v>1184</v>
      </c>
      <c r="AT16" s="297"/>
      <c r="AU16" s="297"/>
      <c r="AV16" s="298"/>
      <c r="AX16" s="302"/>
      <c r="AY16" s="287"/>
      <c r="AZ16" s="358" t="s">
        <v>1149</v>
      </c>
      <c r="BA16" s="358"/>
      <c r="BB16" s="358"/>
      <c r="BC16" s="358"/>
      <c r="BD16" s="358"/>
      <c r="BE16" s="330" t="s">
        <v>1128</v>
      </c>
      <c r="BF16" s="358"/>
      <c r="BG16" s="358"/>
      <c r="BH16" s="358"/>
      <c r="BI16" s="358" t="s">
        <v>1150</v>
      </c>
      <c r="BJ16" s="358"/>
      <c r="BK16" s="358"/>
      <c r="BL16" s="358"/>
      <c r="BM16" s="359"/>
      <c r="BN16" s="228" t="s">
        <v>1131</v>
      </c>
      <c r="BO16" s="228"/>
      <c r="BP16" s="228">
        <v>4</v>
      </c>
      <c r="BQ16" s="228"/>
      <c r="BR16" s="198" t="s">
        <v>1132</v>
      </c>
      <c r="BS16" s="228">
        <v>3</v>
      </c>
      <c r="BT16" s="230"/>
      <c r="BU16" s="317"/>
      <c r="BV16" s="318"/>
      <c r="BW16" s="318"/>
      <c r="BX16" s="318"/>
      <c r="BY16" s="318"/>
      <c r="BZ16" s="318"/>
      <c r="CA16" s="318"/>
      <c r="CB16" s="319"/>
      <c r="CC16" s="182"/>
      <c r="CD16" s="228" t="s">
        <v>1131</v>
      </c>
      <c r="CE16" s="228"/>
      <c r="CF16" s="228">
        <v>4</v>
      </c>
      <c r="CG16" s="228"/>
      <c r="CH16" s="198" t="s">
        <v>1132</v>
      </c>
      <c r="CI16" s="228">
        <v>2</v>
      </c>
      <c r="CJ16" s="230"/>
      <c r="CK16" s="338" t="s">
        <v>1185</v>
      </c>
      <c r="CL16" s="339"/>
      <c r="CM16" s="339"/>
      <c r="CN16" s="339"/>
      <c r="CO16" s="343" t="s">
        <v>1183</v>
      </c>
      <c r="CP16" s="343"/>
      <c r="CQ16" s="343"/>
      <c r="CR16" s="344"/>
    </row>
    <row r="17" spans="1:96" ht="16.5" customHeight="1">
      <c r="A17" s="237"/>
      <c r="B17" s="237"/>
      <c r="C17" s="237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11"/>
      <c r="R17" s="274" t="s">
        <v>1133</v>
      </c>
      <c r="S17" s="274"/>
      <c r="T17" s="274">
        <v>4</v>
      </c>
      <c r="U17" s="274"/>
      <c r="V17" s="199" t="s">
        <v>1132</v>
      </c>
      <c r="W17" s="274">
        <v>1</v>
      </c>
      <c r="X17" s="275"/>
      <c r="Y17" s="320"/>
      <c r="Z17" s="321"/>
      <c r="AA17" s="321"/>
      <c r="AB17" s="321"/>
      <c r="AC17" s="321"/>
      <c r="AD17" s="321"/>
      <c r="AE17" s="321"/>
      <c r="AF17" s="322"/>
      <c r="AG17" s="183"/>
      <c r="AH17" s="274" t="s">
        <v>1133</v>
      </c>
      <c r="AI17" s="274"/>
      <c r="AJ17" s="229">
        <v>4</v>
      </c>
      <c r="AK17" s="229"/>
      <c r="AL17" s="199" t="s">
        <v>1132</v>
      </c>
      <c r="AM17" s="274">
        <v>1</v>
      </c>
      <c r="AN17" s="275"/>
      <c r="AO17" s="294"/>
      <c r="AP17" s="295"/>
      <c r="AQ17" s="295"/>
      <c r="AR17" s="295"/>
      <c r="AS17" s="299"/>
      <c r="AT17" s="299"/>
      <c r="AU17" s="299"/>
      <c r="AV17" s="300"/>
      <c r="AX17" s="303"/>
      <c r="AY17" s="237"/>
      <c r="AZ17" s="330"/>
      <c r="BA17" s="330"/>
      <c r="BB17" s="330"/>
      <c r="BC17" s="330"/>
      <c r="BD17" s="330"/>
      <c r="BE17" s="330"/>
      <c r="BF17" s="330"/>
      <c r="BG17" s="330"/>
      <c r="BH17" s="330"/>
      <c r="BI17" s="330"/>
      <c r="BJ17" s="330"/>
      <c r="BK17" s="330"/>
      <c r="BL17" s="330"/>
      <c r="BM17" s="331"/>
      <c r="BN17" s="274" t="s">
        <v>1133</v>
      </c>
      <c r="BO17" s="274"/>
      <c r="BP17" s="274">
        <v>4</v>
      </c>
      <c r="BQ17" s="274"/>
      <c r="BR17" s="199" t="s">
        <v>1132</v>
      </c>
      <c r="BS17" s="274">
        <v>1</v>
      </c>
      <c r="BT17" s="275"/>
      <c r="BU17" s="320"/>
      <c r="BV17" s="321"/>
      <c r="BW17" s="321"/>
      <c r="BX17" s="321"/>
      <c r="BY17" s="321"/>
      <c r="BZ17" s="321"/>
      <c r="CA17" s="321"/>
      <c r="CB17" s="322"/>
      <c r="CC17" s="183"/>
      <c r="CD17" s="274" t="s">
        <v>1133</v>
      </c>
      <c r="CE17" s="274"/>
      <c r="CF17" s="229">
        <v>4</v>
      </c>
      <c r="CG17" s="229"/>
      <c r="CH17" s="199" t="s">
        <v>1132</v>
      </c>
      <c r="CI17" s="274">
        <v>0</v>
      </c>
      <c r="CJ17" s="275"/>
      <c r="CK17" s="340"/>
      <c r="CL17" s="341"/>
      <c r="CM17" s="341"/>
      <c r="CN17" s="341"/>
      <c r="CO17" s="345"/>
      <c r="CP17" s="345"/>
      <c r="CQ17" s="345"/>
      <c r="CR17" s="346"/>
    </row>
    <row r="18" spans="1:96" ht="16.5" customHeight="1">
      <c r="A18" s="237"/>
      <c r="B18" s="237"/>
      <c r="C18" s="237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11"/>
      <c r="R18" s="274" t="s">
        <v>1134</v>
      </c>
      <c r="S18" s="274"/>
      <c r="T18" s="273">
        <v>0</v>
      </c>
      <c r="U18" s="273"/>
      <c r="V18" s="199" t="s">
        <v>1132</v>
      </c>
      <c r="W18" s="274">
        <v>4</v>
      </c>
      <c r="X18" s="275"/>
      <c r="Y18" s="320"/>
      <c r="Z18" s="321"/>
      <c r="AA18" s="321"/>
      <c r="AB18" s="321"/>
      <c r="AC18" s="321"/>
      <c r="AD18" s="321"/>
      <c r="AE18" s="321"/>
      <c r="AF18" s="322"/>
      <c r="AG18" s="183"/>
      <c r="AH18" s="274" t="s">
        <v>1134</v>
      </c>
      <c r="AI18" s="274"/>
      <c r="AJ18" s="273">
        <v>4</v>
      </c>
      <c r="AK18" s="273"/>
      <c r="AL18" s="199" t="s">
        <v>1132</v>
      </c>
      <c r="AM18" s="274">
        <v>0</v>
      </c>
      <c r="AN18" s="275"/>
      <c r="AO18" s="296"/>
      <c r="AP18" s="295"/>
      <c r="AQ18" s="295"/>
      <c r="AR18" s="295"/>
      <c r="AS18" s="299"/>
      <c r="AT18" s="299"/>
      <c r="AU18" s="299"/>
      <c r="AV18" s="300"/>
      <c r="AX18" s="303"/>
      <c r="AY18" s="237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0"/>
      <c r="BK18" s="330"/>
      <c r="BL18" s="330"/>
      <c r="BM18" s="331"/>
      <c r="BN18" s="274" t="s">
        <v>1134</v>
      </c>
      <c r="BO18" s="274"/>
      <c r="BP18" s="273">
        <v>3</v>
      </c>
      <c r="BQ18" s="273"/>
      <c r="BR18" s="199" t="s">
        <v>1132</v>
      </c>
      <c r="BS18" s="274">
        <v>3</v>
      </c>
      <c r="BT18" s="275"/>
      <c r="BU18" s="320"/>
      <c r="BV18" s="321"/>
      <c r="BW18" s="321"/>
      <c r="BX18" s="321"/>
      <c r="BY18" s="321"/>
      <c r="BZ18" s="321"/>
      <c r="CA18" s="321"/>
      <c r="CB18" s="322"/>
      <c r="CC18" s="183"/>
      <c r="CD18" s="274" t="s">
        <v>1134</v>
      </c>
      <c r="CE18" s="274"/>
      <c r="CF18" s="273">
        <v>4</v>
      </c>
      <c r="CG18" s="273"/>
      <c r="CH18" s="199" t="s">
        <v>1132</v>
      </c>
      <c r="CI18" s="274">
        <v>0</v>
      </c>
      <c r="CJ18" s="275"/>
      <c r="CK18" s="342"/>
      <c r="CL18" s="341"/>
      <c r="CM18" s="341"/>
      <c r="CN18" s="341"/>
      <c r="CO18" s="345"/>
      <c r="CP18" s="345"/>
      <c r="CQ18" s="345"/>
      <c r="CR18" s="346"/>
    </row>
    <row r="19" spans="1:96" ht="16.5" customHeight="1">
      <c r="A19" s="237"/>
      <c r="B19" s="237"/>
      <c r="C19" s="237"/>
      <c r="D19" s="309" t="s">
        <v>1148</v>
      </c>
      <c r="E19" s="309"/>
      <c r="F19" s="309"/>
      <c r="G19" s="309"/>
      <c r="H19" s="309"/>
      <c r="I19" s="218"/>
      <c r="J19" s="309"/>
      <c r="K19" s="309"/>
      <c r="L19" s="309"/>
      <c r="M19" s="309" t="s">
        <v>1148</v>
      </c>
      <c r="N19" s="309"/>
      <c r="O19" s="309"/>
      <c r="P19" s="309"/>
      <c r="Q19" s="311"/>
      <c r="R19" s="274"/>
      <c r="S19" s="274"/>
      <c r="T19" s="274">
        <v>1</v>
      </c>
      <c r="U19" s="274"/>
      <c r="V19" s="199" t="s">
        <v>1132</v>
      </c>
      <c r="W19" s="274">
        <v>2</v>
      </c>
      <c r="X19" s="275"/>
      <c r="Y19" s="320"/>
      <c r="Z19" s="321"/>
      <c r="AA19" s="321"/>
      <c r="AB19" s="321"/>
      <c r="AC19" s="321"/>
      <c r="AD19" s="321"/>
      <c r="AE19" s="321"/>
      <c r="AF19" s="322"/>
      <c r="AG19" s="183"/>
      <c r="AH19" s="274"/>
      <c r="AI19" s="274"/>
      <c r="AJ19" s="274" t="s">
        <v>1179</v>
      </c>
      <c r="AK19" s="274"/>
      <c r="AL19" s="199" t="s">
        <v>1132</v>
      </c>
      <c r="AM19" s="274">
        <v>0</v>
      </c>
      <c r="AN19" s="275"/>
      <c r="AO19" s="369"/>
      <c r="AP19" s="370"/>
      <c r="AQ19" s="370"/>
      <c r="AR19" s="370"/>
      <c r="AS19" s="400"/>
      <c r="AT19" s="400"/>
      <c r="AU19" s="400"/>
      <c r="AV19" s="401"/>
      <c r="AX19" s="303"/>
      <c r="AY19" s="237"/>
      <c r="AZ19" s="330" t="s">
        <v>1151</v>
      </c>
      <c r="BA19" s="330"/>
      <c r="BB19" s="330"/>
      <c r="BC19" s="330"/>
      <c r="BD19" s="330"/>
      <c r="BE19" s="206"/>
      <c r="BF19" s="330" t="s">
        <v>1135</v>
      </c>
      <c r="BG19" s="330"/>
      <c r="BH19" s="330"/>
      <c r="BI19" s="330" t="s">
        <v>1151</v>
      </c>
      <c r="BJ19" s="330"/>
      <c r="BK19" s="330"/>
      <c r="BL19" s="330"/>
      <c r="BM19" s="331"/>
      <c r="BN19" s="274"/>
      <c r="BO19" s="274"/>
      <c r="BP19" s="274" t="s">
        <v>1178</v>
      </c>
      <c r="BQ19" s="274"/>
      <c r="BR19" s="199" t="s">
        <v>1132</v>
      </c>
      <c r="BS19" s="274" t="str">
        <f>IF(BX14="","",BX14)</f>
        <v/>
      </c>
      <c r="BT19" s="275"/>
      <c r="BU19" s="320"/>
      <c r="BV19" s="321"/>
      <c r="BW19" s="321"/>
      <c r="BX19" s="321"/>
      <c r="BY19" s="321"/>
      <c r="BZ19" s="321"/>
      <c r="CA19" s="321"/>
      <c r="CB19" s="322"/>
      <c r="CC19" s="183"/>
      <c r="CD19" s="274"/>
      <c r="CE19" s="274"/>
      <c r="CF19" s="274" t="s">
        <v>1179</v>
      </c>
      <c r="CG19" s="274"/>
      <c r="CH19" s="199" t="s">
        <v>1132</v>
      </c>
      <c r="CI19" s="274">
        <v>0</v>
      </c>
      <c r="CJ19" s="275"/>
      <c r="CK19" s="261"/>
      <c r="CL19" s="262"/>
      <c r="CM19" s="262"/>
      <c r="CN19" s="262"/>
      <c r="CO19" s="259"/>
      <c r="CP19" s="259"/>
      <c r="CQ19" s="259"/>
      <c r="CR19" s="260"/>
    </row>
    <row r="20" spans="1:96" ht="16.5" customHeight="1">
      <c r="A20" s="287"/>
      <c r="B20" s="287"/>
      <c r="C20" s="287"/>
      <c r="D20" s="285" t="s">
        <v>1163</v>
      </c>
      <c r="E20" s="285"/>
      <c r="F20" s="285"/>
      <c r="G20" s="285"/>
      <c r="H20" s="285"/>
      <c r="I20" s="237" t="s">
        <v>1128</v>
      </c>
      <c r="J20" s="287"/>
      <c r="K20" s="287"/>
      <c r="L20" s="287"/>
      <c r="M20" s="288" t="s">
        <v>1162</v>
      </c>
      <c r="N20" s="288"/>
      <c r="O20" s="288"/>
      <c r="P20" s="288"/>
      <c r="Q20" s="289"/>
      <c r="R20" s="228" t="s">
        <v>1131</v>
      </c>
      <c r="S20" s="228"/>
      <c r="T20" s="228">
        <f>IF(AJ11="","",AM11)</f>
        <v>4</v>
      </c>
      <c r="U20" s="228"/>
      <c r="V20" s="198" t="s">
        <v>1132</v>
      </c>
      <c r="W20" s="228">
        <f>IF(AJ11="","",AJ11)</f>
        <v>3</v>
      </c>
      <c r="X20" s="230"/>
      <c r="Y20" s="399" t="s">
        <v>1131</v>
      </c>
      <c r="Z20" s="228"/>
      <c r="AA20" s="228"/>
      <c r="AB20" s="228">
        <f>IF(AJ16="","",AM16)</f>
        <v>2</v>
      </c>
      <c r="AC20" s="228"/>
      <c r="AD20" s="198" t="s">
        <v>1132</v>
      </c>
      <c r="AE20" s="228">
        <f>IF(AJ16="","",AJ16)</f>
        <v>4</v>
      </c>
      <c r="AF20" s="230"/>
      <c r="AG20" s="242"/>
      <c r="AH20" s="243"/>
      <c r="AI20" s="243"/>
      <c r="AJ20" s="243"/>
      <c r="AK20" s="243"/>
      <c r="AL20" s="243"/>
      <c r="AM20" s="243"/>
      <c r="AN20" s="244"/>
      <c r="AO20" s="323" t="s">
        <v>1180</v>
      </c>
      <c r="AP20" s="282"/>
      <c r="AQ20" s="282"/>
      <c r="AR20" s="282"/>
      <c r="AS20" s="255" t="s">
        <v>1181</v>
      </c>
      <c r="AT20" s="255"/>
      <c r="AU20" s="255"/>
      <c r="AV20" s="256"/>
      <c r="AX20" s="302"/>
      <c r="AY20" s="287"/>
      <c r="AZ20" s="308" t="s">
        <v>1152</v>
      </c>
      <c r="BA20" s="308"/>
      <c r="BB20" s="308"/>
      <c r="BC20" s="308"/>
      <c r="BD20" s="308"/>
      <c r="BE20" s="309" t="s">
        <v>1128</v>
      </c>
      <c r="BF20" s="308"/>
      <c r="BG20" s="308"/>
      <c r="BH20" s="308"/>
      <c r="BI20" s="308" t="s">
        <v>1153</v>
      </c>
      <c r="BJ20" s="308"/>
      <c r="BK20" s="308"/>
      <c r="BL20" s="308"/>
      <c r="BM20" s="310"/>
      <c r="BN20" s="228" t="s">
        <v>1131</v>
      </c>
      <c r="BO20" s="228"/>
      <c r="BP20" s="228">
        <f>IF(CF11="","",CI11)</f>
        <v>4</v>
      </c>
      <c r="BQ20" s="228"/>
      <c r="BR20" s="198" t="s">
        <v>1132</v>
      </c>
      <c r="BS20" s="228">
        <f>IF(CF11="","",CF11)</f>
        <v>2</v>
      </c>
      <c r="BT20" s="230"/>
      <c r="BU20" s="399" t="s">
        <v>1131</v>
      </c>
      <c r="BV20" s="228"/>
      <c r="BW20" s="228"/>
      <c r="BX20" s="228">
        <f>IF(CF16="","",CI16)</f>
        <v>2</v>
      </c>
      <c r="BY20" s="228"/>
      <c r="BZ20" s="198" t="s">
        <v>1132</v>
      </c>
      <c r="CA20" s="228">
        <f>IF(CF16="","",CF16)</f>
        <v>4</v>
      </c>
      <c r="CB20" s="230"/>
      <c r="CC20" s="242"/>
      <c r="CD20" s="243"/>
      <c r="CE20" s="243"/>
      <c r="CF20" s="243"/>
      <c r="CG20" s="243"/>
      <c r="CH20" s="243"/>
      <c r="CI20" s="243"/>
      <c r="CJ20" s="244"/>
      <c r="CK20" s="292" t="s">
        <v>1182</v>
      </c>
      <c r="CL20" s="293"/>
      <c r="CM20" s="293"/>
      <c r="CN20" s="293"/>
      <c r="CO20" s="297" t="s">
        <v>1184</v>
      </c>
      <c r="CP20" s="297"/>
      <c r="CQ20" s="297"/>
      <c r="CR20" s="298"/>
    </row>
    <row r="21" spans="1:96" ht="16.5" customHeight="1">
      <c r="A21" s="237"/>
      <c r="B21" s="237"/>
      <c r="C21" s="237"/>
      <c r="D21" s="286"/>
      <c r="E21" s="286"/>
      <c r="F21" s="286"/>
      <c r="G21" s="286"/>
      <c r="H21" s="286"/>
      <c r="I21" s="237"/>
      <c r="J21" s="237"/>
      <c r="K21" s="237"/>
      <c r="L21" s="237"/>
      <c r="M21" s="314"/>
      <c r="N21" s="314"/>
      <c r="O21" s="314"/>
      <c r="P21" s="314"/>
      <c r="Q21" s="315"/>
      <c r="R21" s="274" t="s">
        <v>1133</v>
      </c>
      <c r="S21" s="274"/>
      <c r="T21" s="274">
        <f>IF(AJ12="","",AM12)</f>
        <v>2</v>
      </c>
      <c r="U21" s="274"/>
      <c r="V21" s="199" t="s">
        <v>1132</v>
      </c>
      <c r="W21" s="274">
        <f>IF(AJ12="","",AJ12)</f>
        <v>4</v>
      </c>
      <c r="X21" s="275"/>
      <c r="Y21" s="398" t="s">
        <v>1133</v>
      </c>
      <c r="Z21" s="274"/>
      <c r="AA21" s="274"/>
      <c r="AB21" s="274">
        <f>IF(AJ17="","",AM17)</f>
        <v>1</v>
      </c>
      <c r="AC21" s="274"/>
      <c r="AD21" s="199" t="s">
        <v>1132</v>
      </c>
      <c r="AE21" s="274">
        <f>IF(AJ17="","",AJ17)</f>
        <v>4</v>
      </c>
      <c r="AF21" s="275"/>
      <c r="AG21" s="245"/>
      <c r="AH21" s="246"/>
      <c r="AI21" s="246"/>
      <c r="AJ21" s="246"/>
      <c r="AK21" s="246"/>
      <c r="AL21" s="246"/>
      <c r="AM21" s="246"/>
      <c r="AN21" s="247"/>
      <c r="AO21" s="324"/>
      <c r="AP21" s="284"/>
      <c r="AQ21" s="284"/>
      <c r="AR21" s="284"/>
      <c r="AS21" s="316"/>
      <c r="AT21" s="316"/>
      <c r="AU21" s="316"/>
      <c r="AV21" s="258"/>
      <c r="AX21" s="303"/>
      <c r="AY21" s="237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11"/>
      <c r="BN21" s="274" t="s">
        <v>1133</v>
      </c>
      <c r="BO21" s="274"/>
      <c r="BP21" s="274">
        <f>IF(CF12="","",CI12)</f>
        <v>4</v>
      </c>
      <c r="BQ21" s="274"/>
      <c r="BR21" s="199" t="s">
        <v>1132</v>
      </c>
      <c r="BS21" s="274">
        <f>IF(CF12="","",CF12)</f>
        <v>2</v>
      </c>
      <c r="BT21" s="275"/>
      <c r="BU21" s="398" t="s">
        <v>1133</v>
      </c>
      <c r="BV21" s="274"/>
      <c r="BW21" s="274"/>
      <c r="BX21" s="274">
        <f>IF(CF17="","",CI17)</f>
        <v>0</v>
      </c>
      <c r="BY21" s="274"/>
      <c r="BZ21" s="199" t="s">
        <v>1132</v>
      </c>
      <c r="CA21" s="274">
        <f>IF(CF17="","",CF17)</f>
        <v>4</v>
      </c>
      <c r="CB21" s="275"/>
      <c r="CC21" s="245"/>
      <c r="CD21" s="246"/>
      <c r="CE21" s="246"/>
      <c r="CF21" s="246"/>
      <c r="CG21" s="246"/>
      <c r="CH21" s="246"/>
      <c r="CI21" s="246"/>
      <c r="CJ21" s="247"/>
      <c r="CK21" s="294"/>
      <c r="CL21" s="295"/>
      <c r="CM21" s="295"/>
      <c r="CN21" s="295"/>
      <c r="CO21" s="299"/>
      <c r="CP21" s="299"/>
      <c r="CQ21" s="299"/>
      <c r="CR21" s="300"/>
    </row>
    <row r="22" spans="1:96" ht="16.5" customHeight="1">
      <c r="A22" s="237"/>
      <c r="B22" s="237"/>
      <c r="C22" s="237"/>
      <c r="D22" s="286"/>
      <c r="E22" s="286"/>
      <c r="F22" s="286"/>
      <c r="G22" s="286"/>
      <c r="H22" s="286"/>
      <c r="I22" s="237"/>
      <c r="J22" s="237"/>
      <c r="K22" s="237"/>
      <c r="L22" s="237"/>
      <c r="M22" s="314"/>
      <c r="N22" s="314"/>
      <c r="O22" s="314"/>
      <c r="P22" s="314"/>
      <c r="Q22" s="315"/>
      <c r="R22" s="274" t="s">
        <v>1134</v>
      </c>
      <c r="S22" s="274"/>
      <c r="T22" s="273">
        <f>IF(AJ13="","",AM13)</f>
        <v>1</v>
      </c>
      <c r="U22" s="273"/>
      <c r="V22" s="199" t="s">
        <v>1132</v>
      </c>
      <c r="W22" s="274">
        <f>IF(AJ13="","",AJ13)</f>
        <v>4</v>
      </c>
      <c r="X22" s="275"/>
      <c r="Y22" s="398" t="s">
        <v>1134</v>
      </c>
      <c r="Z22" s="274"/>
      <c r="AA22" s="274"/>
      <c r="AB22" s="273">
        <f>IF(AJ18="","",AM18)</f>
        <v>0</v>
      </c>
      <c r="AC22" s="273"/>
      <c r="AD22" s="199" t="s">
        <v>1132</v>
      </c>
      <c r="AE22" s="274">
        <f>IF(AJ18="","",AJ18)</f>
        <v>4</v>
      </c>
      <c r="AF22" s="275"/>
      <c r="AG22" s="245"/>
      <c r="AH22" s="246"/>
      <c r="AI22" s="246"/>
      <c r="AJ22" s="246"/>
      <c r="AK22" s="246"/>
      <c r="AL22" s="246"/>
      <c r="AM22" s="246"/>
      <c r="AN22" s="247"/>
      <c r="AO22" s="325"/>
      <c r="AP22" s="284"/>
      <c r="AQ22" s="284"/>
      <c r="AR22" s="284"/>
      <c r="AS22" s="316"/>
      <c r="AT22" s="316"/>
      <c r="AU22" s="316"/>
      <c r="AV22" s="258"/>
      <c r="AX22" s="303"/>
      <c r="AY22" s="237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11"/>
      <c r="BN22" s="274" t="s">
        <v>1134</v>
      </c>
      <c r="BO22" s="274"/>
      <c r="BP22" s="273">
        <f>IF(CF13="","",CI13)</f>
        <v>1</v>
      </c>
      <c r="BQ22" s="273"/>
      <c r="BR22" s="199" t="s">
        <v>1132</v>
      </c>
      <c r="BS22" s="274">
        <f>IF(CF13="","",CF13)</f>
        <v>4</v>
      </c>
      <c r="BT22" s="275"/>
      <c r="BU22" s="398" t="s">
        <v>1134</v>
      </c>
      <c r="BV22" s="274"/>
      <c r="BW22" s="274"/>
      <c r="BX22" s="273">
        <f>IF(CF18="","",CI18)</f>
        <v>0</v>
      </c>
      <c r="BY22" s="273"/>
      <c r="BZ22" s="199" t="s">
        <v>1132</v>
      </c>
      <c r="CA22" s="274">
        <f>IF(CF18="","",CF18)</f>
        <v>4</v>
      </c>
      <c r="CB22" s="275"/>
      <c r="CC22" s="245"/>
      <c r="CD22" s="246"/>
      <c r="CE22" s="246"/>
      <c r="CF22" s="246"/>
      <c r="CG22" s="246"/>
      <c r="CH22" s="246"/>
      <c r="CI22" s="246"/>
      <c r="CJ22" s="247"/>
      <c r="CK22" s="296"/>
      <c r="CL22" s="295"/>
      <c r="CM22" s="295"/>
      <c r="CN22" s="295"/>
      <c r="CO22" s="299"/>
      <c r="CP22" s="299"/>
      <c r="CQ22" s="299"/>
      <c r="CR22" s="300"/>
    </row>
    <row r="23" spans="1:96" ht="16.5" customHeight="1" thickBot="1">
      <c r="A23" s="237"/>
      <c r="B23" s="237"/>
      <c r="C23" s="237"/>
      <c r="D23" s="286" t="s">
        <v>1164</v>
      </c>
      <c r="E23" s="286"/>
      <c r="F23" s="286"/>
      <c r="G23" s="286"/>
      <c r="H23" s="286"/>
      <c r="I23" s="156"/>
      <c r="J23" s="237"/>
      <c r="K23" s="237"/>
      <c r="L23" s="237"/>
      <c r="M23" s="314" t="s">
        <v>1164</v>
      </c>
      <c r="N23" s="314"/>
      <c r="O23" s="314"/>
      <c r="P23" s="314"/>
      <c r="Q23" s="315"/>
      <c r="R23" s="274"/>
      <c r="S23" s="274"/>
      <c r="T23" s="274">
        <f>IF(AJ14="","",AM14)</f>
        <v>1</v>
      </c>
      <c r="U23" s="274"/>
      <c r="V23" s="199" t="s">
        <v>1132</v>
      </c>
      <c r="W23" s="274">
        <v>2</v>
      </c>
      <c r="X23" s="275"/>
      <c r="Y23" s="199"/>
      <c r="Z23" s="199"/>
      <c r="AA23" s="199"/>
      <c r="AB23" s="274">
        <f>IF(AJ19="","",AM19)</f>
        <v>0</v>
      </c>
      <c r="AC23" s="274"/>
      <c r="AD23" s="199" t="s">
        <v>1132</v>
      </c>
      <c r="AE23" s="274">
        <v>3</v>
      </c>
      <c r="AF23" s="275"/>
      <c r="AG23" s="245"/>
      <c r="AH23" s="246"/>
      <c r="AI23" s="246"/>
      <c r="AJ23" s="246"/>
      <c r="AK23" s="246"/>
      <c r="AL23" s="246"/>
      <c r="AM23" s="246"/>
      <c r="AN23" s="247"/>
      <c r="AO23" s="261"/>
      <c r="AP23" s="262"/>
      <c r="AQ23" s="262"/>
      <c r="AR23" s="262"/>
      <c r="AS23" s="259"/>
      <c r="AT23" s="259"/>
      <c r="AU23" s="259"/>
      <c r="AV23" s="260"/>
      <c r="AX23" s="303"/>
      <c r="AY23" s="237"/>
      <c r="AZ23" s="309" t="s">
        <v>1154</v>
      </c>
      <c r="BA23" s="309"/>
      <c r="BB23" s="309"/>
      <c r="BC23" s="309"/>
      <c r="BD23" s="309"/>
      <c r="BE23" s="208"/>
      <c r="BF23" s="309" t="s">
        <v>1135</v>
      </c>
      <c r="BG23" s="309"/>
      <c r="BH23" s="309"/>
      <c r="BI23" s="309" t="s">
        <v>1154</v>
      </c>
      <c r="BJ23" s="309"/>
      <c r="BK23" s="309"/>
      <c r="BL23" s="309"/>
      <c r="BM23" s="311"/>
      <c r="BN23" s="274"/>
      <c r="BO23" s="274"/>
      <c r="BP23" s="274" t="s">
        <v>1178</v>
      </c>
      <c r="BQ23" s="274"/>
      <c r="BR23" s="199" t="s">
        <v>1132</v>
      </c>
      <c r="BS23" s="274">
        <f>IF(CF14="","",CF14)</f>
        <v>1</v>
      </c>
      <c r="BT23" s="275"/>
      <c r="BU23" s="199"/>
      <c r="BV23" s="199"/>
      <c r="BW23" s="199"/>
      <c r="BX23" s="274">
        <f>IF(CF19="","",CI19)</f>
        <v>0</v>
      </c>
      <c r="BY23" s="274"/>
      <c r="BZ23" s="199" t="s">
        <v>1132</v>
      </c>
      <c r="CA23" s="274">
        <v>3</v>
      </c>
      <c r="CB23" s="275"/>
      <c r="CC23" s="245"/>
      <c r="CD23" s="246"/>
      <c r="CE23" s="246"/>
      <c r="CF23" s="246"/>
      <c r="CG23" s="246"/>
      <c r="CH23" s="246"/>
      <c r="CI23" s="246"/>
      <c r="CJ23" s="247"/>
      <c r="CK23" s="261"/>
      <c r="CL23" s="262"/>
      <c r="CM23" s="262"/>
      <c r="CN23" s="262"/>
      <c r="CO23" s="259"/>
      <c r="CP23" s="259"/>
      <c r="CQ23" s="259"/>
      <c r="CR23" s="260"/>
    </row>
    <row r="24" spans="1:96" ht="3.75" hidden="1" customHeight="1" thickBot="1">
      <c r="A24" s="267"/>
      <c r="B24" s="267"/>
      <c r="C24" s="267"/>
      <c r="D24" s="160"/>
      <c r="E24" s="160"/>
      <c r="F24" s="160"/>
      <c r="G24" s="160"/>
      <c r="H24" s="160"/>
      <c r="I24" s="156"/>
      <c r="J24" s="238"/>
      <c r="K24" s="238"/>
      <c r="L24" s="238"/>
      <c r="M24" s="160"/>
      <c r="N24" s="160"/>
      <c r="O24" s="160"/>
      <c r="P24" s="164"/>
      <c r="Q24" s="165"/>
      <c r="R24" s="187" t="str">
        <f>IF(R20="⑦","7",IF(R20="⑥","6",R20))</f>
        <v>mix</v>
      </c>
      <c r="S24" s="188"/>
      <c r="T24" s="188"/>
      <c r="U24" s="189"/>
      <c r="V24" s="189"/>
      <c r="W24" s="189"/>
      <c r="X24" s="189"/>
      <c r="Y24" s="187" t="str">
        <f>IF(Y20="⑦","7",IF(Y20="⑥","6",Y20))</f>
        <v>mix</v>
      </c>
      <c r="Z24" s="190"/>
      <c r="AA24" s="190"/>
      <c r="AB24" s="190"/>
      <c r="AC24" s="190"/>
      <c r="AD24" s="190"/>
      <c r="AE24" s="190"/>
      <c r="AF24" s="191"/>
      <c r="AG24" s="245"/>
      <c r="AH24" s="246"/>
      <c r="AI24" s="246"/>
      <c r="AJ24" s="246"/>
      <c r="AK24" s="246"/>
      <c r="AL24" s="246"/>
      <c r="AM24" s="246"/>
      <c r="AN24" s="247"/>
      <c r="AO24" s="381"/>
      <c r="AP24" s="382"/>
      <c r="AQ24" s="382"/>
      <c r="AR24" s="382"/>
      <c r="AS24" s="379"/>
      <c r="AT24" s="379"/>
      <c r="AU24" s="379"/>
      <c r="AV24" s="380"/>
      <c r="AX24" s="270"/>
      <c r="AY24" s="267"/>
      <c r="AZ24" s="208"/>
      <c r="BA24" s="208"/>
      <c r="BB24" s="208"/>
      <c r="BC24" s="208"/>
      <c r="BD24" s="208"/>
      <c r="BE24" s="208"/>
      <c r="BF24" s="347"/>
      <c r="BG24" s="347"/>
      <c r="BH24" s="347"/>
      <c r="BI24" s="208"/>
      <c r="BJ24" s="208"/>
      <c r="BK24" s="208"/>
      <c r="BL24" s="209"/>
      <c r="BM24" s="210"/>
      <c r="BN24" s="187" t="str">
        <f>IF(BN20="⑦","7",IF(BN20="⑥","6",BN20))</f>
        <v>mix</v>
      </c>
      <c r="BO24" s="188"/>
      <c r="BP24" s="188"/>
      <c r="BQ24" s="189"/>
      <c r="BR24" s="189"/>
      <c r="BS24" s="189"/>
      <c r="BT24" s="189"/>
      <c r="BU24" s="187" t="str">
        <f>IF(BU20="⑦","7",IF(BU20="⑥","6",BU20))</f>
        <v>mix</v>
      </c>
      <c r="BV24" s="190"/>
      <c r="BW24" s="190"/>
      <c r="BX24" s="190"/>
      <c r="BY24" s="190"/>
      <c r="BZ24" s="190"/>
      <c r="CA24" s="190"/>
      <c r="CB24" s="191"/>
      <c r="CC24" s="245"/>
      <c r="CD24" s="246"/>
      <c r="CE24" s="246"/>
      <c r="CF24" s="246"/>
      <c r="CG24" s="246"/>
      <c r="CH24" s="246"/>
      <c r="CI24" s="246"/>
      <c r="CJ24" s="247"/>
      <c r="CK24" s="381"/>
      <c r="CL24" s="382"/>
      <c r="CM24" s="382"/>
      <c r="CN24" s="382"/>
      <c r="CO24" s="379"/>
      <c r="CP24" s="379"/>
      <c r="CQ24" s="379"/>
      <c r="CR24" s="380"/>
    </row>
    <row r="25" spans="1:96" ht="10.95" customHeight="1" thickBot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7"/>
      <c r="Q25" s="168"/>
      <c r="R25" s="169"/>
      <c r="S25" s="169"/>
      <c r="T25" s="169"/>
      <c r="U25" s="169"/>
      <c r="V25" s="169"/>
      <c r="W25" s="169"/>
      <c r="X25" s="169"/>
      <c r="Y25" s="168"/>
      <c r="Z25" s="169"/>
      <c r="AA25" s="169"/>
      <c r="AB25" s="169"/>
      <c r="AC25" s="169"/>
      <c r="AD25" s="169"/>
      <c r="AE25" s="169"/>
      <c r="AF25" s="169"/>
      <c r="AG25" s="170"/>
      <c r="AH25" s="170"/>
      <c r="AI25" s="170"/>
      <c r="AJ25" s="170"/>
      <c r="AK25" s="170"/>
      <c r="AL25" s="170"/>
      <c r="AM25" s="170"/>
      <c r="AN25" s="170"/>
      <c r="AO25" s="171"/>
      <c r="AP25" s="171"/>
      <c r="AQ25" s="171"/>
      <c r="AR25" s="171"/>
      <c r="AS25" s="172"/>
      <c r="AT25" s="172"/>
      <c r="AU25" s="172"/>
      <c r="AV25" s="172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7"/>
      <c r="BM25" s="168"/>
      <c r="BN25" s="169"/>
      <c r="BO25" s="169"/>
      <c r="BP25" s="169"/>
      <c r="BQ25" s="169"/>
      <c r="BR25" s="169"/>
      <c r="BS25" s="169"/>
      <c r="BT25" s="169"/>
      <c r="BU25" s="168"/>
      <c r="BV25" s="169"/>
      <c r="BW25" s="169"/>
      <c r="BX25" s="169"/>
      <c r="BY25" s="169"/>
      <c r="BZ25" s="169"/>
      <c r="CA25" s="169"/>
      <c r="CB25" s="169"/>
      <c r="CC25" s="170"/>
      <c r="CD25" s="170"/>
      <c r="CE25" s="170"/>
      <c r="CF25" s="170"/>
      <c r="CG25" s="170"/>
      <c r="CH25" s="170"/>
      <c r="CI25" s="170"/>
      <c r="CJ25" s="170"/>
      <c r="CK25" s="171"/>
      <c r="CL25" s="171"/>
      <c r="CM25" s="171"/>
      <c r="CN25" s="171"/>
      <c r="CO25" s="172"/>
      <c r="CP25" s="172"/>
      <c r="CQ25" s="172"/>
      <c r="CR25" s="172"/>
    </row>
    <row r="26" spans="1:96" ht="11.25" hidden="1" customHeight="1" thickBot="1">
      <c r="A26" s="237" t="s">
        <v>1136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X26" s="237" t="s">
        <v>1175</v>
      </c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</row>
    <row r="27" spans="1:96" ht="11.25" hidden="1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  <c r="CB27" s="267"/>
      <c r="CC27" s="267"/>
      <c r="CD27" s="267"/>
      <c r="CE27" s="267"/>
      <c r="CF27" s="267"/>
      <c r="CG27" s="267"/>
      <c r="CH27" s="267"/>
      <c r="CI27" s="267"/>
      <c r="CJ27" s="267"/>
      <c r="CK27" s="267"/>
      <c r="CL27" s="267"/>
      <c r="CM27" s="267"/>
      <c r="CN27" s="267"/>
      <c r="CO27" s="267"/>
      <c r="CP27" s="267"/>
      <c r="CQ27" s="267"/>
      <c r="CR27" s="267"/>
    </row>
    <row r="28" spans="1:96" ht="11.25" customHeight="1">
      <c r="A28" s="236" t="s">
        <v>1142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360"/>
      <c r="R28" s="363" t="str">
        <f>D32</f>
        <v>福元</v>
      </c>
      <c r="S28" s="236"/>
      <c r="T28" s="236"/>
      <c r="U28" s="236" t="s">
        <v>1128</v>
      </c>
      <c r="V28" s="236" t="str">
        <f>M32</f>
        <v>成宮</v>
      </c>
      <c r="W28" s="236"/>
      <c r="X28" s="360"/>
      <c r="Y28" s="363" t="str">
        <f>D36</f>
        <v>苗村</v>
      </c>
      <c r="Z28" s="236"/>
      <c r="AA28" s="236"/>
      <c r="AB28" s="236"/>
      <c r="AC28" s="236" t="s">
        <v>1128</v>
      </c>
      <c r="AD28" s="236" t="str">
        <f>M36</f>
        <v>片岡</v>
      </c>
      <c r="AE28" s="236"/>
      <c r="AF28" s="360"/>
      <c r="AG28" s="363" t="str">
        <f>D40</f>
        <v>出縄</v>
      </c>
      <c r="AH28" s="236"/>
      <c r="AI28" s="236"/>
      <c r="AJ28" s="236"/>
      <c r="AK28" s="236" t="s">
        <v>1128</v>
      </c>
      <c r="AL28" s="236" t="str">
        <f>M40</f>
        <v>岡本</v>
      </c>
      <c r="AM28" s="236"/>
      <c r="AN28" s="239"/>
      <c r="AO28" s="348" t="s">
        <v>1129</v>
      </c>
      <c r="AP28" s="236"/>
      <c r="AQ28" s="236"/>
      <c r="AR28" s="236"/>
      <c r="AS28" s="236"/>
      <c r="AT28" s="236"/>
      <c r="AU28" s="236"/>
      <c r="AV28" s="349"/>
      <c r="AX28" s="366" t="s">
        <v>1144</v>
      </c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360"/>
      <c r="BN28" s="363" t="str">
        <f>AZ32</f>
        <v>辻</v>
      </c>
      <c r="BO28" s="236"/>
      <c r="BP28" s="236"/>
      <c r="BQ28" s="236" t="s">
        <v>1128</v>
      </c>
      <c r="BR28" s="236" t="str">
        <f>BI32</f>
        <v>脇野</v>
      </c>
      <c r="BS28" s="236"/>
      <c r="BT28" s="360"/>
      <c r="BU28" s="363" t="str">
        <f>AZ36</f>
        <v>出縄</v>
      </c>
      <c r="BV28" s="236"/>
      <c r="BW28" s="236"/>
      <c r="BX28" s="236"/>
      <c r="BY28" s="236" t="s">
        <v>1128</v>
      </c>
      <c r="BZ28" s="236" t="str">
        <f>BI36</f>
        <v>岡本</v>
      </c>
      <c r="CA28" s="236"/>
      <c r="CB28" s="360"/>
      <c r="CC28" s="363" t="str">
        <f>AZ40</f>
        <v>栗田</v>
      </c>
      <c r="CD28" s="236"/>
      <c r="CE28" s="236"/>
      <c r="CF28" s="236"/>
      <c r="CG28" s="236" t="s">
        <v>1128</v>
      </c>
      <c r="CH28" s="236" t="str">
        <f>BI40</f>
        <v>坪田</v>
      </c>
      <c r="CI28" s="236"/>
      <c r="CJ28" s="239"/>
      <c r="CK28" s="348" t="s">
        <v>1129</v>
      </c>
      <c r="CL28" s="236"/>
      <c r="CM28" s="236"/>
      <c r="CN28" s="236"/>
      <c r="CO28" s="236"/>
      <c r="CP28" s="236"/>
      <c r="CQ28" s="236"/>
      <c r="CR28" s="349"/>
    </row>
    <row r="29" spans="1:96" ht="11.25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361"/>
      <c r="R29" s="364"/>
      <c r="S29" s="237"/>
      <c r="T29" s="237"/>
      <c r="U29" s="237"/>
      <c r="V29" s="237"/>
      <c r="W29" s="237"/>
      <c r="X29" s="361"/>
      <c r="Y29" s="364"/>
      <c r="Z29" s="237"/>
      <c r="AA29" s="237"/>
      <c r="AB29" s="237"/>
      <c r="AC29" s="237"/>
      <c r="AD29" s="237"/>
      <c r="AE29" s="237"/>
      <c r="AF29" s="361"/>
      <c r="AG29" s="364"/>
      <c r="AH29" s="237"/>
      <c r="AI29" s="237"/>
      <c r="AJ29" s="237"/>
      <c r="AK29" s="237"/>
      <c r="AL29" s="237"/>
      <c r="AM29" s="237"/>
      <c r="AN29" s="240"/>
      <c r="AO29" s="350"/>
      <c r="AP29" s="237"/>
      <c r="AQ29" s="237"/>
      <c r="AR29" s="237"/>
      <c r="AS29" s="237"/>
      <c r="AT29" s="237"/>
      <c r="AU29" s="237"/>
      <c r="AV29" s="351"/>
      <c r="AX29" s="303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367"/>
      <c r="BN29" s="364"/>
      <c r="BO29" s="237"/>
      <c r="BP29" s="237"/>
      <c r="BQ29" s="237"/>
      <c r="BR29" s="237"/>
      <c r="BS29" s="237"/>
      <c r="BT29" s="361"/>
      <c r="BU29" s="364"/>
      <c r="BV29" s="237"/>
      <c r="BW29" s="237"/>
      <c r="BX29" s="237"/>
      <c r="BY29" s="237"/>
      <c r="BZ29" s="237"/>
      <c r="CA29" s="237"/>
      <c r="CB29" s="361"/>
      <c r="CC29" s="364"/>
      <c r="CD29" s="237"/>
      <c r="CE29" s="237"/>
      <c r="CF29" s="237"/>
      <c r="CG29" s="237"/>
      <c r="CH29" s="237"/>
      <c r="CI29" s="237"/>
      <c r="CJ29" s="240"/>
      <c r="CK29" s="350"/>
      <c r="CL29" s="237"/>
      <c r="CM29" s="237"/>
      <c r="CN29" s="237"/>
      <c r="CO29" s="237"/>
      <c r="CP29" s="237"/>
      <c r="CQ29" s="237"/>
      <c r="CR29" s="351"/>
    </row>
    <row r="30" spans="1:96" ht="11.25" customHeight="1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361"/>
      <c r="R30" s="364"/>
      <c r="S30" s="237"/>
      <c r="T30" s="237"/>
      <c r="U30" s="237"/>
      <c r="V30" s="237"/>
      <c r="W30" s="237"/>
      <c r="X30" s="361"/>
      <c r="Y30" s="364"/>
      <c r="Z30" s="237"/>
      <c r="AA30" s="237"/>
      <c r="AB30" s="237"/>
      <c r="AC30" s="237"/>
      <c r="AD30" s="237"/>
      <c r="AE30" s="237"/>
      <c r="AF30" s="361"/>
      <c r="AG30" s="364"/>
      <c r="AH30" s="237"/>
      <c r="AI30" s="237"/>
      <c r="AJ30" s="237"/>
      <c r="AK30" s="237"/>
      <c r="AL30" s="237"/>
      <c r="AM30" s="237"/>
      <c r="AN30" s="240"/>
      <c r="AO30" s="352" t="s">
        <v>1130</v>
      </c>
      <c r="AP30" s="353"/>
      <c r="AQ30" s="353"/>
      <c r="AR30" s="353"/>
      <c r="AS30" s="353"/>
      <c r="AT30" s="353"/>
      <c r="AU30" s="353"/>
      <c r="AV30" s="354"/>
      <c r="AX30" s="303"/>
      <c r="AY30" s="237"/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367"/>
      <c r="BN30" s="364"/>
      <c r="BO30" s="237"/>
      <c r="BP30" s="237"/>
      <c r="BQ30" s="237"/>
      <c r="BR30" s="237"/>
      <c r="BS30" s="237"/>
      <c r="BT30" s="361"/>
      <c r="BU30" s="364"/>
      <c r="BV30" s="237"/>
      <c r="BW30" s="237"/>
      <c r="BX30" s="237"/>
      <c r="BY30" s="237"/>
      <c r="BZ30" s="237"/>
      <c r="CA30" s="237"/>
      <c r="CB30" s="361"/>
      <c r="CC30" s="364"/>
      <c r="CD30" s="237"/>
      <c r="CE30" s="237"/>
      <c r="CF30" s="237"/>
      <c r="CG30" s="237"/>
      <c r="CH30" s="237"/>
      <c r="CI30" s="237"/>
      <c r="CJ30" s="240"/>
      <c r="CK30" s="352" t="s">
        <v>1130</v>
      </c>
      <c r="CL30" s="353"/>
      <c r="CM30" s="353"/>
      <c r="CN30" s="353"/>
      <c r="CO30" s="353"/>
      <c r="CP30" s="353"/>
      <c r="CQ30" s="353"/>
      <c r="CR30" s="354"/>
    </row>
    <row r="31" spans="1:96" ht="11.25" customHeight="1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362"/>
      <c r="R31" s="365"/>
      <c r="S31" s="238"/>
      <c r="T31" s="238"/>
      <c r="U31" s="238"/>
      <c r="V31" s="238"/>
      <c r="W31" s="238"/>
      <c r="X31" s="362"/>
      <c r="Y31" s="365"/>
      <c r="Z31" s="238"/>
      <c r="AA31" s="238"/>
      <c r="AB31" s="238"/>
      <c r="AC31" s="238"/>
      <c r="AD31" s="238"/>
      <c r="AE31" s="238"/>
      <c r="AF31" s="362"/>
      <c r="AG31" s="365"/>
      <c r="AH31" s="238"/>
      <c r="AI31" s="238"/>
      <c r="AJ31" s="238"/>
      <c r="AK31" s="238"/>
      <c r="AL31" s="238"/>
      <c r="AM31" s="238"/>
      <c r="AN31" s="241"/>
      <c r="AO31" s="355"/>
      <c r="AP31" s="356"/>
      <c r="AQ31" s="356"/>
      <c r="AR31" s="356"/>
      <c r="AS31" s="356"/>
      <c r="AT31" s="356"/>
      <c r="AU31" s="356"/>
      <c r="AV31" s="357"/>
      <c r="AX31" s="36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362"/>
      <c r="BN31" s="365"/>
      <c r="BO31" s="238"/>
      <c r="BP31" s="238"/>
      <c r="BQ31" s="238"/>
      <c r="BR31" s="238"/>
      <c r="BS31" s="238"/>
      <c r="BT31" s="362"/>
      <c r="BU31" s="365"/>
      <c r="BV31" s="238"/>
      <c r="BW31" s="238"/>
      <c r="BX31" s="238"/>
      <c r="BY31" s="238"/>
      <c r="BZ31" s="238"/>
      <c r="CA31" s="238"/>
      <c r="CB31" s="362"/>
      <c r="CC31" s="365"/>
      <c r="CD31" s="238"/>
      <c r="CE31" s="238"/>
      <c r="CF31" s="238"/>
      <c r="CG31" s="238"/>
      <c r="CH31" s="238"/>
      <c r="CI31" s="238"/>
      <c r="CJ31" s="241"/>
      <c r="CK31" s="355"/>
      <c r="CL31" s="356"/>
      <c r="CM31" s="356"/>
      <c r="CN31" s="356"/>
      <c r="CO31" s="356"/>
      <c r="CP31" s="356"/>
      <c r="CQ31" s="356"/>
      <c r="CR31" s="357"/>
    </row>
    <row r="32" spans="1:96" s="156" customFormat="1" ht="16.5" customHeight="1">
      <c r="A32" s="287"/>
      <c r="B32" s="287"/>
      <c r="C32" s="287"/>
      <c r="D32" s="358" t="s">
        <v>1149</v>
      </c>
      <c r="E32" s="358"/>
      <c r="F32" s="358"/>
      <c r="G32" s="358"/>
      <c r="H32" s="358"/>
      <c r="I32" s="330" t="s">
        <v>1128</v>
      </c>
      <c r="J32" s="358"/>
      <c r="K32" s="358"/>
      <c r="L32" s="358"/>
      <c r="M32" s="358" t="s">
        <v>1150</v>
      </c>
      <c r="N32" s="358"/>
      <c r="O32" s="358"/>
      <c r="P32" s="358"/>
      <c r="Q32" s="359"/>
      <c r="R32" s="332" t="str">
        <f>IF(Y32="","丸付き数字は試合順序","")</f>
        <v>丸付き数字は試合順序</v>
      </c>
      <c r="S32" s="333"/>
      <c r="T32" s="333"/>
      <c r="U32" s="333"/>
      <c r="V32" s="333"/>
      <c r="W32" s="333"/>
      <c r="X32" s="334"/>
      <c r="Y32" s="182"/>
      <c r="Z32" s="228" t="s">
        <v>1131</v>
      </c>
      <c r="AA32" s="228"/>
      <c r="AB32" s="228">
        <v>4</v>
      </c>
      <c r="AC32" s="228"/>
      <c r="AD32" s="198" t="s">
        <v>1132</v>
      </c>
      <c r="AE32" s="228">
        <v>0</v>
      </c>
      <c r="AF32" s="230"/>
      <c r="AG32" s="182"/>
      <c r="AH32" s="228" t="s">
        <v>1131</v>
      </c>
      <c r="AI32" s="228"/>
      <c r="AJ32" s="228">
        <v>3</v>
      </c>
      <c r="AK32" s="228"/>
      <c r="AL32" s="198" t="s">
        <v>1132</v>
      </c>
      <c r="AM32" s="228">
        <v>4</v>
      </c>
      <c r="AN32" s="233"/>
      <c r="AO32" s="338" t="s">
        <v>1185</v>
      </c>
      <c r="AP32" s="339"/>
      <c r="AQ32" s="339"/>
      <c r="AR32" s="339"/>
      <c r="AS32" s="343" t="s">
        <v>1183</v>
      </c>
      <c r="AT32" s="343"/>
      <c r="AU32" s="343"/>
      <c r="AV32" s="344"/>
      <c r="AW32" s="301"/>
      <c r="AX32" s="302"/>
      <c r="AY32" s="287"/>
      <c r="AZ32" s="358" t="s">
        <v>1157</v>
      </c>
      <c r="BA32" s="358"/>
      <c r="BB32" s="358"/>
      <c r="BC32" s="358"/>
      <c r="BD32" s="358"/>
      <c r="BE32" s="237" t="s">
        <v>1128</v>
      </c>
      <c r="BF32" s="287"/>
      <c r="BG32" s="287"/>
      <c r="BH32" s="287"/>
      <c r="BI32" s="288" t="s">
        <v>1158</v>
      </c>
      <c r="BJ32" s="288"/>
      <c r="BK32" s="288"/>
      <c r="BL32" s="288"/>
      <c r="BM32" s="289"/>
      <c r="BN32" s="332" t="str">
        <f>IF(BU32="","丸付き数字は試合順序","")</f>
        <v>丸付き数字は試合順序</v>
      </c>
      <c r="BO32" s="333"/>
      <c r="BP32" s="333"/>
      <c r="BQ32" s="333"/>
      <c r="BR32" s="333"/>
      <c r="BS32" s="333"/>
      <c r="BT32" s="334"/>
      <c r="BU32" s="182"/>
      <c r="BV32" s="228" t="s">
        <v>1131</v>
      </c>
      <c r="BW32" s="228"/>
      <c r="BX32" s="228" t="s">
        <v>1193</v>
      </c>
      <c r="BY32" s="228"/>
      <c r="BZ32" s="228" t="s">
        <v>1132</v>
      </c>
      <c r="CA32" s="228">
        <v>2</v>
      </c>
      <c r="CB32" s="230"/>
      <c r="CC32" s="182"/>
      <c r="CD32" s="228" t="s">
        <v>1131</v>
      </c>
      <c r="CE32" s="228"/>
      <c r="CF32" s="228" t="s">
        <v>1193</v>
      </c>
      <c r="CG32" s="228"/>
      <c r="CH32" s="228" t="s">
        <v>1132</v>
      </c>
      <c r="CI32" s="228">
        <v>2</v>
      </c>
      <c r="CJ32" s="233"/>
      <c r="CK32" s="323" t="s">
        <v>1185</v>
      </c>
      <c r="CL32" s="282"/>
      <c r="CM32" s="282"/>
      <c r="CN32" s="282"/>
      <c r="CO32" s="255" t="s">
        <v>1188</v>
      </c>
      <c r="CP32" s="255"/>
      <c r="CQ32" s="255"/>
      <c r="CR32" s="256"/>
    </row>
    <row r="33" spans="1:96" s="156" customFormat="1" ht="16.5" customHeight="1">
      <c r="A33" s="237"/>
      <c r="B33" s="237"/>
      <c r="C33" s="237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1"/>
      <c r="R33" s="335"/>
      <c r="S33" s="393"/>
      <c r="T33" s="393"/>
      <c r="U33" s="393"/>
      <c r="V33" s="393"/>
      <c r="W33" s="393"/>
      <c r="X33" s="394"/>
      <c r="Y33" s="183"/>
      <c r="Z33" s="274" t="s">
        <v>1133</v>
      </c>
      <c r="AA33" s="274"/>
      <c r="AB33" s="274">
        <v>2</v>
      </c>
      <c r="AC33" s="274"/>
      <c r="AD33" s="199" t="s">
        <v>1132</v>
      </c>
      <c r="AE33" s="274">
        <v>4</v>
      </c>
      <c r="AF33" s="231"/>
      <c r="AG33" s="183"/>
      <c r="AH33" s="274" t="s">
        <v>1133</v>
      </c>
      <c r="AI33" s="274"/>
      <c r="AJ33" s="274">
        <v>4</v>
      </c>
      <c r="AK33" s="274"/>
      <c r="AL33" s="199" t="s">
        <v>1132</v>
      </c>
      <c r="AM33" s="274">
        <v>3</v>
      </c>
      <c r="AN33" s="234"/>
      <c r="AO33" s="340"/>
      <c r="AP33" s="341"/>
      <c r="AQ33" s="341"/>
      <c r="AR33" s="341"/>
      <c r="AS33" s="345"/>
      <c r="AT33" s="345"/>
      <c r="AU33" s="345"/>
      <c r="AV33" s="346"/>
      <c r="AW33" s="301"/>
      <c r="AX33" s="303"/>
      <c r="AY33" s="237"/>
      <c r="AZ33" s="330"/>
      <c r="BA33" s="330"/>
      <c r="BB33" s="330"/>
      <c r="BC33" s="330"/>
      <c r="BD33" s="330"/>
      <c r="BE33" s="237"/>
      <c r="BF33" s="237"/>
      <c r="BG33" s="237"/>
      <c r="BH33" s="237"/>
      <c r="BI33" s="314"/>
      <c r="BJ33" s="314"/>
      <c r="BK33" s="314"/>
      <c r="BL33" s="314"/>
      <c r="BM33" s="315"/>
      <c r="BN33" s="335"/>
      <c r="BO33" s="393"/>
      <c r="BP33" s="393"/>
      <c r="BQ33" s="393"/>
      <c r="BR33" s="393"/>
      <c r="BS33" s="393"/>
      <c r="BT33" s="394"/>
      <c r="BU33" s="183"/>
      <c r="BV33" s="229"/>
      <c r="BW33" s="229"/>
      <c r="BX33" s="229"/>
      <c r="BY33" s="229"/>
      <c r="BZ33" s="229"/>
      <c r="CA33" s="229"/>
      <c r="CB33" s="231"/>
      <c r="CC33" s="183"/>
      <c r="CD33" s="229"/>
      <c r="CE33" s="229"/>
      <c r="CF33" s="229"/>
      <c r="CG33" s="229"/>
      <c r="CH33" s="229"/>
      <c r="CI33" s="229"/>
      <c r="CJ33" s="234"/>
      <c r="CK33" s="324"/>
      <c r="CL33" s="284"/>
      <c r="CM33" s="284"/>
      <c r="CN33" s="284"/>
      <c r="CO33" s="316"/>
      <c r="CP33" s="316"/>
      <c r="CQ33" s="316"/>
      <c r="CR33" s="258"/>
    </row>
    <row r="34" spans="1:96" s="156" customFormat="1" ht="16.5" customHeight="1">
      <c r="A34" s="237"/>
      <c r="B34" s="237"/>
      <c r="C34" s="237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1"/>
      <c r="R34" s="335"/>
      <c r="S34" s="393"/>
      <c r="T34" s="393"/>
      <c r="U34" s="393"/>
      <c r="V34" s="393"/>
      <c r="W34" s="393"/>
      <c r="X34" s="394"/>
      <c r="Y34" s="183"/>
      <c r="Z34" s="274" t="s">
        <v>1134</v>
      </c>
      <c r="AA34" s="274"/>
      <c r="AB34" s="273">
        <v>4</v>
      </c>
      <c r="AC34" s="273"/>
      <c r="AD34" s="199" t="s">
        <v>1132</v>
      </c>
      <c r="AE34" s="274">
        <v>0</v>
      </c>
      <c r="AF34" s="231"/>
      <c r="AG34" s="183"/>
      <c r="AH34" s="274" t="s">
        <v>1134</v>
      </c>
      <c r="AI34" s="274"/>
      <c r="AJ34" s="273">
        <v>4</v>
      </c>
      <c r="AK34" s="273"/>
      <c r="AL34" s="199" t="s">
        <v>1132</v>
      </c>
      <c r="AM34" s="274">
        <v>0</v>
      </c>
      <c r="AN34" s="234"/>
      <c r="AO34" s="342"/>
      <c r="AP34" s="341"/>
      <c r="AQ34" s="341"/>
      <c r="AR34" s="341"/>
      <c r="AS34" s="345"/>
      <c r="AT34" s="345"/>
      <c r="AU34" s="345"/>
      <c r="AV34" s="346"/>
      <c r="AW34" s="237"/>
      <c r="AX34" s="303"/>
      <c r="AY34" s="237"/>
      <c r="AZ34" s="330"/>
      <c r="BA34" s="330"/>
      <c r="BB34" s="330"/>
      <c r="BC34" s="330"/>
      <c r="BD34" s="330"/>
      <c r="BE34" s="237"/>
      <c r="BF34" s="237"/>
      <c r="BG34" s="237"/>
      <c r="BH34" s="237"/>
      <c r="BI34" s="314"/>
      <c r="BJ34" s="314"/>
      <c r="BK34" s="314"/>
      <c r="BL34" s="314"/>
      <c r="BM34" s="315"/>
      <c r="BN34" s="335"/>
      <c r="BO34" s="393"/>
      <c r="BP34" s="393"/>
      <c r="BQ34" s="393"/>
      <c r="BR34" s="393"/>
      <c r="BS34" s="393"/>
      <c r="BT34" s="394"/>
      <c r="BU34" s="183"/>
      <c r="BV34" s="229"/>
      <c r="BW34" s="229"/>
      <c r="BX34" s="229"/>
      <c r="BY34" s="229"/>
      <c r="BZ34" s="229"/>
      <c r="CA34" s="229"/>
      <c r="CB34" s="231"/>
      <c r="CC34" s="183"/>
      <c r="CD34" s="229"/>
      <c r="CE34" s="229"/>
      <c r="CF34" s="229"/>
      <c r="CG34" s="229"/>
      <c r="CH34" s="229"/>
      <c r="CI34" s="229"/>
      <c r="CJ34" s="234"/>
      <c r="CK34" s="325"/>
      <c r="CL34" s="284"/>
      <c r="CM34" s="284"/>
      <c r="CN34" s="284"/>
      <c r="CO34" s="316"/>
      <c r="CP34" s="316"/>
      <c r="CQ34" s="316"/>
      <c r="CR34" s="258"/>
    </row>
    <row r="35" spans="1:96" ht="16.5" customHeight="1">
      <c r="A35" s="237"/>
      <c r="B35" s="237"/>
      <c r="C35" s="237"/>
      <c r="D35" s="330" t="s">
        <v>1151</v>
      </c>
      <c r="E35" s="330"/>
      <c r="F35" s="330"/>
      <c r="G35" s="330"/>
      <c r="H35" s="330"/>
      <c r="I35" s="206"/>
      <c r="J35" s="330"/>
      <c r="K35" s="330"/>
      <c r="L35" s="330"/>
      <c r="M35" s="330" t="s">
        <v>1151</v>
      </c>
      <c r="N35" s="330"/>
      <c r="O35" s="330"/>
      <c r="P35" s="330"/>
      <c r="Q35" s="331"/>
      <c r="R35" s="395"/>
      <c r="S35" s="396"/>
      <c r="T35" s="396"/>
      <c r="U35" s="396"/>
      <c r="V35" s="396"/>
      <c r="W35" s="396"/>
      <c r="X35" s="397"/>
      <c r="Y35" s="183"/>
      <c r="Z35" s="232"/>
      <c r="AA35" s="232"/>
      <c r="AB35" s="232" t="s">
        <v>1178</v>
      </c>
      <c r="AC35" s="232"/>
      <c r="AD35" s="199" t="s">
        <v>1132</v>
      </c>
      <c r="AE35" s="232">
        <v>1</v>
      </c>
      <c r="AF35" s="251"/>
      <c r="AG35" s="183"/>
      <c r="AH35" s="232"/>
      <c r="AI35" s="232"/>
      <c r="AJ35" s="232" t="s">
        <v>1178</v>
      </c>
      <c r="AK35" s="232"/>
      <c r="AL35" s="199" t="s">
        <v>1132</v>
      </c>
      <c r="AM35" s="232">
        <v>1</v>
      </c>
      <c r="AN35" s="235"/>
      <c r="AO35" s="326"/>
      <c r="AP35" s="327"/>
      <c r="AQ35" s="327"/>
      <c r="AR35" s="327"/>
      <c r="AS35" s="391"/>
      <c r="AT35" s="391"/>
      <c r="AU35" s="391"/>
      <c r="AV35" s="392"/>
      <c r="AX35" s="303"/>
      <c r="AY35" s="237"/>
      <c r="AZ35" s="330" t="s">
        <v>1148</v>
      </c>
      <c r="BA35" s="330"/>
      <c r="BB35" s="330"/>
      <c r="BC35" s="330"/>
      <c r="BD35" s="330"/>
      <c r="BE35" s="159"/>
      <c r="BF35" s="237" t="s">
        <v>1135</v>
      </c>
      <c r="BG35" s="237"/>
      <c r="BH35" s="237"/>
      <c r="BI35" s="314" t="s">
        <v>1148</v>
      </c>
      <c r="BJ35" s="314"/>
      <c r="BK35" s="314"/>
      <c r="BL35" s="314"/>
      <c r="BM35" s="315"/>
      <c r="BN35" s="395"/>
      <c r="BO35" s="396"/>
      <c r="BP35" s="396"/>
      <c r="BQ35" s="396"/>
      <c r="BR35" s="396"/>
      <c r="BS35" s="396"/>
      <c r="BT35" s="397"/>
      <c r="BU35" s="183"/>
      <c r="BV35" s="232"/>
      <c r="BW35" s="232"/>
      <c r="BX35" s="232"/>
      <c r="BY35" s="232"/>
      <c r="BZ35" s="232"/>
      <c r="CA35" s="232"/>
      <c r="CB35" s="251"/>
      <c r="CC35" s="183"/>
      <c r="CD35" s="232"/>
      <c r="CE35" s="232"/>
      <c r="CF35" s="232"/>
      <c r="CG35" s="232"/>
      <c r="CH35" s="232"/>
      <c r="CI35" s="232"/>
      <c r="CJ35" s="235"/>
      <c r="CK35" s="261"/>
      <c r="CL35" s="262"/>
      <c r="CM35" s="262"/>
      <c r="CN35" s="262"/>
      <c r="CO35" s="259"/>
      <c r="CP35" s="259"/>
      <c r="CQ35" s="259"/>
      <c r="CR35" s="260"/>
    </row>
    <row r="36" spans="1:96" ht="16.5" customHeight="1">
      <c r="A36" s="287"/>
      <c r="B36" s="287"/>
      <c r="C36" s="287"/>
      <c r="D36" s="285" t="s">
        <v>1155</v>
      </c>
      <c r="E36" s="285"/>
      <c r="F36" s="285"/>
      <c r="G36" s="285"/>
      <c r="H36" s="285"/>
      <c r="I36" s="237" t="s">
        <v>1128</v>
      </c>
      <c r="J36" s="287"/>
      <c r="K36" s="287"/>
      <c r="L36" s="287"/>
      <c r="M36" s="288" t="s">
        <v>1156</v>
      </c>
      <c r="N36" s="288"/>
      <c r="O36" s="288"/>
      <c r="P36" s="288"/>
      <c r="Q36" s="289"/>
      <c r="R36" s="184" t="str">
        <f>IF(Y32="","",IF(AND(AD32=6,Y32&lt;&gt;"⑦"),"⑥",IF(AD32=7,"⑦",AD32)))</f>
        <v/>
      </c>
      <c r="S36" s="182" t="s">
        <v>1131</v>
      </c>
      <c r="T36" s="228">
        <v>0</v>
      </c>
      <c r="U36" s="228"/>
      <c r="V36" s="198" t="s">
        <v>1132</v>
      </c>
      <c r="W36" s="228">
        <v>4</v>
      </c>
      <c r="X36" s="230"/>
      <c r="Y36" s="317"/>
      <c r="Z36" s="318"/>
      <c r="AA36" s="318"/>
      <c r="AB36" s="318"/>
      <c r="AC36" s="318"/>
      <c r="AD36" s="318"/>
      <c r="AE36" s="318"/>
      <c r="AF36" s="319"/>
      <c r="AG36" s="182" t="s">
        <v>1137</v>
      </c>
      <c r="AH36" s="228" t="s">
        <v>1131</v>
      </c>
      <c r="AI36" s="228"/>
      <c r="AJ36" s="228">
        <v>1</v>
      </c>
      <c r="AK36" s="228"/>
      <c r="AL36" s="198" t="s">
        <v>1132</v>
      </c>
      <c r="AM36" s="228">
        <v>4</v>
      </c>
      <c r="AN36" s="233"/>
      <c r="AO36" s="323" t="s">
        <v>1180</v>
      </c>
      <c r="AP36" s="282"/>
      <c r="AQ36" s="282"/>
      <c r="AR36" s="282"/>
      <c r="AS36" s="255" t="s">
        <v>1181</v>
      </c>
      <c r="AT36" s="255"/>
      <c r="AU36" s="255"/>
      <c r="AV36" s="256"/>
      <c r="AW36" s="301"/>
      <c r="AX36" s="302"/>
      <c r="AY36" s="287"/>
      <c r="AZ36" s="285" t="s">
        <v>1159</v>
      </c>
      <c r="BA36" s="285"/>
      <c r="BB36" s="285"/>
      <c r="BC36" s="285"/>
      <c r="BD36" s="285"/>
      <c r="BE36" s="237" t="s">
        <v>1128</v>
      </c>
      <c r="BF36" s="287"/>
      <c r="BG36" s="287"/>
      <c r="BH36" s="287"/>
      <c r="BI36" s="288" t="s">
        <v>1160</v>
      </c>
      <c r="BJ36" s="288"/>
      <c r="BK36" s="288"/>
      <c r="BL36" s="288"/>
      <c r="BM36" s="289"/>
      <c r="BN36" s="184" t="str">
        <f>IF(BU32="","",IF(AND(BZ32=6,BU32&lt;&gt;"⑦"),"⑥",IF(BZ32=7,"⑦",BZ32)))</f>
        <v/>
      </c>
      <c r="BO36" s="228" t="s">
        <v>1131</v>
      </c>
      <c r="BP36" s="228">
        <f>IF(BX32="","",CA32)</f>
        <v>2</v>
      </c>
      <c r="BQ36" s="228"/>
      <c r="BR36" s="228" t="s">
        <v>1132</v>
      </c>
      <c r="BS36" s="228">
        <v>6</v>
      </c>
      <c r="BT36" s="230"/>
      <c r="BU36" s="317"/>
      <c r="BV36" s="318"/>
      <c r="BW36" s="318"/>
      <c r="BX36" s="318"/>
      <c r="BY36" s="318"/>
      <c r="BZ36" s="318"/>
      <c r="CA36" s="318"/>
      <c r="CB36" s="319"/>
      <c r="CC36" s="182" t="s">
        <v>1137</v>
      </c>
      <c r="CD36" s="228" t="s">
        <v>1131</v>
      </c>
      <c r="CE36" s="228"/>
      <c r="CF36" s="228" t="s">
        <v>1193</v>
      </c>
      <c r="CG36" s="228"/>
      <c r="CH36" s="228" t="s">
        <v>1132</v>
      </c>
      <c r="CI36" s="228">
        <v>3</v>
      </c>
      <c r="CJ36" s="233"/>
      <c r="CK36" s="323" t="s">
        <v>1182</v>
      </c>
      <c r="CL36" s="282"/>
      <c r="CM36" s="282"/>
      <c r="CN36" s="282"/>
      <c r="CO36" s="255" t="s">
        <v>1189</v>
      </c>
      <c r="CP36" s="255"/>
      <c r="CQ36" s="255"/>
      <c r="CR36" s="256"/>
    </row>
    <row r="37" spans="1:96" ht="16.5" customHeight="1">
      <c r="A37" s="237"/>
      <c r="B37" s="237"/>
      <c r="C37" s="237"/>
      <c r="D37" s="286"/>
      <c r="E37" s="286"/>
      <c r="F37" s="286"/>
      <c r="G37" s="286"/>
      <c r="H37" s="286"/>
      <c r="I37" s="237"/>
      <c r="J37" s="237"/>
      <c r="K37" s="237"/>
      <c r="L37" s="237"/>
      <c r="M37" s="314"/>
      <c r="N37" s="314"/>
      <c r="O37" s="314"/>
      <c r="P37" s="314"/>
      <c r="Q37" s="315"/>
      <c r="R37" s="185"/>
      <c r="S37" s="183" t="s">
        <v>1133</v>
      </c>
      <c r="T37" s="274">
        <f>IF(AB33="","",AE33)</f>
        <v>4</v>
      </c>
      <c r="U37" s="274"/>
      <c r="V37" s="199" t="s">
        <v>1132</v>
      </c>
      <c r="W37" s="274">
        <f>IF(AB33="","",AB33)</f>
        <v>2</v>
      </c>
      <c r="X37" s="275"/>
      <c r="Y37" s="320"/>
      <c r="Z37" s="321"/>
      <c r="AA37" s="321"/>
      <c r="AB37" s="321"/>
      <c r="AC37" s="321"/>
      <c r="AD37" s="321"/>
      <c r="AE37" s="321"/>
      <c r="AF37" s="322"/>
      <c r="AG37" s="183"/>
      <c r="AH37" s="274" t="s">
        <v>1133</v>
      </c>
      <c r="AI37" s="274"/>
      <c r="AJ37" s="274">
        <v>1</v>
      </c>
      <c r="AK37" s="274"/>
      <c r="AL37" s="199" t="s">
        <v>1132</v>
      </c>
      <c r="AM37" s="274">
        <v>4</v>
      </c>
      <c r="AN37" s="234"/>
      <c r="AO37" s="324"/>
      <c r="AP37" s="284"/>
      <c r="AQ37" s="284"/>
      <c r="AR37" s="284"/>
      <c r="AS37" s="316"/>
      <c r="AT37" s="316"/>
      <c r="AU37" s="316"/>
      <c r="AV37" s="258"/>
      <c r="AW37" s="301"/>
      <c r="AX37" s="303"/>
      <c r="AY37" s="237"/>
      <c r="AZ37" s="286"/>
      <c r="BA37" s="286"/>
      <c r="BB37" s="286"/>
      <c r="BC37" s="286"/>
      <c r="BD37" s="286"/>
      <c r="BE37" s="237"/>
      <c r="BF37" s="237"/>
      <c r="BG37" s="237"/>
      <c r="BH37" s="237"/>
      <c r="BI37" s="314"/>
      <c r="BJ37" s="314"/>
      <c r="BK37" s="314"/>
      <c r="BL37" s="314"/>
      <c r="BM37" s="315"/>
      <c r="BN37" s="185"/>
      <c r="BO37" s="229"/>
      <c r="BP37" s="229"/>
      <c r="BQ37" s="229"/>
      <c r="BR37" s="229"/>
      <c r="BS37" s="229"/>
      <c r="BT37" s="231"/>
      <c r="BU37" s="320"/>
      <c r="BV37" s="321"/>
      <c r="BW37" s="321"/>
      <c r="BX37" s="321"/>
      <c r="BY37" s="321"/>
      <c r="BZ37" s="321"/>
      <c r="CA37" s="321"/>
      <c r="CB37" s="322"/>
      <c r="CC37" s="183"/>
      <c r="CD37" s="229"/>
      <c r="CE37" s="229"/>
      <c r="CF37" s="229"/>
      <c r="CG37" s="229"/>
      <c r="CH37" s="229"/>
      <c r="CI37" s="229"/>
      <c r="CJ37" s="234"/>
      <c r="CK37" s="324"/>
      <c r="CL37" s="284"/>
      <c r="CM37" s="284"/>
      <c r="CN37" s="284"/>
      <c r="CO37" s="316"/>
      <c r="CP37" s="316"/>
      <c r="CQ37" s="316"/>
      <c r="CR37" s="258"/>
    </row>
    <row r="38" spans="1:96" ht="16.5" customHeight="1">
      <c r="A38" s="237"/>
      <c r="B38" s="237"/>
      <c r="C38" s="237"/>
      <c r="D38" s="286"/>
      <c r="E38" s="286"/>
      <c r="F38" s="286"/>
      <c r="G38" s="286"/>
      <c r="H38" s="286"/>
      <c r="I38" s="237"/>
      <c r="J38" s="237"/>
      <c r="K38" s="237"/>
      <c r="L38" s="237"/>
      <c r="M38" s="314"/>
      <c r="N38" s="314"/>
      <c r="O38" s="314"/>
      <c r="P38" s="314"/>
      <c r="Q38" s="315"/>
      <c r="R38" s="185"/>
      <c r="S38" s="183" t="s">
        <v>1134</v>
      </c>
      <c r="T38" s="273">
        <v>0</v>
      </c>
      <c r="U38" s="273"/>
      <c r="V38" s="199" t="s">
        <v>1132</v>
      </c>
      <c r="W38" s="274">
        <v>4</v>
      </c>
      <c r="X38" s="275"/>
      <c r="Y38" s="320"/>
      <c r="Z38" s="321"/>
      <c r="AA38" s="321"/>
      <c r="AB38" s="321"/>
      <c r="AC38" s="321"/>
      <c r="AD38" s="321"/>
      <c r="AE38" s="321"/>
      <c r="AF38" s="322"/>
      <c r="AG38" s="183"/>
      <c r="AH38" s="274" t="s">
        <v>1134</v>
      </c>
      <c r="AI38" s="274"/>
      <c r="AJ38" s="273">
        <v>0</v>
      </c>
      <c r="AK38" s="273"/>
      <c r="AL38" s="199" t="s">
        <v>1132</v>
      </c>
      <c r="AM38" s="274">
        <v>4</v>
      </c>
      <c r="AN38" s="234"/>
      <c r="AO38" s="325"/>
      <c r="AP38" s="284"/>
      <c r="AQ38" s="284"/>
      <c r="AR38" s="284"/>
      <c r="AS38" s="316"/>
      <c r="AT38" s="316"/>
      <c r="AU38" s="316"/>
      <c r="AV38" s="258"/>
      <c r="AW38" s="237"/>
      <c r="AX38" s="303"/>
      <c r="AY38" s="237"/>
      <c r="AZ38" s="286"/>
      <c r="BA38" s="286"/>
      <c r="BB38" s="286"/>
      <c r="BC38" s="286"/>
      <c r="BD38" s="286"/>
      <c r="BE38" s="237"/>
      <c r="BF38" s="237"/>
      <c r="BG38" s="237"/>
      <c r="BH38" s="237"/>
      <c r="BI38" s="314"/>
      <c r="BJ38" s="314"/>
      <c r="BK38" s="314"/>
      <c r="BL38" s="314"/>
      <c r="BM38" s="315"/>
      <c r="BN38" s="185"/>
      <c r="BO38" s="229"/>
      <c r="BP38" s="229"/>
      <c r="BQ38" s="229"/>
      <c r="BR38" s="229"/>
      <c r="BS38" s="229"/>
      <c r="BT38" s="231"/>
      <c r="BU38" s="320"/>
      <c r="BV38" s="321"/>
      <c r="BW38" s="321"/>
      <c r="BX38" s="321"/>
      <c r="BY38" s="321"/>
      <c r="BZ38" s="321"/>
      <c r="CA38" s="321"/>
      <c r="CB38" s="322"/>
      <c r="CC38" s="183"/>
      <c r="CD38" s="229"/>
      <c r="CE38" s="229"/>
      <c r="CF38" s="229"/>
      <c r="CG38" s="229"/>
      <c r="CH38" s="229"/>
      <c r="CI38" s="229"/>
      <c r="CJ38" s="234"/>
      <c r="CK38" s="325"/>
      <c r="CL38" s="284"/>
      <c r="CM38" s="284"/>
      <c r="CN38" s="284"/>
      <c r="CO38" s="316"/>
      <c r="CP38" s="316"/>
      <c r="CQ38" s="316"/>
      <c r="CR38" s="258"/>
    </row>
    <row r="39" spans="1:96" ht="16.5" customHeight="1">
      <c r="A39" s="237"/>
      <c r="B39" s="237"/>
      <c r="C39" s="237"/>
      <c r="D39" s="286" t="s">
        <v>1148</v>
      </c>
      <c r="E39" s="286"/>
      <c r="F39" s="286"/>
      <c r="G39" s="286"/>
      <c r="H39" s="286"/>
      <c r="I39" s="159"/>
      <c r="J39" s="237"/>
      <c r="K39" s="237"/>
      <c r="L39" s="237"/>
      <c r="M39" s="314" t="s">
        <v>1148</v>
      </c>
      <c r="N39" s="314"/>
      <c r="O39" s="314"/>
      <c r="P39" s="314"/>
      <c r="Q39" s="315"/>
      <c r="R39" s="185"/>
      <c r="S39" s="199"/>
      <c r="T39" s="274">
        <v>1</v>
      </c>
      <c r="U39" s="274"/>
      <c r="V39" s="199" t="s">
        <v>1132</v>
      </c>
      <c r="W39" s="274">
        <v>2</v>
      </c>
      <c r="X39" s="275"/>
      <c r="Y39" s="386"/>
      <c r="Z39" s="387"/>
      <c r="AA39" s="387"/>
      <c r="AB39" s="387"/>
      <c r="AC39" s="387"/>
      <c r="AD39" s="387"/>
      <c r="AE39" s="387"/>
      <c r="AF39" s="388"/>
      <c r="AG39" s="183"/>
      <c r="AH39" s="232"/>
      <c r="AI39" s="232"/>
      <c r="AJ39" s="232">
        <v>0</v>
      </c>
      <c r="AK39" s="232"/>
      <c r="AL39" s="199" t="s">
        <v>1132</v>
      </c>
      <c r="AM39" s="232">
        <v>3</v>
      </c>
      <c r="AN39" s="235"/>
      <c r="AO39" s="261"/>
      <c r="AP39" s="262"/>
      <c r="AQ39" s="262"/>
      <c r="AR39" s="262"/>
      <c r="AS39" s="383"/>
      <c r="AT39" s="383"/>
      <c r="AU39" s="383"/>
      <c r="AV39" s="384"/>
      <c r="AX39" s="303"/>
      <c r="AY39" s="237"/>
      <c r="AZ39" s="385" t="s">
        <v>1151</v>
      </c>
      <c r="BA39" s="385"/>
      <c r="BB39" s="385"/>
      <c r="BC39" s="385"/>
      <c r="BD39" s="385"/>
      <c r="BE39" s="159"/>
      <c r="BF39" s="238" t="s">
        <v>1135</v>
      </c>
      <c r="BG39" s="238"/>
      <c r="BH39" s="238"/>
      <c r="BI39" s="389" t="s">
        <v>1151</v>
      </c>
      <c r="BJ39" s="389"/>
      <c r="BK39" s="389"/>
      <c r="BL39" s="389"/>
      <c r="BM39" s="390"/>
      <c r="BN39" s="185"/>
      <c r="BO39" s="232"/>
      <c r="BP39" s="232"/>
      <c r="BQ39" s="232"/>
      <c r="BR39" s="232"/>
      <c r="BS39" s="232"/>
      <c r="BT39" s="251"/>
      <c r="BU39" s="386"/>
      <c r="BV39" s="387"/>
      <c r="BW39" s="387"/>
      <c r="BX39" s="387"/>
      <c r="BY39" s="387"/>
      <c r="BZ39" s="387"/>
      <c r="CA39" s="387"/>
      <c r="CB39" s="388"/>
      <c r="CC39" s="183"/>
      <c r="CD39" s="232"/>
      <c r="CE39" s="232"/>
      <c r="CF39" s="232"/>
      <c r="CG39" s="232"/>
      <c r="CH39" s="232"/>
      <c r="CI39" s="232"/>
      <c r="CJ39" s="235"/>
      <c r="CK39" s="261"/>
      <c r="CL39" s="262"/>
      <c r="CM39" s="262"/>
      <c r="CN39" s="262"/>
      <c r="CO39" s="259"/>
      <c r="CP39" s="259"/>
      <c r="CQ39" s="259"/>
      <c r="CR39" s="260"/>
    </row>
    <row r="40" spans="1:96" ht="16.5" customHeight="1">
      <c r="A40" s="287"/>
      <c r="B40" s="287"/>
      <c r="C40" s="287"/>
      <c r="D40" s="308" t="s">
        <v>1159</v>
      </c>
      <c r="E40" s="308"/>
      <c r="F40" s="308"/>
      <c r="G40" s="308"/>
      <c r="H40" s="308"/>
      <c r="I40" s="309" t="s">
        <v>1128</v>
      </c>
      <c r="J40" s="308"/>
      <c r="K40" s="308"/>
      <c r="L40" s="308"/>
      <c r="M40" s="308" t="s">
        <v>1160</v>
      </c>
      <c r="N40" s="308"/>
      <c r="O40" s="308"/>
      <c r="P40" s="308"/>
      <c r="Q40" s="310"/>
      <c r="R40" s="184" t="str">
        <f>IF(AL32="","",IF(AND(AL32=6,AG32&lt;&gt;"⑦"),"⑥",IF(AL32=7,"⑦",AL32)))</f>
        <v>-</v>
      </c>
      <c r="S40" s="182" t="s">
        <v>1131</v>
      </c>
      <c r="T40" s="228">
        <f>IF(AJ32="","",AM32)</f>
        <v>4</v>
      </c>
      <c r="U40" s="228"/>
      <c r="V40" s="198" t="s">
        <v>1132</v>
      </c>
      <c r="W40" s="228">
        <f>IF(AJ32="","",AJ32)</f>
        <v>3</v>
      </c>
      <c r="X40" s="230"/>
      <c r="Y40" s="184" t="str">
        <f>IF(AL36="","",IF(AND(AL36=6,AG36&lt;&gt;"⑦"),"⑥",IF(AL36=7,"⑦",AL36)))</f>
        <v>-</v>
      </c>
      <c r="Z40" s="228" t="s">
        <v>1131</v>
      </c>
      <c r="AA40" s="228"/>
      <c r="AB40" s="228">
        <f>IF(AJ36="","",AM36)</f>
        <v>4</v>
      </c>
      <c r="AC40" s="228"/>
      <c r="AD40" s="198" t="s">
        <v>1132</v>
      </c>
      <c r="AE40" s="228">
        <f>IF(AJ36="","",AJ36)</f>
        <v>1</v>
      </c>
      <c r="AF40" s="230"/>
      <c r="AG40" s="242"/>
      <c r="AH40" s="243"/>
      <c r="AI40" s="243"/>
      <c r="AJ40" s="243"/>
      <c r="AK40" s="243"/>
      <c r="AL40" s="243"/>
      <c r="AM40" s="243"/>
      <c r="AN40" s="244"/>
      <c r="AO40" s="292" t="s">
        <v>1182</v>
      </c>
      <c r="AP40" s="293"/>
      <c r="AQ40" s="293"/>
      <c r="AR40" s="293"/>
      <c r="AS40" s="297" t="s">
        <v>1184</v>
      </c>
      <c r="AT40" s="297"/>
      <c r="AU40" s="297"/>
      <c r="AV40" s="298"/>
      <c r="AW40" s="301"/>
      <c r="AX40" s="302"/>
      <c r="AY40" s="287"/>
      <c r="AZ40" s="378" t="s">
        <v>1165</v>
      </c>
      <c r="BA40" s="378"/>
      <c r="BB40" s="378"/>
      <c r="BC40" s="378"/>
      <c r="BD40" s="378"/>
      <c r="BE40" s="237" t="s">
        <v>1128</v>
      </c>
      <c r="BF40" s="377"/>
      <c r="BG40" s="377"/>
      <c r="BH40" s="377"/>
      <c r="BI40" s="290" t="s">
        <v>1166</v>
      </c>
      <c r="BJ40" s="290"/>
      <c r="BK40" s="290"/>
      <c r="BL40" s="290"/>
      <c r="BM40" s="291"/>
      <c r="BN40" s="184" t="str">
        <f>IF(CH32="","",IF(AND(CH32=6,CC32&lt;&gt;"⑦"),"⑥",IF(CH32=7,"⑦",CH32)))</f>
        <v>-</v>
      </c>
      <c r="BO40" s="228" t="s">
        <v>1131</v>
      </c>
      <c r="BP40" s="228">
        <f>IF(CF32="","",CI32)</f>
        <v>2</v>
      </c>
      <c r="BQ40" s="228"/>
      <c r="BR40" s="228" t="s">
        <v>1132</v>
      </c>
      <c r="BS40" s="228">
        <v>6</v>
      </c>
      <c r="BT40" s="230"/>
      <c r="BU40" s="184" t="str">
        <f>IF(CH36="","",IF(AND(CH36=6,CC36&lt;&gt;"⑦"),"⑥",IF(CH36=7,"⑦",CH36)))</f>
        <v>-</v>
      </c>
      <c r="BV40" s="228" t="s">
        <v>1131</v>
      </c>
      <c r="BW40" s="228"/>
      <c r="BX40" s="228">
        <f>IF(CF36="","",CI36)</f>
        <v>3</v>
      </c>
      <c r="BY40" s="228"/>
      <c r="BZ40" s="228" t="s">
        <v>1132</v>
      </c>
      <c r="CA40" s="228">
        <v>6</v>
      </c>
      <c r="CB40" s="230"/>
      <c r="CC40" s="242"/>
      <c r="CD40" s="243"/>
      <c r="CE40" s="243"/>
      <c r="CF40" s="243"/>
      <c r="CG40" s="243"/>
      <c r="CH40" s="243"/>
      <c r="CI40" s="243"/>
      <c r="CJ40" s="244"/>
      <c r="CK40" s="323" t="s">
        <v>1180</v>
      </c>
      <c r="CL40" s="282"/>
      <c r="CM40" s="282"/>
      <c r="CN40" s="282"/>
      <c r="CO40" s="255" t="s">
        <v>1190</v>
      </c>
      <c r="CP40" s="255"/>
      <c r="CQ40" s="255"/>
      <c r="CR40" s="256"/>
    </row>
    <row r="41" spans="1:96" ht="16.5" customHeight="1">
      <c r="A41" s="237"/>
      <c r="B41" s="237"/>
      <c r="C41" s="237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11"/>
      <c r="R41" s="185"/>
      <c r="S41" s="183" t="s">
        <v>1133</v>
      </c>
      <c r="T41" s="274">
        <f>IF(AJ33="","",AM33)</f>
        <v>3</v>
      </c>
      <c r="U41" s="274"/>
      <c r="V41" s="199" t="s">
        <v>1132</v>
      </c>
      <c r="W41" s="274">
        <f>IF(AJ33="","",AJ33)</f>
        <v>4</v>
      </c>
      <c r="X41" s="275"/>
      <c r="Y41" s="185"/>
      <c r="Z41" s="274" t="s">
        <v>1133</v>
      </c>
      <c r="AA41" s="274"/>
      <c r="AB41" s="274">
        <f>IF(AJ37="","",AM37)</f>
        <v>4</v>
      </c>
      <c r="AC41" s="274"/>
      <c r="AD41" s="199" t="s">
        <v>1132</v>
      </c>
      <c r="AE41" s="274">
        <f>IF(AJ37="","",AJ37)</f>
        <v>1</v>
      </c>
      <c r="AF41" s="275"/>
      <c r="AG41" s="245"/>
      <c r="AH41" s="246"/>
      <c r="AI41" s="246"/>
      <c r="AJ41" s="246"/>
      <c r="AK41" s="246"/>
      <c r="AL41" s="246"/>
      <c r="AM41" s="246"/>
      <c r="AN41" s="247"/>
      <c r="AO41" s="294"/>
      <c r="AP41" s="295"/>
      <c r="AQ41" s="295"/>
      <c r="AR41" s="295"/>
      <c r="AS41" s="299"/>
      <c r="AT41" s="299"/>
      <c r="AU41" s="299"/>
      <c r="AV41" s="300"/>
      <c r="AW41" s="301"/>
      <c r="AX41" s="303"/>
      <c r="AY41" s="237"/>
      <c r="AZ41" s="286"/>
      <c r="BA41" s="286"/>
      <c r="BB41" s="286"/>
      <c r="BC41" s="286"/>
      <c r="BD41" s="286"/>
      <c r="BE41" s="237"/>
      <c r="BF41" s="237"/>
      <c r="BG41" s="237"/>
      <c r="BH41" s="237"/>
      <c r="BI41" s="314"/>
      <c r="BJ41" s="314"/>
      <c r="BK41" s="314"/>
      <c r="BL41" s="314"/>
      <c r="BM41" s="315"/>
      <c r="BN41" s="185"/>
      <c r="BO41" s="229"/>
      <c r="BP41" s="229"/>
      <c r="BQ41" s="229"/>
      <c r="BR41" s="229"/>
      <c r="BS41" s="229"/>
      <c r="BT41" s="231"/>
      <c r="BU41" s="185"/>
      <c r="BV41" s="229"/>
      <c r="BW41" s="229"/>
      <c r="BX41" s="229"/>
      <c r="BY41" s="229"/>
      <c r="BZ41" s="229"/>
      <c r="CA41" s="229"/>
      <c r="CB41" s="231"/>
      <c r="CC41" s="245"/>
      <c r="CD41" s="246"/>
      <c r="CE41" s="246"/>
      <c r="CF41" s="246"/>
      <c r="CG41" s="246"/>
      <c r="CH41" s="246"/>
      <c r="CI41" s="246"/>
      <c r="CJ41" s="247"/>
      <c r="CK41" s="324"/>
      <c r="CL41" s="284"/>
      <c r="CM41" s="284"/>
      <c r="CN41" s="284"/>
      <c r="CO41" s="316"/>
      <c r="CP41" s="316"/>
      <c r="CQ41" s="316"/>
      <c r="CR41" s="258"/>
    </row>
    <row r="42" spans="1:96" ht="16.5" customHeight="1">
      <c r="A42" s="237"/>
      <c r="B42" s="237"/>
      <c r="C42" s="237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11"/>
      <c r="R42" s="185"/>
      <c r="S42" s="183" t="s">
        <v>1134</v>
      </c>
      <c r="T42" s="273">
        <f>IF(AJ34="","",AM34)</f>
        <v>0</v>
      </c>
      <c r="U42" s="273"/>
      <c r="V42" s="199" t="s">
        <v>1132</v>
      </c>
      <c r="W42" s="274">
        <f>IF(AJ34="","",AJ34)</f>
        <v>4</v>
      </c>
      <c r="X42" s="275"/>
      <c r="Y42" s="185"/>
      <c r="Z42" s="274" t="s">
        <v>1134</v>
      </c>
      <c r="AA42" s="274"/>
      <c r="AB42" s="273">
        <f>IF(AJ38="","",AM38)</f>
        <v>4</v>
      </c>
      <c r="AC42" s="273"/>
      <c r="AD42" s="199" t="s">
        <v>1132</v>
      </c>
      <c r="AE42" s="274">
        <f>IF(AJ38="","",AJ38)</f>
        <v>0</v>
      </c>
      <c r="AF42" s="275"/>
      <c r="AG42" s="245"/>
      <c r="AH42" s="246"/>
      <c r="AI42" s="246"/>
      <c r="AJ42" s="246"/>
      <c r="AK42" s="246"/>
      <c r="AL42" s="246"/>
      <c r="AM42" s="246"/>
      <c r="AN42" s="247"/>
      <c r="AO42" s="296"/>
      <c r="AP42" s="295"/>
      <c r="AQ42" s="295"/>
      <c r="AR42" s="295"/>
      <c r="AS42" s="299"/>
      <c r="AT42" s="299"/>
      <c r="AU42" s="299"/>
      <c r="AV42" s="300"/>
      <c r="AW42" s="237"/>
      <c r="AX42" s="303"/>
      <c r="AY42" s="237"/>
      <c r="AZ42" s="286"/>
      <c r="BA42" s="286"/>
      <c r="BB42" s="286"/>
      <c r="BC42" s="286"/>
      <c r="BD42" s="286"/>
      <c r="BE42" s="237"/>
      <c r="BF42" s="237"/>
      <c r="BG42" s="237"/>
      <c r="BH42" s="237"/>
      <c r="BI42" s="314"/>
      <c r="BJ42" s="314"/>
      <c r="BK42" s="314"/>
      <c r="BL42" s="314"/>
      <c r="BM42" s="315"/>
      <c r="BN42" s="185"/>
      <c r="BO42" s="229"/>
      <c r="BP42" s="229"/>
      <c r="BQ42" s="229"/>
      <c r="BR42" s="229"/>
      <c r="BS42" s="229"/>
      <c r="BT42" s="231"/>
      <c r="BU42" s="185"/>
      <c r="BV42" s="229"/>
      <c r="BW42" s="229"/>
      <c r="BX42" s="229"/>
      <c r="BY42" s="229"/>
      <c r="BZ42" s="229"/>
      <c r="CA42" s="229"/>
      <c r="CB42" s="231"/>
      <c r="CC42" s="245"/>
      <c r="CD42" s="246"/>
      <c r="CE42" s="246"/>
      <c r="CF42" s="246"/>
      <c r="CG42" s="246"/>
      <c r="CH42" s="246"/>
      <c r="CI42" s="246"/>
      <c r="CJ42" s="247"/>
      <c r="CK42" s="325"/>
      <c r="CL42" s="284"/>
      <c r="CM42" s="284"/>
      <c r="CN42" s="284"/>
      <c r="CO42" s="316"/>
      <c r="CP42" s="316"/>
      <c r="CQ42" s="316"/>
      <c r="CR42" s="258"/>
    </row>
    <row r="43" spans="1:96" ht="16.5" customHeight="1" thickBot="1">
      <c r="A43" s="237"/>
      <c r="B43" s="237"/>
      <c r="C43" s="237"/>
      <c r="D43" s="271" t="s">
        <v>1151</v>
      </c>
      <c r="E43" s="271"/>
      <c r="F43" s="271"/>
      <c r="G43" s="271"/>
      <c r="H43" s="271"/>
      <c r="I43" s="208"/>
      <c r="J43" s="309"/>
      <c r="K43" s="309"/>
      <c r="L43" s="309"/>
      <c r="M43" s="271" t="s">
        <v>1151</v>
      </c>
      <c r="N43" s="271"/>
      <c r="O43" s="271"/>
      <c r="P43" s="271"/>
      <c r="Q43" s="272"/>
      <c r="R43" s="186"/>
      <c r="S43" s="199"/>
      <c r="T43" s="274">
        <f>IF(AJ35="","",AM35)</f>
        <v>1</v>
      </c>
      <c r="U43" s="274"/>
      <c r="V43" s="199" t="s">
        <v>1132</v>
      </c>
      <c r="W43" s="274">
        <v>2</v>
      </c>
      <c r="X43" s="275"/>
      <c r="Y43" s="185"/>
      <c r="Z43" s="274"/>
      <c r="AA43" s="274"/>
      <c r="AB43" s="274" t="s">
        <v>1179</v>
      </c>
      <c r="AC43" s="274"/>
      <c r="AD43" s="199" t="s">
        <v>1132</v>
      </c>
      <c r="AE43" s="274">
        <f>IF(AJ39="","",AJ39)</f>
        <v>0</v>
      </c>
      <c r="AF43" s="275"/>
      <c r="AG43" s="245"/>
      <c r="AH43" s="246"/>
      <c r="AI43" s="246"/>
      <c r="AJ43" s="246"/>
      <c r="AK43" s="246"/>
      <c r="AL43" s="246"/>
      <c r="AM43" s="246"/>
      <c r="AN43" s="247"/>
      <c r="AO43" s="369"/>
      <c r="AP43" s="370"/>
      <c r="AQ43" s="370"/>
      <c r="AR43" s="370"/>
      <c r="AS43" s="373"/>
      <c r="AT43" s="373"/>
      <c r="AU43" s="373"/>
      <c r="AV43" s="374"/>
      <c r="AX43" s="303"/>
      <c r="AY43" s="237"/>
      <c r="AZ43" s="266" t="s">
        <v>1151</v>
      </c>
      <c r="BA43" s="266"/>
      <c r="BB43" s="266"/>
      <c r="BC43" s="266"/>
      <c r="BD43" s="266"/>
      <c r="BE43" s="156"/>
      <c r="BF43" s="237" t="s">
        <v>1135</v>
      </c>
      <c r="BG43" s="237"/>
      <c r="BH43" s="237"/>
      <c r="BI43" s="268" t="s">
        <v>1164</v>
      </c>
      <c r="BJ43" s="268"/>
      <c r="BK43" s="268"/>
      <c r="BL43" s="268"/>
      <c r="BM43" s="269"/>
      <c r="BN43" s="186"/>
      <c r="BO43" s="229"/>
      <c r="BP43" s="229"/>
      <c r="BQ43" s="229"/>
      <c r="BR43" s="229"/>
      <c r="BS43" s="229"/>
      <c r="BT43" s="231"/>
      <c r="BU43" s="185"/>
      <c r="BV43" s="229"/>
      <c r="BW43" s="229"/>
      <c r="BX43" s="229"/>
      <c r="BY43" s="229"/>
      <c r="BZ43" s="229"/>
      <c r="CA43" s="229"/>
      <c r="CB43" s="231"/>
      <c r="CC43" s="245"/>
      <c r="CD43" s="246"/>
      <c r="CE43" s="246"/>
      <c r="CF43" s="246"/>
      <c r="CG43" s="246"/>
      <c r="CH43" s="246"/>
      <c r="CI43" s="246"/>
      <c r="CJ43" s="247"/>
      <c r="CK43" s="261"/>
      <c r="CL43" s="262"/>
      <c r="CM43" s="262"/>
      <c r="CN43" s="262"/>
      <c r="CO43" s="259"/>
      <c r="CP43" s="259"/>
      <c r="CQ43" s="259"/>
      <c r="CR43" s="260"/>
    </row>
    <row r="44" spans="1:96" ht="4.5" hidden="1" customHeight="1" thickBot="1">
      <c r="A44" s="267"/>
      <c r="B44" s="267"/>
      <c r="C44" s="267"/>
      <c r="D44" s="208"/>
      <c r="E44" s="208"/>
      <c r="F44" s="208"/>
      <c r="G44" s="208"/>
      <c r="H44" s="208"/>
      <c r="I44" s="208"/>
      <c r="J44" s="347"/>
      <c r="K44" s="347"/>
      <c r="L44" s="347"/>
      <c r="M44" s="208"/>
      <c r="N44" s="208"/>
      <c r="O44" s="208"/>
      <c r="P44" s="209"/>
      <c r="Q44" s="210"/>
      <c r="R44" s="187" t="str">
        <f>IF(R40="⑦","7",IF(R40="⑥","6",R40))</f>
        <v>-</v>
      </c>
      <c r="S44" s="188"/>
      <c r="T44" s="188"/>
      <c r="U44" s="189"/>
      <c r="V44" s="189"/>
      <c r="W44" s="189"/>
      <c r="X44" s="189"/>
      <c r="Y44" s="187" t="str">
        <f>IF(Y40="⑦","7",IF(Y40="⑥","6",Y40))</f>
        <v>-</v>
      </c>
      <c r="Z44" s="190"/>
      <c r="AA44" s="190"/>
      <c r="AB44" s="190"/>
      <c r="AC44" s="190"/>
      <c r="AD44" s="190"/>
      <c r="AE44" s="190"/>
      <c r="AF44" s="191"/>
      <c r="AG44" s="248"/>
      <c r="AH44" s="249"/>
      <c r="AI44" s="249"/>
      <c r="AJ44" s="249"/>
      <c r="AK44" s="249"/>
      <c r="AL44" s="249"/>
      <c r="AM44" s="249"/>
      <c r="AN44" s="250"/>
      <c r="AO44" s="371"/>
      <c r="AP44" s="372"/>
      <c r="AQ44" s="372"/>
      <c r="AR44" s="372"/>
      <c r="AS44" s="375"/>
      <c r="AT44" s="375"/>
      <c r="AU44" s="375"/>
      <c r="AV44" s="376"/>
      <c r="AX44" s="270"/>
      <c r="AY44" s="267"/>
      <c r="AZ44" s="179"/>
      <c r="BA44" s="179"/>
      <c r="BB44" s="179"/>
      <c r="BC44" s="179"/>
      <c r="BD44" s="179"/>
      <c r="BE44" s="178"/>
      <c r="BF44" s="267"/>
      <c r="BG44" s="267"/>
      <c r="BH44" s="267"/>
      <c r="BI44" s="179"/>
      <c r="BJ44" s="179"/>
      <c r="BK44" s="179"/>
      <c r="BL44" s="180"/>
      <c r="BM44" s="181"/>
      <c r="BN44" s="187" t="str">
        <f>IF(BN40="⑦","7",IF(BN40="⑥","6",BN40))</f>
        <v>-</v>
      </c>
      <c r="BO44" s="188"/>
      <c r="BP44" s="188"/>
      <c r="BQ44" s="189"/>
      <c r="BR44" s="189"/>
      <c r="BS44" s="189"/>
      <c r="BT44" s="189"/>
      <c r="BU44" s="187" t="str">
        <f>IF(BU40="⑦","7",IF(BU40="⑥","6",BU40))</f>
        <v>-</v>
      </c>
      <c r="BV44" s="190"/>
      <c r="BW44" s="190"/>
      <c r="BX44" s="190"/>
      <c r="BY44" s="190"/>
      <c r="BZ44" s="190"/>
      <c r="CA44" s="190"/>
      <c r="CB44" s="191"/>
      <c r="CC44" s="248"/>
      <c r="CD44" s="249"/>
      <c r="CE44" s="249"/>
      <c r="CF44" s="249"/>
      <c r="CG44" s="249"/>
      <c r="CH44" s="249"/>
      <c r="CI44" s="249"/>
      <c r="CJ44" s="250"/>
      <c r="CK44" s="381"/>
      <c r="CL44" s="382"/>
      <c r="CM44" s="382"/>
      <c r="CN44" s="382"/>
      <c r="CO44" s="379"/>
      <c r="CP44" s="379"/>
      <c r="CQ44" s="379"/>
      <c r="CR44" s="380"/>
    </row>
    <row r="45" spans="1:96" ht="11.25" customHeight="1" thickBot="1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5"/>
      <c r="AP45" s="175"/>
      <c r="AQ45" s="175"/>
      <c r="AR45" s="175"/>
      <c r="AS45" s="175"/>
      <c r="AT45" s="175"/>
      <c r="AU45" s="175"/>
      <c r="AV45" s="175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5"/>
      <c r="CL45" s="175"/>
      <c r="CM45" s="175"/>
      <c r="CN45" s="175"/>
      <c r="CO45" s="175"/>
      <c r="CP45" s="175"/>
      <c r="CQ45" s="175"/>
      <c r="CR45" s="175"/>
    </row>
    <row r="46" spans="1:96" ht="11.25" hidden="1" customHeight="1" thickBot="1">
      <c r="A46" s="237" t="s">
        <v>1136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X46" s="237" t="s">
        <v>1175</v>
      </c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Q46" s="237"/>
      <c r="BR46" s="237"/>
      <c r="BS46" s="237"/>
      <c r="BT46" s="237"/>
      <c r="BU46" s="237"/>
      <c r="BV46" s="237"/>
      <c r="BW46" s="237"/>
      <c r="BX46" s="237"/>
      <c r="BY46" s="237"/>
      <c r="BZ46" s="237"/>
      <c r="CA46" s="237"/>
      <c r="CB46" s="237"/>
      <c r="CC46" s="237"/>
      <c r="CD46" s="237"/>
      <c r="CE46" s="237"/>
      <c r="CF46" s="237"/>
      <c r="CG46" s="237"/>
      <c r="CH46" s="237"/>
      <c r="CI46" s="237"/>
      <c r="CJ46" s="237"/>
      <c r="CK46" s="237"/>
      <c r="CL46" s="237"/>
      <c r="CM46" s="237"/>
      <c r="CN46" s="237"/>
      <c r="CO46" s="237"/>
      <c r="CP46" s="237"/>
      <c r="CQ46" s="237"/>
      <c r="CR46" s="237"/>
    </row>
    <row r="47" spans="1:96" ht="11.25" hidden="1" customHeight="1">
      <c r="A47" s="267"/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  <c r="CA47" s="267"/>
      <c r="CB47" s="267"/>
      <c r="CC47" s="267"/>
      <c r="CD47" s="267"/>
      <c r="CE47" s="267"/>
      <c r="CF47" s="267"/>
      <c r="CG47" s="267"/>
      <c r="CH47" s="267"/>
      <c r="CI47" s="267"/>
      <c r="CJ47" s="267"/>
      <c r="CK47" s="267"/>
      <c r="CL47" s="267"/>
      <c r="CM47" s="267"/>
      <c r="CN47" s="267"/>
      <c r="CO47" s="267"/>
      <c r="CP47" s="267"/>
      <c r="CQ47" s="267"/>
      <c r="CR47" s="267"/>
    </row>
    <row r="48" spans="1:96" ht="11.25" customHeight="1">
      <c r="A48" s="236" t="s">
        <v>1143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360"/>
      <c r="R48" s="363" t="str">
        <f>D52</f>
        <v>川上</v>
      </c>
      <c r="S48" s="236"/>
      <c r="T48" s="236"/>
      <c r="U48" s="236" t="s">
        <v>1128</v>
      </c>
      <c r="V48" s="236" t="str">
        <f>M52</f>
        <v>辰巳</v>
      </c>
      <c r="W48" s="236"/>
      <c r="X48" s="360"/>
      <c r="Y48" s="363" t="str">
        <f>D56</f>
        <v>宮村</v>
      </c>
      <c r="Z48" s="236"/>
      <c r="AA48" s="236"/>
      <c r="AB48" s="236"/>
      <c r="AC48" s="236" t="s">
        <v>1128</v>
      </c>
      <c r="AD48" s="236" t="str">
        <f>M56</f>
        <v>宮村</v>
      </c>
      <c r="AE48" s="236"/>
      <c r="AF48" s="360"/>
      <c r="AG48" s="363" t="str">
        <f>D60</f>
        <v>栗田</v>
      </c>
      <c r="AH48" s="236"/>
      <c r="AI48" s="236"/>
      <c r="AJ48" s="236"/>
      <c r="AK48" s="236" t="s">
        <v>1128</v>
      </c>
      <c r="AL48" s="236" t="str">
        <f>M60</f>
        <v>坪田</v>
      </c>
      <c r="AM48" s="236"/>
      <c r="AN48" s="239"/>
      <c r="AO48" s="348" t="s">
        <v>1129</v>
      </c>
      <c r="AP48" s="236"/>
      <c r="AQ48" s="236"/>
      <c r="AR48" s="236"/>
      <c r="AS48" s="236"/>
      <c r="AT48" s="236"/>
      <c r="AU48" s="236"/>
      <c r="AV48" s="349"/>
      <c r="AX48" s="366" t="s">
        <v>1145</v>
      </c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360"/>
      <c r="BN48" s="363" t="str">
        <f>AZ52</f>
        <v>田畑</v>
      </c>
      <c r="BO48" s="236"/>
      <c r="BP48" s="236"/>
      <c r="BQ48" s="236" t="s">
        <v>1128</v>
      </c>
      <c r="BR48" s="236" t="str">
        <f>BI52</f>
        <v>稲岡</v>
      </c>
      <c r="BS48" s="236"/>
      <c r="BT48" s="360"/>
      <c r="BU48" s="363" t="str">
        <f>AZ56</f>
        <v>苗村</v>
      </c>
      <c r="BV48" s="236"/>
      <c r="BW48" s="236"/>
      <c r="BX48" s="236"/>
      <c r="BY48" s="236" t="s">
        <v>1128</v>
      </c>
      <c r="BZ48" s="236" t="str">
        <f>BI56</f>
        <v>片岡</v>
      </c>
      <c r="CA48" s="236"/>
      <c r="CB48" s="360"/>
      <c r="CC48" s="363" t="str">
        <f>AZ60</f>
        <v>宮村</v>
      </c>
      <c r="CD48" s="236"/>
      <c r="CE48" s="236"/>
      <c r="CF48" s="236"/>
      <c r="CG48" s="236" t="s">
        <v>1128</v>
      </c>
      <c r="CH48" s="236" t="str">
        <f>BI60</f>
        <v>宮村</v>
      </c>
      <c r="CI48" s="236"/>
      <c r="CJ48" s="239"/>
      <c r="CK48" s="348" t="s">
        <v>1129</v>
      </c>
      <c r="CL48" s="236"/>
      <c r="CM48" s="236"/>
      <c r="CN48" s="236"/>
      <c r="CO48" s="236"/>
      <c r="CP48" s="236"/>
      <c r="CQ48" s="236"/>
      <c r="CR48" s="349"/>
    </row>
    <row r="49" spans="1:96" ht="11.25" customHeight="1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361"/>
      <c r="R49" s="364"/>
      <c r="S49" s="237"/>
      <c r="T49" s="237"/>
      <c r="U49" s="237"/>
      <c r="V49" s="237"/>
      <c r="W49" s="237"/>
      <c r="X49" s="361"/>
      <c r="Y49" s="364"/>
      <c r="Z49" s="237"/>
      <c r="AA49" s="237"/>
      <c r="AB49" s="237"/>
      <c r="AC49" s="237"/>
      <c r="AD49" s="237"/>
      <c r="AE49" s="237"/>
      <c r="AF49" s="361"/>
      <c r="AG49" s="364"/>
      <c r="AH49" s="237"/>
      <c r="AI49" s="237"/>
      <c r="AJ49" s="237"/>
      <c r="AK49" s="237"/>
      <c r="AL49" s="237"/>
      <c r="AM49" s="237"/>
      <c r="AN49" s="240"/>
      <c r="AO49" s="350"/>
      <c r="AP49" s="237"/>
      <c r="AQ49" s="237"/>
      <c r="AR49" s="237"/>
      <c r="AS49" s="237"/>
      <c r="AT49" s="237"/>
      <c r="AU49" s="237"/>
      <c r="AV49" s="351"/>
      <c r="AX49" s="303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367"/>
      <c r="BN49" s="364"/>
      <c r="BO49" s="237"/>
      <c r="BP49" s="237"/>
      <c r="BQ49" s="237"/>
      <c r="BR49" s="237"/>
      <c r="BS49" s="237"/>
      <c r="BT49" s="361"/>
      <c r="BU49" s="364"/>
      <c r="BV49" s="237"/>
      <c r="BW49" s="237"/>
      <c r="BX49" s="237"/>
      <c r="BY49" s="237"/>
      <c r="BZ49" s="237"/>
      <c r="CA49" s="237"/>
      <c r="CB49" s="361"/>
      <c r="CC49" s="364"/>
      <c r="CD49" s="237"/>
      <c r="CE49" s="237"/>
      <c r="CF49" s="237"/>
      <c r="CG49" s="237"/>
      <c r="CH49" s="237"/>
      <c r="CI49" s="237"/>
      <c r="CJ49" s="240"/>
      <c r="CK49" s="350"/>
      <c r="CL49" s="237"/>
      <c r="CM49" s="237"/>
      <c r="CN49" s="237"/>
      <c r="CO49" s="237"/>
      <c r="CP49" s="237"/>
      <c r="CQ49" s="237"/>
      <c r="CR49" s="351"/>
    </row>
    <row r="50" spans="1:96" ht="11.25" customHeight="1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361"/>
      <c r="R50" s="364"/>
      <c r="S50" s="237"/>
      <c r="T50" s="237"/>
      <c r="U50" s="237"/>
      <c r="V50" s="237"/>
      <c r="W50" s="237"/>
      <c r="X50" s="361"/>
      <c r="Y50" s="364"/>
      <c r="Z50" s="237"/>
      <c r="AA50" s="237"/>
      <c r="AB50" s="237"/>
      <c r="AC50" s="237"/>
      <c r="AD50" s="237"/>
      <c r="AE50" s="237"/>
      <c r="AF50" s="361"/>
      <c r="AG50" s="364"/>
      <c r="AH50" s="237"/>
      <c r="AI50" s="237"/>
      <c r="AJ50" s="237"/>
      <c r="AK50" s="237"/>
      <c r="AL50" s="237"/>
      <c r="AM50" s="237"/>
      <c r="AN50" s="240"/>
      <c r="AO50" s="352" t="s">
        <v>1130</v>
      </c>
      <c r="AP50" s="353"/>
      <c r="AQ50" s="353"/>
      <c r="AR50" s="353"/>
      <c r="AS50" s="353"/>
      <c r="AT50" s="353"/>
      <c r="AU50" s="353"/>
      <c r="AV50" s="354"/>
      <c r="AX50" s="303"/>
      <c r="AY50" s="237"/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7"/>
      <c r="BK50" s="237"/>
      <c r="BL50" s="237"/>
      <c r="BM50" s="367"/>
      <c r="BN50" s="364"/>
      <c r="BO50" s="237"/>
      <c r="BP50" s="237"/>
      <c r="BQ50" s="237"/>
      <c r="BR50" s="237"/>
      <c r="BS50" s="237"/>
      <c r="BT50" s="361"/>
      <c r="BU50" s="364"/>
      <c r="BV50" s="237"/>
      <c r="BW50" s="237"/>
      <c r="BX50" s="237"/>
      <c r="BY50" s="237"/>
      <c r="BZ50" s="237"/>
      <c r="CA50" s="237"/>
      <c r="CB50" s="361"/>
      <c r="CC50" s="364"/>
      <c r="CD50" s="237"/>
      <c r="CE50" s="237"/>
      <c r="CF50" s="237"/>
      <c r="CG50" s="237"/>
      <c r="CH50" s="237"/>
      <c r="CI50" s="237"/>
      <c r="CJ50" s="240"/>
      <c r="CK50" s="352" t="s">
        <v>1130</v>
      </c>
      <c r="CL50" s="353"/>
      <c r="CM50" s="353"/>
      <c r="CN50" s="353"/>
      <c r="CO50" s="353"/>
      <c r="CP50" s="353"/>
      <c r="CQ50" s="353"/>
      <c r="CR50" s="354"/>
    </row>
    <row r="51" spans="1:96" ht="11.25" customHeight="1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362"/>
      <c r="R51" s="365"/>
      <c r="S51" s="238"/>
      <c r="T51" s="238"/>
      <c r="U51" s="238"/>
      <c r="V51" s="238"/>
      <c r="W51" s="238"/>
      <c r="X51" s="362"/>
      <c r="Y51" s="365"/>
      <c r="Z51" s="238"/>
      <c r="AA51" s="238"/>
      <c r="AB51" s="238"/>
      <c r="AC51" s="238"/>
      <c r="AD51" s="238"/>
      <c r="AE51" s="238"/>
      <c r="AF51" s="362"/>
      <c r="AG51" s="365"/>
      <c r="AH51" s="238"/>
      <c r="AI51" s="238"/>
      <c r="AJ51" s="238"/>
      <c r="AK51" s="238"/>
      <c r="AL51" s="238"/>
      <c r="AM51" s="238"/>
      <c r="AN51" s="241"/>
      <c r="AO51" s="355"/>
      <c r="AP51" s="356"/>
      <c r="AQ51" s="356"/>
      <c r="AR51" s="356"/>
      <c r="AS51" s="356"/>
      <c r="AT51" s="356"/>
      <c r="AU51" s="356"/>
      <c r="AV51" s="357"/>
      <c r="AX51" s="36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362"/>
      <c r="BN51" s="365"/>
      <c r="BO51" s="238"/>
      <c r="BP51" s="238"/>
      <c r="BQ51" s="238"/>
      <c r="BR51" s="238"/>
      <c r="BS51" s="238"/>
      <c r="BT51" s="362"/>
      <c r="BU51" s="365"/>
      <c r="BV51" s="238"/>
      <c r="BW51" s="238"/>
      <c r="BX51" s="238"/>
      <c r="BY51" s="238"/>
      <c r="BZ51" s="238"/>
      <c r="CA51" s="238"/>
      <c r="CB51" s="362"/>
      <c r="CC51" s="365"/>
      <c r="CD51" s="238"/>
      <c r="CE51" s="238"/>
      <c r="CF51" s="238"/>
      <c r="CG51" s="238"/>
      <c r="CH51" s="238"/>
      <c r="CI51" s="238"/>
      <c r="CJ51" s="241"/>
      <c r="CK51" s="355"/>
      <c r="CL51" s="356"/>
      <c r="CM51" s="356"/>
      <c r="CN51" s="356"/>
      <c r="CO51" s="356"/>
      <c r="CP51" s="356"/>
      <c r="CQ51" s="356"/>
      <c r="CR51" s="357"/>
    </row>
    <row r="52" spans="1:96" s="156" customFormat="1" ht="16.5" customHeight="1">
      <c r="A52" s="287"/>
      <c r="B52" s="287"/>
      <c r="C52" s="287"/>
      <c r="D52" s="358" t="s">
        <v>1152</v>
      </c>
      <c r="E52" s="358"/>
      <c r="F52" s="358"/>
      <c r="G52" s="358"/>
      <c r="H52" s="358"/>
      <c r="I52" s="330" t="s">
        <v>1128</v>
      </c>
      <c r="J52" s="358"/>
      <c r="K52" s="358"/>
      <c r="L52" s="358"/>
      <c r="M52" s="358" t="s">
        <v>1153</v>
      </c>
      <c r="N52" s="358"/>
      <c r="O52" s="358"/>
      <c r="P52" s="358"/>
      <c r="Q52" s="359"/>
      <c r="R52" s="332" t="str">
        <f>IF(Y52="","丸付き数字は試合順序","")</f>
        <v>丸付き数字は試合順序</v>
      </c>
      <c r="S52" s="333"/>
      <c r="T52" s="333"/>
      <c r="U52" s="333"/>
      <c r="V52" s="333"/>
      <c r="W52" s="333"/>
      <c r="X52" s="334"/>
      <c r="Y52" s="182"/>
      <c r="Z52" s="228" t="s">
        <v>1131</v>
      </c>
      <c r="AA52" s="228"/>
      <c r="AB52" s="228">
        <v>4</v>
      </c>
      <c r="AC52" s="228"/>
      <c r="AD52" s="198" t="s">
        <v>1132</v>
      </c>
      <c r="AE52" s="228">
        <v>2</v>
      </c>
      <c r="AF52" s="230"/>
      <c r="AG52" s="182"/>
      <c r="AH52" s="228" t="s">
        <v>1131</v>
      </c>
      <c r="AI52" s="228"/>
      <c r="AJ52" s="228">
        <v>3</v>
      </c>
      <c r="AK52" s="228"/>
      <c r="AL52" s="198" t="s">
        <v>1132</v>
      </c>
      <c r="AM52" s="228">
        <v>4</v>
      </c>
      <c r="AN52" s="230"/>
      <c r="AO52" s="338" t="s">
        <v>1182</v>
      </c>
      <c r="AP52" s="339"/>
      <c r="AQ52" s="339"/>
      <c r="AR52" s="339"/>
      <c r="AS52" s="343" t="s">
        <v>1183</v>
      </c>
      <c r="AT52" s="343"/>
      <c r="AU52" s="343"/>
      <c r="AV52" s="344"/>
      <c r="AW52" s="301"/>
      <c r="AX52" s="302"/>
      <c r="AY52" s="287"/>
      <c r="AZ52" s="285" t="s">
        <v>1163</v>
      </c>
      <c r="BA52" s="285"/>
      <c r="BB52" s="285"/>
      <c r="BC52" s="285"/>
      <c r="BD52" s="285"/>
      <c r="BE52" s="237" t="s">
        <v>1128</v>
      </c>
      <c r="BF52" s="287"/>
      <c r="BG52" s="287"/>
      <c r="BH52" s="287"/>
      <c r="BI52" s="288" t="s">
        <v>1162</v>
      </c>
      <c r="BJ52" s="288"/>
      <c r="BK52" s="288"/>
      <c r="BL52" s="288"/>
      <c r="BM52" s="289"/>
      <c r="BN52" s="332" t="str">
        <f>IF(BU52="","丸付き数字は試合順序","")</f>
        <v>丸付き数字は試合順序</v>
      </c>
      <c r="BO52" s="333"/>
      <c r="BP52" s="333"/>
      <c r="BQ52" s="333"/>
      <c r="BR52" s="333"/>
      <c r="BS52" s="333"/>
      <c r="BT52" s="334"/>
      <c r="BU52" s="182"/>
      <c r="BV52" s="228" t="s">
        <v>1131</v>
      </c>
      <c r="BW52" s="228"/>
      <c r="BX52" s="228" t="s">
        <v>1186</v>
      </c>
      <c r="BY52" s="228"/>
      <c r="BZ52" s="228" t="s">
        <v>1132</v>
      </c>
      <c r="CA52" s="228">
        <v>4</v>
      </c>
      <c r="CB52" s="230"/>
      <c r="CC52" s="182"/>
      <c r="CD52" s="228" t="s">
        <v>1131</v>
      </c>
      <c r="CE52" s="228"/>
      <c r="CF52" s="228" t="s">
        <v>1186</v>
      </c>
      <c r="CG52" s="228"/>
      <c r="CH52" s="228" t="s">
        <v>1132</v>
      </c>
      <c r="CI52" s="228">
        <v>5</v>
      </c>
      <c r="CJ52" s="233"/>
      <c r="CK52" s="323" t="s">
        <v>1185</v>
      </c>
      <c r="CL52" s="282"/>
      <c r="CM52" s="282"/>
      <c r="CN52" s="282"/>
      <c r="CO52" s="255" t="s">
        <v>1191</v>
      </c>
      <c r="CP52" s="255"/>
      <c r="CQ52" s="255"/>
      <c r="CR52" s="256"/>
    </row>
    <row r="53" spans="1:96" s="156" customFormat="1" ht="16.5" customHeight="1">
      <c r="A53" s="237"/>
      <c r="B53" s="237"/>
      <c r="C53" s="237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1"/>
      <c r="R53" s="335"/>
      <c r="S53" s="336"/>
      <c r="T53" s="336"/>
      <c r="U53" s="336"/>
      <c r="V53" s="336"/>
      <c r="W53" s="336"/>
      <c r="X53" s="337"/>
      <c r="Y53" s="183"/>
      <c r="Z53" s="274" t="s">
        <v>1133</v>
      </c>
      <c r="AA53" s="274"/>
      <c r="AB53" s="274">
        <v>4</v>
      </c>
      <c r="AC53" s="274"/>
      <c r="AD53" s="199" t="s">
        <v>1132</v>
      </c>
      <c r="AE53" s="274">
        <v>0</v>
      </c>
      <c r="AF53" s="275"/>
      <c r="AG53" s="183"/>
      <c r="AH53" s="274" t="s">
        <v>1133</v>
      </c>
      <c r="AI53" s="274"/>
      <c r="AJ53" s="274">
        <v>4</v>
      </c>
      <c r="AK53" s="274"/>
      <c r="AL53" s="199" t="s">
        <v>1132</v>
      </c>
      <c r="AM53" s="274">
        <v>1</v>
      </c>
      <c r="AN53" s="275"/>
      <c r="AO53" s="340"/>
      <c r="AP53" s="341"/>
      <c r="AQ53" s="341"/>
      <c r="AR53" s="341"/>
      <c r="AS53" s="345"/>
      <c r="AT53" s="345"/>
      <c r="AU53" s="345"/>
      <c r="AV53" s="346"/>
      <c r="AW53" s="301"/>
      <c r="AX53" s="303"/>
      <c r="AY53" s="237"/>
      <c r="AZ53" s="286"/>
      <c r="BA53" s="286"/>
      <c r="BB53" s="286"/>
      <c r="BC53" s="286"/>
      <c r="BD53" s="286"/>
      <c r="BE53" s="237"/>
      <c r="BF53" s="237"/>
      <c r="BG53" s="237"/>
      <c r="BH53" s="237"/>
      <c r="BI53" s="314"/>
      <c r="BJ53" s="314"/>
      <c r="BK53" s="314"/>
      <c r="BL53" s="314"/>
      <c r="BM53" s="315"/>
      <c r="BN53" s="335"/>
      <c r="BO53" s="336"/>
      <c r="BP53" s="336"/>
      <c r="BQ53" s="336"/>
      <c r="BR53" s="336"/>
      <c r="BS53" s="336"/>
      <c r="BT53" s="337"/>
      <c r="BU53" s="183"/>
      <c r="BV53" s="229"/>
      <c r="BW53" s="229"/>
      <c r="BX53" s="229"/>
      <c r="BY53" s="229"/>
      <c r="BZ53" s="229"/>
      <c r="CA53" s="229"/>
      <c r="CB53" s="231"/>
      <c r="CC53" s="183"/>
      <c r="CD53" s="229"/>
      <c r="CE53" s="229"/>
      <c r="CF53" s="229"/>
      <c r="CG53" s="229"/>
      <c r="CH53" s="229"/>
      <c r="CI53" s="229"/>
      <c r="CJ53" s="234"/>
      <c r="CK53" s="324"/>
      <c r="CL53" s="284"/>
      <c r="CM53" s="284"/>
      <c r="CN53" s="284"/>
      <c r="CO53" s="316"/>
      <c r="CP53" s="316"/>
      <c r="CQ53" s="316"/>
      <c r="CR53" s="258"/>
    </row>
    <row r="54" spans="1:96" s="156" customFormat="1" ht="16.5" customHeight="1">
      <c r="A54" s="237"/>
      <c r="B54" s="237"/>
      <c r="C54" s="237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1"/>
      <c r="R54" s="335"/>
      <c r="S54" s="336"/>
      <c r="T54" s="336"/>
      <c r="U54" s="336"/>
      <c r="V54" s="336"/>
      <c r="W54" s="336"/>
      <c r="X54" s="337"/>
      <c r="Y54" s="183"/>
      <c r="Z54" s="274" t="s">
        <v>1134</v>
      </c>
      <c r="AA54" s="274"/>
      <c r="AB54" s="273">
        <v>2</v>
      </c>
      <c r="AC54" s="273"/>
      <c r="AD54" s="199" t="s">
        <v>1132</v>
      </c>
      <c r="AE54" s="274">
        <v>4</v>
      </c>
      <c r="AF54" s="275"/>
      <c r="AG54" s="183"/>
      <c r="AH54" s="274" t="s">
        <v>1134</v>
      </c>
      <c r="AI54" s="274"/>
      <c r="AJ54" s="273">
        <v>1</v>
      </c>
      <c r="AK54" s="273"/>
      <c r="AL54" s="199" t="s">
        <v>1132</v>
      </c>
      <c r="AM54" s="274">
        <v>4</v>
      </c>
      <c r="AN54" s="275"/>
      <c r="AO54" s="342"/>
      <c r="AP54" s="341"/>
      <c r="AQ54" s="341"/>
      <c r="AR54" s="341"/>
      <c r="AS54" s="345"/>
      <c r="AT54" s="345"/>
      <c r="AU54" s="345"/>
      <c r="AV54" s="346"/>
      <c r="AW54" s="237"/>
      <c r="AX54" s="303"/>
      <c r="AY54" s="237"/>
      <c r="AZ54" s="286"/>
      <c r="BA54" s="286"/>
      <c r="BB54" s="286"/>
      <c r="BC54" s="286"/>
      <c r="BD54" s="286"/>
      <c r="BE54" s="237"/>
      <c r="BF54" s="237"/>
      <c r="BG54" s="237"/>
      <c r="BH54" s="237"/>
      <c r="BI54" s="314"/>
      <c r="BJ54" s="314"/>
      <c r="BK54" s="314"/>
      <c r="BL54" s="314"/>
      <c r="BM54" s="315"/>
      <c r="BN54" s="335"/>
      <c r="BO54" s="336"/>
      <c r="BP54" s="336"/>
      <c r="BQ54" s="336"/>
      <c r="BR54" s="336"/>
      <c r="BS54" s="336"/>
      <c r="BT54" s="337"/>
      <c r="BU54" s="183"/>
      <c r="BV54" s="229"/>
      <c r="BW54" s="229"/>
      <c r="BX54" s="229"/>
      <c r="BY54" s="229"/>
      <c r="BZ54" s="229"/>
      <c r="CA54" s="229"/>
      <c r="CB54" s="231"/>
      <c r="CC54" s="183"/>
      <c r="CD54" s="229"/>
      <c r="CE54" s="229"/>
      <c r="CF54" s="229"/>
      <c r="CG54" s="229"/>
      <c r="CH54" s="229"/>
      <c r="CI54" s="229"/>
      <c r="CJ54" s="234"/>
      <c r="CK54" s="325"/>
      <c r="CL54" s="284"/>
      <c r="CM54" s="284"/>
      <c r="CN54" s="284"/>
      <c r="CO54" s="316"/>
      <c r="CP54" s="316"/>
      <c r="CQ54" s="316"/>
      <c r="CR54" s="258"/>
    </row>
    <row r="55" spans="1:96" ht="16.5" customHeight="1">
      <c r="A55" s="237"/>
      <c r="B55" s="237"/>
      <c r="C55" s="237"/>
      <c r="D55" s="330" t="s">
        <v>1154</v>
      </c>
      <c r="E55" s="330"/>
      <c r="F55" s="330"/>
      <c r="G55" s="330"/>
      <c r="H55" s="330"/>
      <c r="I55" s="206"/>
      <c r="J55" s="330"/>
      <c r="K55" s="330"/>
      <c r="L55" s="330"/>
      <c r="M55" s="330" t="s">
        <v>1154</v>
      </c>
      <c r="N55" s="330"/>
      <c r="O55" s="330"/>
      <c r="P55" s="330"/>
      <c r="Q55" s="331"/>
      <c r="R55" s="335"/>
      <c r="S55" s="336"/>
      <c r="T55" s="336"/>
      <c r="U55" s="336"/>
      <c r="V55" s="336"/>
      <c r="W55" s="336"/>
      <c r="X55" s="337"/>
      <c r="Y55" s="183"/>
      <c r="Z55" s="274"/>
      <c r="AA55" s="274"/>
      <c r="AB55" s="274" t="s">
        <v>1178</v>
      </c>
      <c r="AC55" s="274"/>
      <c r="AD55" s="199" t="s">
        <v>1132</v>
      </c>
      <c r="AE55" s="274">
        <v>1</v>
      </c>
      <c r="AF55" s="275"/>
      <c r="AG55" s="183"/>
      <c r="AH55" s="274"/>
      <c r="AI55" s="274"/>
      <c r="AJ55" s="274">
        <v>1</v>
      </c>
      <c r="AK55" s="274"/>
      <c r="AL55" s="199" t="s">
        <v>1132</v>
      </c>
      <c r="AM55" s="274">
        <v>2</v>
      </c>
      <c r="AN55" s="275"/>
      <c r="AO55" s="326"/>
      <c r="AP55" s="327"/>
      <c r="AQ55" s="327"/>
      <c r="AR55" s="327"/>
      <c r="AS55" s="328">
        <f>18/33</f>
        <v>0.54545454545454541</v>
      </c>
      <c r="AT55" s="328"/>
      <c r="AU55" s="328"/>
      <c r="AV55" s="329"/>
      <c r="AX55" s="303"/>
      <c r="AY55" s="237"/>
      <c r="AZ55" s="286" t="s">
        <v>1164</v>
      </c>
      <c r="BA55" s="286"/>
      <c r="BB55" s="286"/>
      <c r="BC55" s="286"/>
      <c r="BD55" s="286"/>
      <c r="BE55" s="159"/>
      <c r="BF55" s="237" t="s">
        <v>1135</v>
      </c>
      <c r="BG55" s="237"/>
      <c r="BH55" s="237"/>
      <c r="BI55" s="314" t="s">
        <v>1164</v>
      </c>
      <c r="BJ55" s="314"/>
      <c r="BK55" s="314"/>
      <c r="BL55" s="314"/>
      <c r="BM55" s="315"/>
      <c r="BN55" s="335"/>
      <c r="BO55" s="336"/>
      <c r="BP55" s="336"/>
      <c r="BQ55" s="336"/>
      <c r="BR55" s="336"/>
      <c r="BS55" s="336"/>
      <c r="BT55" s="337"/>
      <c r="BU55" s="183"/>
      <c r="BV55" s="232"/>
      <c r="BW55" s="232"/>
      <c r="BX55" s="232"/>
      <c r="BY55" s="232"/>
      <c r="BZ55" s="232"/>
      <c r="CA55" s="232"/>
      <c r="CB55" s="251"/>
      <c r="CC55" s="183"/>
      <c r="CD55" s="232"/>
      <c r="CE55" s="232"/>
      <c r="CF55" s="232"/>
      <c r="CG55" s="232"/>
      <c r="CH55" s="232"/>
      <c r="CI55" s="232"/>
      <c r="CJ55" s="235"/>
      <c r="CK55" s="261"/>
      <c r="CL55" s="262"/>
      <c r="CM55" s="262"/>
      <c r="CN55" s="262"/>
      <c r="CO55" s="259"/>
      <c r="CP55" s="259"/>
      <c r="CQ55" s="259"/>
      <c r="CR55" s="260"/>
    </row>
    <row r="56" spans="1:96" ht="16.5" customHeight="1">
      <c r="A56" s="287"/>
      <c r="B56" s="287"/>
      <c r="C56" s="287"/>
      <c r="D56" s="285" t="s">
        <v>1161</v>
      </c>
      <c r="E56" s="285"/>
      <c r="F56" s="285"/>
      <c r="G56" s="285"/>
      <c r="H56" s="285"/>
      <c r="I56" s="237" t="s">
        <v>1128</v>
      </c>
      <c r="J56" s="287"/>
      <c r="K56" s="287"/>
      <c r="L56" s="287"/>
      <c r="M56" s="288" t="s">
        <v>1161</v>
      </c>
      <c r="N56" s="288"/>
      <c r="O56" s="288"/>
      <c r="P56" s="288"/>
      <c r="Q56" s="289"/>
      <c r="R56" s="184" t="str">
        <f>IF(Y52="","",IF(AND(AD52=6,Y52&lt;&gt;"⑦"),"⑥",IF(AD52=7,"⑦",AD52)))</f>
        <v/>
      </c>
      <c r="S56" s="182" t="s">
        <v>1131</v>
      </c>
      <c r="T56" s="228">
        <f>IF(AB52="","",AE52)</f>
        <v>2</v>
      </c>
      <c r="U56" s="228"/>
      <c r="V56" s="198" t="s">
        <v>1132</v>
      </c>
      <c r="W56" s="228">
        <f>IF(AB52="","",AB52)</f>
        <v>4</v>
      </c>
      <c r="X56" s="230"/>
      <c r="Y56" s="317"/>
      <c r="Z56" s="318"/>
      <c r="AA56" s="318"/>
      <c r="AB56" s="318"/>
      <c r="AC56" s="318"/>
      <c r="AD56" s="318"/>
      <c r="AE56" s="318"/>
      <c r="AF56" s="319"/>
      <c r="AG56" s="182" t="s">
        <v>1137</v>
      </c>
      <c r="AH56" s="228" t="s">
        <v>1131</v>
      </c>
      <c r="AI56" s="228"/>
      <c r="AJ56" s="228">
        <v>4</v>
      </c>
      <c r="AK56" s="228"/>
      <c r="AL56" s="198" t="s">
        <v>1132</v>
      </c>
      <c r="AM56" s="228">
        <v>2</v>
      </c>
      <c r="AN56" s="230"/>
      <c r="AO56" s="323" t="s">
        <v>1182</v>
      </c>
      <c r="AP56" s="282"/>
      <c r="AQ56" s="282"/>
      <c r="AR56" s="282"/>
      <c r="AS56" s="255" t="s">
        <v>1181</v>
      </c>
      <c r="AT56" s="255"/>
      <c r="AU56" s="255"/>
      <c r="AV56" s="256"/>
      <c r="AW56" s="301"/>
      <c r="AX56" s="302"/>
      <c r="AY56" s="287"/>
      <c r="AZ56" s="285" t="s">
        <v>1155</v>
      </c>
      <c r="BA56" s="285"/>
      <c r="BB56" s="285"/>
      <c r="BC56" s="285"/>
      <c r="BD56" s="285"/>
      <c r="BE56" s="237" t="s">
        <v>1128</v>
      </c>
      <c r="BF56" s="287"/>
      <c r="BG56" s="287"/>
      <c r="BH56" s="287"/>
      <c r="BI56" s="288" t="s">
        <v>1156</v>
      </c>
      <c r="BJ56" s="288"/>
      <c r="BK56" s="288"/>
      <c r="BL56" s="288"/>
      <c r="BM56" s="289"/>
      <c r="BN56" s="184" t="str">
        <f>IF(BU52="","",IF(AND(BZ52=6,BU52&lt;&gt;"⑦"),"⑥",IF(BZ52=7,"⑦",BZ52)))</f>
        <v/>
      </c>
      <c r="BO56" s="228" t="s">
        <v>1131</v>
      </c>
      <c r="BP56" s="228">
        <v>4</v>
      </c>
      <c r="BQ56" s="228"/>
      <c r="BR56" s="228" t="s">
        <v>1132</v>
      </c>
      <c r="BS56" s="228">
        <v>6</v>
      </c>
      <c r="BT56" s="230"/>
      <c r="BU56" s="317"/>
      <c r="BV56" s="318"/>
      <c r="BW56" s="318"/>
      <c r="BX56" s="318"/>
      <c r="BY56" s="318"/>
      <c r="BZ56" s="318"/>
      <c r="CA56" s="318"/>
      <c r="CB56" s="319"/>
      <c r="CC56" s="182" t="s">
        <v>1137</v>
      </c>
      <c r="CD56" s="228" t="s">
        <v>1131</v>
      </c>
      <c r="CE56" s="228"/>
      <c r="CF56" s="228" t="s">
        <v>1186</v>
      </c>
      <c r="CG56" s="228"/>
      <c r="CH56" s="228" t="s">
        <v>1132</v>
      </c>
      <c r="CI56" s="228">
        <v>3</v>
      </c>
      <c r="CJ56" s="233"/>
      <c r="CK56" s="323" t="s">
        <v>1182</v>
      </c>
      <c r="CL56" s="282"/>
      <c r="CM56" s="282"/>
      <c r="CN56" s="282"/>
      <c r="CO56" s="255" t="s">
        <v>1192</v>
      </c>
      <c r="CP56" s="255"/>
      <c r="CQ56" s="255"/>
      <c r="CR56" s="256"/>
    </row>
    <row r="57" spans="1:96" ht="16.5" customHeight="1">
      <c r="A57" s="237"/>
      <c r="B57" s="237"/>
      <c r="C57" s="237"/>
      <c r="D57" s="286"/>
      <c r="E57" s="286"/>
      <c r="F57" s="286"/>
      <c r="G57" s="286"/>
      <c r="H57" s="286"/>
      <c r="I57" s="237"/>
      <c r="J57" s="237"/>
      <c r="K57" s="237"/>
      <c r="L57" s="237"/>
      <c r="M57" s="314"/>
      <c r="N57" s="314"/>
      <c r="O57" s="314"/>
      <c r="P57" s="314"/>
      <c r="Q57" s="315"/>
      <c r="R57" s="185"/>
      <c r="S57" s="183" t="s">
        <v>1133</v>
      </c>
      <c r="T57" s="274">
        <f>IF(AB53="","",AE53)</f>
        <v>0</v>
      </c>
      <c r="U57" s="274"/>
      <c r="V57" s="199" t="s">
        <v>1132</v>
      </c>
      <c r="W57" s="274">
        <f>IF(AB53="","",AB53)</f>
        <v>4</v>
      </c>
      <c r="X57" s="275"/>
      <c r="Y57" s="320"/>
      <c r="Z57" s="321"/>
      <c r="AA57" s="321"/>
      <c r="AB57" s="321"/>
      <c r="AC57" s="321"/>
      <c r="AD57" s="321"/>
      <c r="AE57" s="321"/>
      <c r="AF57" s="322"/>
      <c r="AG57" s="183"/>
      <c r="AH57" s="274" t="s">
        <v>1133</v>
      </c>
      <c r="AI57" s="274"/>
      <c r="AJ57" s="274">
        <v>1</v>
      </c>
      <c r="AK57" s="274"/>
      <c r="AL57" s="199" t="s">
        <v>1132</v>
      </c>
      <c r="AM57" s="274">
        <v>4</v>
      </c>
      <c r="AN57" s="275"/>
      <c r="AO57" s="324"/>
      <c r="AP57" s="284"/>
      <c r="AQ57" s="284"/>
      <c r="AR57" s="284"/>
      <c r="AS57" s="316"/>
      <c r="AT57" s="316"/>
      <c r="AU57" s="316"/>
      <c r="AV57" s="258"/>
      <c r="AW57" s="301"/>
      <c r="AX57" s="303"/>
      <c r="AY57" s="237"/>
      <c r="AZ57" s="286"/>
      <c r="BA57" s="286"/>
      <c r="BB57" s="286"/>
      <c r="BC57" s="286"/>
      <c r="BD57" s="286"/>
      <c r="BE57" s="237"/>
      <c r="BF57" s="237"/>
      <c r="BG57" s="237"/>
      <c r="BH57" s="237"/>
      <c r="BI57" s="314"/>
      <c r="BJ57" s="314"/>
      <c r="BK57" s="314"/>
      <c r="BL57" s="314"/>
      <c r="BM57" s="315"/>
      <c r="BN57" s="185"/>
      <c r="BO57" s="229"/>
      <c r="BP57" s="274"/>
      <c r="BQ57" s="274"/>
      <c r="BR57" s="229"/>
      <c r="BS57" s="274"/>
      <c r="BT57" s="231"/>
      <c r="BU57" s="320"/>
      <c r="BV57" s="321"/>
      <c r="BW57" s="321"/>
      <c r="BX57" s="321"/>
      <c r="BY57" s="321"/>
      <c r="BZ57" s="321"/>
      <c r="CA57" s="321"/>
      <c r="CB57" s="322"/>
      <c r="CC57" s="183"/>
      <c r="CD57" s="229"/>
      <c r="CE57" s="229"/>
      <c r="CF57" s="229"/>
      <c r="CG57" s="229"/>
      <c r="CH57" s="229"/>
      <c r="CI57" s="229"/>
      <c r="CJ57" s="234"/>
      <c r="CK57" s="324"/>
      <c r="CL57" s="284"/>
      <c r="CM57" s="284"/>
      <c r="CN57" s="284"/>
      <c r="CO57" s="316"/>
      <c r="CP57" s="316"/>
      <c r="CQ57" s="316"/>
      <c r="CR57" s="258"/>
    </row>
    <row r="58" spans="1:96" ht="16.5" customHeight="1">
      <c r="A58" s="237"/>
      <c r="B58" s="237"/>
      <c r="C58" s="237"/>
      <c r="D58" s="286"/>
      <c r="E58" s="286"/>
      <c r="F58" s="286"/>
      <c r="G58" s="286"/>
      <c r="H58" s="286"/>
      <c r="I58" s="237"/>
      <c r="J58" s="237"/>
      <c r="K58" s="237"/>
      <c r="L58" s="237"/>
      <c r="M58" s="314"/>
      <c r="N58" s="314"/>
      <c r="O58" s="314"/>
      <c r="P58" s="314"/>
      <c r="Q58" s="315"/>
      <c r="R58" s="185"/>
      <c r="S58" s="183" t="s">
        <v>1134</v>
      </c>
      <c r="T58" s="273">
        <f>IF(AB54="","",AE54)</f>
        <v>4</v>
      </c>
      <c r="U58" s="273"/>
      <c r="V58" s="199" t="s">
        <v>1132</v>
      </c>
      <c r="W58" s="274">
        <f>IF(AB54="","",AB54)</f>
        <v>2</v>
      </c>
      <c r="X58" s="275"/>
      <c r="Y58" s="320"/>
      <c r="Z58" s="321"/>
      <c r="AA58" s="321"/>
      <c r="AB58" s="321"/>
      <c r="AC58" s="321"/>
      <c r="AD58" s="321"/>
      <c r="AE58" s="321"/>
      <c r="AF58" s="322"/>
      <c r="AG58" s="183"/>
      <c r="AH58" s="274" t="s">
        <v>1134</v>
      </c>
      <c r="AI58" s="274"/>
      <c r="AJ58" s="273">
        <v>4</v>
      </c>
      <c r="AK58" s="273"/>
      <c r="AL58" s="199" t="s">
        <v>1132</v>
      </c>
      <c r="AM58" s="274">
        <v>2</v>
      </c>
      <c r="AN58" s="275"/>
      <c r="AO58" s="325"/>
      <c r="AP58" s="284"/>
      <c r="AQ58" s="284"/>
      <c r="AR58" s="284"/>
      <c r="AS58" s="316"/>
      <c r="AT58" s="316"/>
      <c r="AU58" s="316"/>
      <c r="AV58" s="258"/>
      <c r="AW58" s="237"/>
      <c r="AX58" s="303"/>
      <c r="AY58" s="237"/>
      <c r="AZ58" s="286"/>
      <c r="BA58" s="286"/>
      <c r="BB58" s="286"/>
      <c r="BC58" s="286"/>
      <c r="BD58" s="286"/>
      <c r="BE58" s="237"/>
      <c r="BF58" s="237"/>
      <c r="BG58" s="237"/>
      <c r="BH58" s="237"/>
      <c r="BI58" s="314"/>
      <c r="BJ58" s="314"/>
      <c r="BK58" s="314"/>
      <c r="BL58" s="314"/>
      <c r="BM58" s="315"/>
      <c r="BN58" s="185"/>
      <c r="BO58" s="229"/>
      <c r="BP58" s="274"/>
      <c r="BQ58" s="274"/>
      <c r="BR58" s="229"/>
      <c r="BS58" s="274"/>
      <c r="BT58" s="231"/>
      <c r="BU58" s="320"/>
      <c r="BV58" s="321"/>
      <c r="BW58" s="321"/>
      <c r="BX58" s="321"/>
      <c r="BY58" s="321"/>
      <c r="BZ58" s="321"/>
      <c r="CA58" s="321"/>
      <c r="CB58" s="322"/>
      <c r="CC58" s="183"/>
      <c r="CD58" s="229"/>
      <c r="CE58" s="229"/>
      <c r="CF58" s="229"/>
      <c r="CG58" s="229"/>
      <c r="CH58" s="229"/>
      <c r="CI58" s="229"/>
      <c r="CJ58" s="234"/>
      <c r="CK58" s="325"/>
      <c r="CL58" s="284"/>
      <c r="CM58" s="284"/>
      <c r="CN58" s="284"/>
      <c r="CO58" s="316"/>
      <c r="CP58" s="316"/>
      <c r="CQ58" s="316"/>
      <c r="CR58" s="258"/>
    </row>
    <row r="59" spans="1:96" ht="16.5" customHeight="1">
      <c r="A59" s="237"/>
      <c r="B59" s="237"/>
      <c r="C59" s="237"/>
      <c r="D59" s="286" t="s">
        <v>1154</v>
      </c>
      <c r="E59" s="286"/>
      <c r="F59" s="286"/>
      <c r="G59" s="286"/>
      <c r="H59" s="286"/>
      <c r="I59" s="159"/>
      <c r="J59" s="237"/>
      <c r="K59" s="237"/>
      <c r="L59" s="237"/>
      <c r="M59" s="314" t="s">
        <v>1154</v>
      </c>
      <c r="N59" s="314"/>
      <c r="O59" s="314"/>
      <c r="P59" s="314"/>
      <c r="Q59" s="315"/>
      <c r="R59" s="185"/>
      <c r="S59" s="199"/>
      <c r="T59" s="274">
        <v>1</v>
      </c>
      <c r="U59" s="274"/>
      <c r="V59" s="199" t="s">
        <v>1132</v>
      </c>
      <c r="W59" s="274">
        <v>2</v>
      </c>
      <c r="X59" s="275"/>
      <c r="Y59" s="320"/>
      <c r="Z59" s="321"/>
      <c r="AA59" s="321"/>
      <c r="AB59" s="321"/>
      <c r="AC59" s="321"/>
      <c r="AD59" s="321"/>
      <c r="AE59" s="321"/>
      <c r="AF59" s="322"/>
      <c r="AG59" s="183"/>
      <c r="AH59" s="274"/>
      <c r="AI59" s="274"/>
      <c r="AJ59" s="274" t="s">
        <v>1178</v>
      </c>
      <c r="AK59" s="274"/>
      <c r="AL59" s="199" t="s">
        <v>1132</v>
      </c>
      <c r="AM59" s="274">
        <v>1</v>
      </c>
      <c r="AN59" s="275"/>
      <c r="AO59" s="261"/>
      <c r="AP59" s="262"/>
      <c r="AQ59" s="262"/>
      <c r="AR59" s="262"/>
      <c r="AS59" s="312">
        <f>15/33</f>
        <v>0.45454545454545453</v>
      </c>
      <c r="AT59" s="312"/>
      <c r="AU59" s="312"/>
      <c r="AV59" s="313"/>
      <c r="AX59" s="303"/>
      <c r="AY59" s="237"/>
      <c r="AZ59" s="286" t="s">
        <v>1148</v>
      </c>
      <c r="BA59" s="286"/>
      <c r="BB59" s="286"/>
      <c r="BC59" s="286"/>
      <c r="BD59" s="286"/>
      <c r="BE59" s="159"/>
      <c r="BF59" s="237" t="s">
        <v>1135</v>
      </c>
      <c r="BG59" s="237"/>
      <c r="BH59" s="237"/>
      <c r="BI59" s="314" t="s">
        <v>1148</v>
      </c>
      <c r="BJ59" s="314"/>
      <c r="BK59" s="314"/>
      <c r="BL59" s="314"/>
      <c r="BM59" s="315"/>
      <c r="BN59" s="185"/>
      <c r="BO59" s="232"/>
      <c r="BP59" s="232"/>
      <c r="BQ59" s="232"/>
      <c r="BR59" s="232"/>
      <c r="BS59" s="232"/>
      <c r="BT59" s="251"/>
      <c r="BU59" s="320"/>
      <c r="BV59" s="321"/>
      <c r="BW59" s="321"/>
      <c r="BX59" s="321"/>
      <c r="BY59" s="321"/>
      <c r="BZ59" s="321"/>
      <c r="CA59" s="321"/>
      <c r="CB59" s="322"/>
      <c r="CC59" s="183"/>
      <c r="CD59" s="232"/>
      <c r="CE59" s="232"/>
      <c r="CF59" s="232"/>
      <c r="CG59" s="232"/>
      <c r="CH59" s="232"/>
      <c r="CI59" s="232"/>
      <c r="CJ59" s="235"/>
      <c r="CK59" s="261"/>
      <c r="CL59" s="262"/>
      <c r="CM59" s="262"/>
      <c r="CN59" s="262"/>
      <c r="CO59" s="259"/>
      <c r="CP59" s="259"/>
      <c r="CQ59" s="259"/>
      <c r="CR59" s="260"/>
    </row>
    <row r="60" spans="1:96" ht="16.5" customHeight="1">
      <c r="A60" s="287"/>
      <c r="B60" s="287"/>
      <c r="C60" s="287"/>
      <c r="D60" s="308" t="s">
        <v>1165</v>
      </c>
      <c r="E60" s="308"/>
      <c r="F60" s="308"/>
      <c r="G60" s="308"/>
      <c r="H60" s="308"/>
      <c r="I60" s="309" t="s">
        <v>1128</v>
      </c>
      <c r="J60" s="308"/>
      <c r="K60" s="308"/>
      <c r="L60" s="308"/>
      <c r="M60" s="308" t="s">
        <v>1166</v>
      </c>
      <c r="N60" s="308"/>
      <c r="O60" s="308"/>
      <c r="P60" s="308"/>
      <c r="Q60" s="310"/>
      <c r="R60" s="184" t="str">
        <f>IF(AL52="","",IF(AND(AL52=6,AG52&lt;&gt;"⑦"),"⑥",IF(AL52=7,"⑦",AL52)))</f>
        <v>-</v>
      </c>
      <c r="S60" s="182" t="s">
        <v>1131</v>
      </c>
      <c r="T60" s="228">
        <f>IF(AJ52="","",AM52)</f>
        <v>4</v>
      </c>
      <c r="U60" s="228"/>
      <c r="V60" s="198" t="s">
        <v>1132</v>
      </c>
      <c r="W60" s="228">
        <f>IF(AJ52="","",AJ52)</f>
        <v>3</v>
      </c>
      <c r="X60" s="230"/>
      <c r="Y60" s="184" t="str">
        <f>IF(AL56="","",IF(AND(AL56=6,AG56&lt;&gt;"⑦"),"⑥",IF(AL56=7,"⑦",AL56)))</f>
        <v>-</v>
      </c>
      <c r="Z60" s="228" t="s">
        <v>1131</v>
      </c>
      <c r="AA60" s="228"/>
      <c r="AB60" s="228">
        <f>IF(AJ56="","",AM56)</f>
        <v>2</v>
      </c>
      <c r="AC60" s="228"/>
      <c r="AD60" s="198" t="s">
        <v>1132</v>
      </c>
      <c r="AE60" s="228">
        <f>IF(AJ56="","",AJ56)</f>
        <v>4</v>
      </c>
      <c r="AF60" s="230"/>
      <c r="AG60" s="189"/>
      <c r="AH60" s="276"/>
      <c r="AI60" s="276"/>
      <c r="AJ60" s="276"/>
      <c r="AK60" s="276"/>
      <c r="AL60" s="276"/>
      <c r="AM60" s="276"/>
      <c r="AN60" s="277"/>
      <c r="AO60" s="292" t="s">
        <v>1182</v>
      </c>
      <c r="AP60" s="293"/>
      <c r="AQ60" s="293"/>
      <c r="AR60" s="293"/>
      <c r="AS60" s="297" t="s">
        <v>1184</v>
      </c>
      <c r="AT60" s="297"/>
      <c r="AU60" s="297"/>
      <c r="AV60" s="298"/>
      <c r="AW60" s="301"/>
      <c r="AX60" s="302"/>
      <c r="AY60" s="287"/>
      <c r="AZ60" s="285" t="s">
        <v>1161</v>
      </c>
      <c r="BA60" s="285"/>
      <c r="BB60" s="285"/>
      <c r="BC60" s="285"/>
      <c r="BD60" s="285"/>
      <c r="BE60" s="237" t="s">
        <v>1128</v>
      </c>
      <c r="BF60" s="287"/>
      <c r="BG60" s="287"/>
      <c r="BH60" s="287"/>
      <c r="BI60" s="288" t="s">
        <v>1161</v>
      </c>
      <c r="BJ60" s="288"/>
      <c r="BK60" s="288"/>
      <c r="BL60" s="288"/>
      <c r="BM60" s="289"/>
      <c r="BN60" s="184" t="str">
        <f>IF(CH52="","",IF(AND(CH52=6,CC52&lt;&gt;"⑦"),"⑥",IF(CH52=7,"⑦",CH52)))</f>
        <v>-</v>
      </c>
      <c r="BO60" s="228" t="s">
        <v>1131</v>
      </c>
      <c r="BP60" s="228">
        <v>5</v>
      </c>
      <c r="BQ60" s="228"/>
      <c r="BR60" s="228" t="s">
        <v>1132</v>
      </c>
      <c r="BS60" s="228">
        <v>6</v>
      </c>
      <c r="BT60" s="230"/>
      <c r="BU60" s="184" t="str">
        <f>IF(CH56="","",IF(AND(CH56=6,CC56&lt;&gt;"⑦"),"⑥",IF(CH56=7,"⑦",CH56)))</f>
        <v>-</v>
      </c>
      <c r="BV60" s="228" t="s">
        <v>1131</v>
      </c>
      <c r="BW60" s="228"/>
      <c r="BX60" s="228">
        <f>IF(CF56="","",CI56)</f>
        <v>3</v>
      </c>
      <c r="BY60" s="228"/>
      <c r="BZ60" s="228" t="s">
        <v>1132</v>
      </c>
      <c r="CA60" s="228">
        <v>6</v>
      </c>
      <c r="CB60" s="230"/>
      <c r="CC60" s="189"/>
      <c r="CD60" s="276"/>
      <c r="CE60" s="276"/>
      <c r="CF60" s="276"/>
      <c r="CG60" s="276"/>
      <c r="CH60" s="276"/>
      <c r="CI60" s="276"/>
      <c r="CJ60" s="277"/>
      <c r="CK60" s="281" t="s">
        <v>1180</v>
      </c>
      <c r="CL60" s="282"/>
      <c r="CM60" s="282"/>
      <c r="CN60" s="282"/>
      <c r="CO60" s="255" t="s">
        <v>1187</v>
      </c>
      <c r="CP60" s="255"/>
      <c r="CQ60" s="255"/>
      <c r="CR60" s="256"/>
    </row>
    <row r="61" spans="1:96" ht="16.5" customHeight="1">
      <c r="A61" s="237"/>
      <c r="B61" s="237"/>
      <c r="C61" s="237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11"/>
      <c r="R61" s="185"/>
      <c r="S61" s="183" t="s">
        <v>1133</v>
      </c>
      <c r="T61" s="274">
        <f>IF(AJ53="","",AM53)</f>
        <v>1</v>
      </c>
      <c r="U61" s="274"/>
      <c r="V61" s="199" t="s">
        <v>1132</v>
      </c>
      <c r="W61" s="274">
        <f>IF(AJ53="","",AJ53)</f>
        <v>4</v>
      </c>
      <c r="X61" s="275"/>
      <c r="Y61" s="185"/>
      <c r="Z61" s="274" t="s">
        <v>1133</v>
      </c>
      <c r="AA61" s="274"/>
      <c r="AB61" s="274">
        <f>IF(AJ57="","",AM57)</f>
        <v>4</v>
      </c>
      <c r="AC61" s="274"/>
      <c r="AD61" s="199" t="s">
        <v>1132</v>
      </c>
      <c r="AE61" s="274">
        <f>IF(AJ57="","",AJ57)</f>
        <v>1</v>
      </c>
      <c r="AF61" s="275"/>
      <c r="AG61" s="189"/>
      <c r="AH61" s="273"/>
      <c r="AI61" s="273"/>
      <c r="AJ61" s="273"/>
      <c r="AK61" s="273"/>
      <c r="AL61" s="273"/>
      <c r="AM61" s="273"/>
      <c r="AN61" s="278"/>
      <c r="AO61" s="294"/>
      <c r="AP61" s="295"/>
      <c r="AQ61" s="295"/>
      <c r="AR61" s="295"/>
      <c r="AS61" s="299"/>
      <c r="AT61" s="299"/>
      <c r="AU61" s="299"/>
      <c r="AV61" s="300"/>
      <c r="AW61" s="301"/>
      <c r="AX61" s="303"/>
      <c r="AY61" s="237"/>
      <c r="AZ61" s="286"/>
      <c r="BA61" s="286"/>
      <c r="BB61" s="286"/>
      <c r="BC61" s="286"/>
      <c r="BD61" s="286"/>
      <c r="BE61" s="237"/>
      <c r="BF61" s="237"/>
      <c r="BG61" s="237"/>
      <c r="BH61" s="237"/>
      <c r="BI61" s="290"/>
      <c r="BJ61" s="290"/>
      <c r="BK61" s="290"/>
      <c r="BL61" s="290"/>
      <c r="BM61" s="291"/>
      <c r="BN61" s="185"/>
      <c r="BO61" s="229"/>
      <c r="BP61" s="229"/>
      <c r="BQ61" s="229"/>
      <c r="BR61" s="229"/>
      <c r="BS61" s="229"/>
      <c r="BT61" s="231"/>
      <c r="BU61" s="185"/>
      <c r="BV61" s="229"/>
      <c r="BW61" s="229"/>
      <c r="BX61" s="229"/>
      <c r="BY61" s="229"/>
      <c r="BZ61" s="229"/>
      <c r="CA61" s="229"/>
      <c r="CB61" s="231"/>
      <c r="CC61" s="189"/>
      <c r="CD61" s="273"/>
      <c r="CE61" s="273"/>
      <c r="CF61" s="273"/>
      <c r="CG61" s="273"/>
      <c r="CH61" s="273"/>
      <c r="CI61" s="273"/>
      <c r="CJ61" s="278"/>
      <c r="CK61" s="283"/>
      <c r="CL61" s="284"/>
      <c r="CM61" s="284"/>
      <c r="CN61" s="284"/>
      <c r="CO61" s="257"/>
      <c r="CP61" s="257"/>
      <c r="CQ61" s="257"/>
      <c r="CR61" s="258"/>
    </row>
    <row r="62" spans="1:96" ht="16.5" customHeight="1">
      <c r="A62" s="237"/>
      <c r="B62" s="237"/>
      <c r="C62" s="237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11"/>
      <c r="R62" s="185"/>
      <c r="S62" s="183" t="s">
        <v>1134</v>
      </c>
      <c r="T62" s="273">
        <f>IF(AJ54="","",AM54)</f>
        <v>4</v>
      </c>
      <c r="U62" s="273"/>
      <c r="V62" s="199" t="s">
        <v>1132</v>
      </c>
      <c r="W62" s="274">
        <f>IF(AJ54="","",AJ54)</f>
        <v>1</v>
      </c>
      <c r="X62" s="275"/>
      <c r="Y62" s="185"/>
      <c r="Z62" s="274" t="s">
        <v>1134</v>
      </c>
      <c r="AA62" s="274"/>
      <c r="AB62" s="273">
        <f>IF(AJ58="","",AM58)</f>
        <v>2</v>
      </c>
      <c r="AC62" s="273"/>
      <c r="AD62" s="199" t="s">
        <v>1132</v>
      </c>
      <c r="AE62" s="274">
        <f>IF(AJ58="","",AJ58)</f>
        <v>4</v>
      </c>
      <c r="AF62" s="275"/>
      <c r="AG62" s="189"/>
      <c r="AH62" s="273"/>
      <c r="AI62" s="273"/>
      <c r="AJ62" s="273"/>
      <c r="AK62" s="273"/>
      <c r="AL62" s="273"/>
      <c r="AM62" s="273"/>
      <c r="AN62" s="278"/>
      <c r="AO62" s="296"/>
      <c r="AP62" s="295"/>
      <c r="AQ62" s="295"/>
      <c r="AR62" s="295"/>
      <c r="AS62" s="299"/>
      <c r="AT62" s="299"/>
      <c r="AU62" s="299"/>
      <c r="AV62" s="300"/>
      <c r="AW62" s="237"/>
      <c r="AX62" s="303"/>
      <c r="AY62" s="237"/>
      <c r="AZ62" s="286"/>
      <c r="BA62" s="286"/>
      <c r="BB62" s="286"/>
      <c r="BC62" s="286"/>
      <c r="BD62" s="286"/>
      <c r="BE62" s="237"/>
      <c r="BF62" s="237"/>
      <c r="BG62" s="237"/>
      <c r="BH62" s="237"/>
      <c r="BI62" s="290"/>
      <c r="BJ62" s="290"/>
      <c r="BK62" s="290"/>
      <c r="BL62" s="290"/>
      <c r="BM62" s="291"/>
      <c r="BN62" s="185"/>
      <c r="BO62" s="229"/>
      <c r="BP62" s="229"/>
      <c r="BQ62" s="229"/>
      <c r="BR62" s="229"/>
      <c r="BS62" s="229"/>
      <c r="BT62" s="231"/>
      <c r="BU62" s="185"/>
      <c r="BV62" s="229"/>
      <c r="BW62" s="229"/>
      <c r="BX62" s="229"/>
      <c r="BY62" s="229"/>
      <c r="BZ62" s="229"/>
      <c r="CA62" s="229"/>
      <c r="CB62" s="231"/>
      <c r="CC62" s="189"/>
      <c r="CD62" s="273"/>
      <c r="CE62" s="273"/>
      <c r="CF62" s="273"/>
      <c r="CG62" s="273"/>
      <c r="CH62" s="273"/>
      <c r="CI62" s="273"/>
      <c r="CJ62" s="278"/>
      <c r="CK62" s="284"/>
      <c r="CL62" s="284"/>
      <c r="CM62" s="284"/>
      <c r="CN62" s="284"/>
      <c r="CO62" s="257"/>
      <c r="CP62" s="257"/>
      <c r="CQ62" s="257"/>
      <c r="CR62" s="258"/>
    </row>
    <row r="63" spans="1:96" ht="16.5" customHeight="1" thickBot="1">
      <c r="A63" s="270"/>
      <c r="B63" s="267"/>
      <c r="C63" s="267"/>
      <c r="D63" s="271" t="s">
        <v>1151</v>
      </c>
      <c r="E63" s="271"/>
      <c r="F63" s="271"/>
      <c r="G63" s="271"/>
      <c r="H63" s="271"/>
      <c r="I63" s="207"/>
      <c r="J63" s="271"/>
      <c r="K63" s="271"/>
      <c r="L63" s="271"/>
      <c r="M63" s="271" t="s">
        <v>1164</v>
      </c>
      <c r="N63" s="271"/>
      <c r="O63" s="271"/>
      <c r="P63" s="271"/>
      <c r="Q63" s="272"/>
      <c r="R63" s="192"/>
      <c r="S63" s="200"/>
      <c r="T63" s="264" t="s">
        <v>1178</v>
      </c>
      <c r="U63" s="264"/>
      <c r="V63" s="200" t="s">
        <v>1132</v>
      </c>
      <c r="W63" s="264">
        <f>IF(AJ55="","",AJ55)</f>
        <v>1</v>
      </c>
      <c r="X63" s="265"/>
      <c r="Y63" s="192"/>
      <c r="Z63" s="264"/>
      <c r="AA63" s="264"/>
      <c r="AB63" s="264">
        <f>IF(AJ59="","",AM59)</f>
        <v>1</v>
      </c>
      <c r="AC63" s="264"/>
      <c r="AD63" s="200" t="s">
        <v>1132</v>
      </c>
      <c r="AE63" s="264">
        <v>2</v>
      </c>
      <c r="AF63" s="265"/>
      <c r="AG63" s="193"/>
      <c r="AH63" s="279"/>
      <c r="AI63" s="279"/>
      <c r="AJ63" s="279"/>
      <c r="AK63" s="279"/>
      <c r="AL63" s="279"/>
      <c r="AM63" s="279"/>
      <c r="AN63" s="280"/>
      <c r="AO63" s="304"/>
      <c r="AP63" s="305"/>
      <c r="AQ63" s="305"/>
      <c r="AR63" s="305"/>
      <c r="AS63" s="306">
        <f>17/34</f>
        <v>0.5</v>
      </c>
      <c r="AT63" s="306"/>
      <c r="AU63" s="306"/>
      <c r="AV63" s="307"/>
      <c r="AX63" s="270"/>
      <c r="AY63" s="267"/>
      <c r="AZ63" s="266" t="s">
        <v>1154</v>
      </c>
      <c r="BA63" s="266"/>
      <c r="BB63" s="266"/>
      <c r="BC63" s="266"/>
      <c r="BD63" s="266"/>
      <c r="BE63" s="178"/>
      <c r="BF63" s="267" t="s">
        <v>1140</v>
      </c>
      <c r="BG63" s="267"/>
      <c r="BH63" s="267"/>
      <c r="BI63" s="268" t="s">
        <v>1154</v>
      </c>
      <c r="BJ63" s="268"/>
      <c r="BK63" s="268"/>
      <c r="BL63" s="268"/>
      <c r="BM63" s="269"/>
      <c r="BN63" s="192"/>
      <c r="BO63" s="264"/>
      <c r="BP63" s="264"/>
      <c r="BQ63" s="264"/>
      <c r="BR63" s="264"/>
      <c r="BS63" s="264"/>
      <c r="BT63" s="265"/>
      <c r="BU63" s="192"/>
      <c r="BV63" s="264"/>
      <c r="BW63" s="264"/>
      <c r="BX63" s="264"/>
      <c r="BY63" s="264"/>
      <c r="BZ63" s="264"/>
      <c r="CA63" s="264"/>
      <c r="CB63" s="265"/>
      <c r="CC63" s="193"/>
      <c r="CD63" s="279"/>
      <c r="CE63" s="279"/>
      <c r="CF63" s="279"/>
      <c r="CG63" s="279"/>
      <c r="CH63" s="279"/>
      <c r="CI63" s="279"/>
      <c r="CJ63" s="280"/>
      <c r="CK63" s="252"/>
      <c r="CL63" s="253"/>
      <c r="CM63" s="253"/>
      <c r="CN63" s="253"/>
      <c r="CO63" s="253"/>
      <c r="CP63" s="253"/>
      <c r="CQ63" s="253"/>
      <c r="CR63" s="254"/>
    </row>
    <row r="64" spans="1:96" s="176" customFormat="1" ht="11.25" customHeight="1">
      <c r="A64" s="263" t="s">
        <v>1138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  <c r="AK64" s="263"/>
      <c r="AL64" s="263"/>
      <c r="AM64" s="263"/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 t="s">
        <v>1138</v>
      </c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</row>
    <row r="65" spans="1:132" s="176" customFormat="1" ht="11.25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</row>
    <row r="66" spans="1:132" ht="11.25" customHeight="1">
      <c r="DT66" s="156"/>
    </row>
    <row r="68" spans="1:132" s="177" customFormat="1" ht="11.25" customHeight="1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T68" s="150"/>
      <c r="CU68" s="150"/>
      <c r="CV68" s="150"/>
      <c r="CW68" s="150"/>
      <c r="CX68" s="150"/>
      <c r="CY68" s="150"/>
      <c r="CZ68" s="150"/>
      <c r="DA68" s="150"/>
    </row>
    <row r="69" spans="1:132" s="177" customFormat="1" ht="11.25" customHeight="1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6"/>
      <c r="CT69" s="156"/>
      <c r="CU69" s="156"/>
      <c r="CV69" s="156"/>
      <c r="CW69" s="156"/>
      <c r="CX69" s="156"/>
      <c r="CY69" s="156"/>
      <c r="CZ69" s="156"/>
      <c r="DA69" s="156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</row>
    <row r="70" spans="1:132" s="177" customFormat="1" ht="11.25" customHeight="1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6"/>
      <c r="CT70" s="156"/>
      <c r="CU70" s="156"/>
      <c r="CV70" s="156"/>
      <c r="CW70" s="156"/>
      <c r="CX70" s="156"/>
      <c r="CY70" s="156"/>
      <c r="CZ70" s="156"/>
      <c r="DA70" s="156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</row>
    <row r="71" spans="1:132" s="177" customFormat="1" ht="11.25" customHeight="1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</row>
    <row r="72" spans="1:132" s="177" customFormat="1" ht="11.25" customHeight="1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6"/>
    </row>
    <row r="73" spans="1:132" s="177" customFormat="1" ht="11.25" customHeight="1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6"/>
    </row>
    <row r="74" spans="1:132" s="177" customFormat="1" ht="11.25" customHeight="1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</row>
    <row r="75" spans="1:132" s="177" customFormat="1" ht="11.25" customHeight="1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T75" s="173"/>
      <c r="CU75" s="173"/>
      <c r="CV75" s="173"/>
      <c r="CW75" s="173"/>
      <c r="CX75" s="173"/>
      <c r="CY75" s="173"/>
      <c r="CZ75" s="173"/>
      <c r="DA75" s="173"/>
      <c r="DB75" s="173"/>
      <c r="DC75" s="173"/>
      <c r="DD75" s="173"/>
      <c r="DE75" s="173"/>
      <c r="DF75" s="173"/>
      <c r="DG75" s="173"/>
      <c r="DH75" s="173"/>
      <c r="DI75" s="173"/>
      <c r="DJ75" s="173"/>
      <c r="DK75" s="173"/>
      <c r="DL75" s="173"/>
      <c r="DM75" s="173"/>
      <c r="DN75" s="173"/>
      <c r="DO75" s="150"/>
    </row>
    <row r="76" spans="1:132" ht="11.25" customHeight="1"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56"/>
    </row>
    <row r="77" spans="1:132" ht="11.25" customHeight="1">
      <c r="DO77" s="156"/>
    </row>
    <row r="78" spans="1:132" ht="11.25" customHeight="1">
      <c r="DO78" s="156"/>
    </row>
  </sheetData>
  <mergeCells count="660">
    <mergeCell ref="A1:AV2"/>
    <mergeCell ref="AX1:CR2"/>
    <mergeCell ref="A3:AV4"/>
    <mergeCell ref="AX3:CR4"/>
    <mergeCell ref="A5:AV6"/>
    <mergeCell ref="AX5:CR6"/>
    <mergeCell ref="CH7:CJ10"/>
    <mergeCell ref="CK7:CR8"/>
    <mergeCell ref="AO9:AV10"/>
    <mergeCell ref="CK9:CR10"/>
    <mergeCell ref="BN7:BP10"/>
    <mergeCell ref="BQ7:BQ10"/>
    <mergeCell ref="BR7:BT10"/>
    <mergeCell ref="BU7:BX10"/>
    <mergeCell ref="BY7:BY10"/>
    <mergeCell ref="BZ7:CB10"/>
    <mergeCell ref="AO7:AV8"/>
    <mergeCell ref="AX7:BM10"/>
    <mergeCell ref="AM11:AN11"/>
    <mergeCell ref="A11:C13"/>
    <mergeCell ref="D11:H13"/>
    <mergeCell ref="I11:I13"/>
    <mergeCell ref="J11:L13"/>
    <mergeCell ref="M11:Q13"/>
    <mergeCell ref="R11:X14"/>
    <mergeCell ref="CC7:CF10"/>
    <mergeCell ref="CG7:CG10"/>
    <mergeCell ref="AD7:AF10"/>
    <mergeCell ref="AG7:AJ10"/>
    <mergeCell ref="AK7:AK10"/>
    <mergeCell ref="AL7:AN10"/>
    <mergeCell ref="A7:Q10"/>
    <mergeCell ref="R7:T10"/>
    <mergeCell ref="U7:U10"/>
    <mergeCell ref="V7:X10"/>
    <mergeCell ref="Y7:AB10"/>
    <mergeCell ref="AC7:AC10"/>
    <mergeCell ref="CF11:CG11"/>
    <mergeCell ref="A14:C15"/>
    <mergeCell ref="D14:H14"/>
    <mergeCell ref="J14:L15"/>
    <mergeCell ref="M14:Q14"/>
    <mergeCell ref="CI11:CJ11"/>
    <mergeCell ref="CK11:CN13"/>
    <mergeCell ref="CO11:CR13"/>
    <mergeCell ref="Z12:AA12"/>
    <mergeCell ref="AB12:AC12"/>
    <mergeCell ref="AE12:AF12"/>
    <mergeCell ref="AH12:AI12"/>
    <mergeCell ref="AJ12:AK12"/>
    <mergeCell ref="AM12:AN12"/>
    <mergeCell ref="BI11:BM13"/>
    <mergeCell ref="BN11:BT14"/>
    <mergeCell ref="BV11:BW11"/>
    <mergeCell ref="BX11:BY11"/>
    <mergeCell ref="CA11:CB11"/>
    <mergeCell ref="CD11:CE11"/>
    <mergeCell ref="BV12:BW12"/>
    <mergeCell ref="BX12:BY12"/>
    <mergeCell ref="CA12:CB12"/>
    <mergeCell ref="CD12:CE12"/>
    <mergeCell ref="AO11:AR13"/>
    <mergeCell ref="AS11:AV13"/>
    <mergeCell ref="AX11:AY13"/>
    <mergeCell ref="AZ11:BD13"/>
    <mergeCell ref="CI13:CJ13"/>
    <mergeCell ref="Z14:AA14"/>
    <mergeCell ref="AB14:AC14"/>
    <mergeCell ref="CF12:CG12"/>
    <mergeCell ref="CI12:CJ12"/>
    <mergeCell ref="Z13:AA13"/>
    <mergeCell ref="AB13:AC13"/>
    <mergeCell ref="AE13:AF13"/>
    <mergeCell ref="AH13:AI13"/>
    <mergeCell ref="AJ13:AK13"/>
    <mergeCell ref="AM13:AN13"/>
    <mergeCell ref="BV13:BW13"/>
    <mergeCell ref="BX13:BY13"/>
    <mergeCell ref="BE11:BE13"/>
    <mergeCell ref="BF11:BH13"/>
    <mergeCell ref="Z11:AA11"/>
    <mergeCell ref="AB11:AC11"/>
    <mergeCell ref="AE11:AF11"/>
    <mergeCell ref="AH11:AI11"/>
    <mergeCell ref="AJ11:AK11"/>
    <mergeCell ref="AE14:AF14"/>
    <mergeCell ref="AH14:AI14"/>
    <mergeCell ref="AJ14:AK14"/>
    <mergeCell ref="AM14:AN14"/>
    <mergeCell ref="AO14:AR15"/>
    <mergeCell ref="AS14:AV15"/>
    <mergeCell ref="CA13:CB13"/>
    <mergeCell ref="CD13:CE13"/>
    <mergeCell ref="CF13:CG13"/>
    <mergeCell ref="CA14:CB14"/>
    <mergeCell ref="CD14:CE14"/>
    <mergeCell ref="CF14:CG14"/>
    <mergeCell ref="CI14:CJ14"/>
    <mergeCell ref="CK14:CN15"/>
    <mergeCell ref="CO14:CR15"/>
    <mergeCell ref="AX14:AY15"/>
    <mergeCell ref="AZ14:BD14"/>
    <mergeCell ref="BF14:BH15"/>
    <mergeCell ref="BI14:BM14"/>
    <mergeCell ref="BV14:BW14"/>
    <mergeCell ref="BX14:BY14"/>
    <mergeCell ref="CF16:CG16"/>
    <mergeCell ref="CI16:CJ16"/>
    <mergeCell ref="CK16:CN18"/>
    <mergeCell ref="CO16:CR18"/>
    <mergeCell ref="BS16:BT16"/>
    <mergeCell ref="BU16:CB19"/>
    <mergeCell ref="CD16:CE16"/>
    <mergeCell ref="BS17:BT17"/>
    <mergeCell ref="CD17:CE17"/>
    <mergeCell ref="CF17:CG17"/>
    <mergeCell ref="CI17:CJ17"/>
    <mergeCell ref="BF16:BH18"/>
    <mergeCell ref="BN16:BO16"/>
    <mergeCell ref="BP16:BQ16"/>
    <mergeCell ref="BN17:BO17"/>
    <mergeCell ref="BP17:BQ17"/>
    <mergeCell ref="AO16:AR18"/>
    <mergeCell ref="AS16:AV18"/>
    <mergeCell ref="AX16:AY18"/>
    <mergeCell ref="AZ16:BD18"/>
    <mergeCell ref="R18:S18"/>
    <mergeCell ref="T18:U18"/>
    <mergeCell ref="W18:X18"/>
    <mergeCell ref="AH18:AI18"/>
    <mergeCell ref="AJ18:AK18"/>
    <mergeCell ref="AM18:AN18"/>
    <mergeCell ref="BN18:BO18"/>
    <mergeCell ref="BP18:BQ18"/>
    <mergeCell ref="BE16:BE18"/>
    <mergeCell ref="AJ19:AK19"/>
    <mergeCell ref="AM19:AN19"/>
    <mergeCell ref="R17:S17"/>
    <mergeCell ref="T17:U17"/>
    <mergeCell ref="W17:X17"/>
    <mergeCell ref="AH17:AI17"/>
    <mergeCell ref="AJ17:AK17"/>
    <mergeCell ref="AM17:AN17"/>
    <mergeCell ref="BI16:BM18"/>
    <mergeCell ref="R16:S16"/>
    <mergeCell ref="BS18:BT18"/>
    <mergeCell ref="CD18:CE18"/>
    <mergeCell ref="CF18:CG18"/>
    <mergeCell ref="CI18:CJ18"/>
    <mergeCell ref="A19:C19"/>
    <mergeCell ref="D19:H19"/>
    <mergeCell ref="J19:L19"/>
    <mergeCell ref="M19:Q19"/>
    <mergeCell ref="R19:S19"/>
    <mergeCell ref="T19:U19"/>
    <mergeCell ref="A16:C18"/>
    <mergeCell ref="D16:H18"/>
    <mergeCell ref="I16:I18"/>
    <mergeCell ref="J16:L18"/>
    <mergeCell ref="M16:Q18"/>
    <mergeCell ref="T16:U16"/>
    <mergeCell ref="W16:X16"/>
    <mergeCell ref="Y16:AF19"/>
    <mergeCell ref="AH16:AI16"/>
    <mergeCell ref="AJ16:AK16"/>
    <mergeCell ref="AM16:AN16"/>
    <mergeCell ref="W19:X19"/>
    <mergeCell ref="AH19:AI19"/>
    <mergeCell ref="AS20:AV22"/>
    <mergeCell ref="CK19:CN19"/>
    <mergeCell ref="CO19:CR19"/>
    <mergeCell ref="A20:C22"/>
    <mergeCell ref="D20:H22"/>
    <mergeCell ref="I20:I22"/>
    <mergeCell ref="J20:L22"/>
    <mergeCell ref="M20:Q22"/>
    <mergeCell ref="R20:S20"/>
    <mergeCell ref="T20:U20"/>
    <mergeCell ref="W20:X20"/>
    <mergeCell ref="BN19:BO19"/>
    <mergeCell ref="BP19:BQ19"/>
    <mergeCell ref="BS19:BT19"/>
    <mergeCell ref="CD19:CE19"/>
    <mergeCell ref="CF19:CG19"/>
    <mergeCell ref="CI19:CJ19"/>
    <mergeCell ref="AO19:AR19"/>
    <mergeCell ref="AS19:AV19"/>
    <mergeCell ref="AX19:AY19"/>
    <mergeCell ref="AZ19:BD19"/>
    <mergeCell ref="BF19:BH19"/>
    <mergeCell ref="BI19:BM19"/>
    <mergeCell ref="CK20:CN22"/>
    <mergeCell ref="CO20:CR22"/>
    <mergeCell ref="R21:S21"/>
    <mergeCell ref="T21:U21"/>
    <mergeCell ref="W21:X21"/>
    <mergeCell ref="Y21:AA21"/>
    <mergeCell ref="AB21:AC21"/>
    <mergeCell ref="AE21:AF21"/>
    <mergeCell ref="BN21:BO21"/>
    <mergeCell ref="BP21:BQ21"/>
    <mergeCell ref="BP20:BQ20"/>
    <mergeCell ref="BS20:BT20"/>
    <mergeCell ref="BU20:BW20"/>
    <mergeCell ref="BX20:BY20"/>
    <mergeCell ref="CA20:CB20"/>
    <mergeCell ref="CC20:CJ24"/>
    <mergeCell ref="BS21:BT21"/>
    <mergeCell ref="BU21:BW21"/>
    <mergeCell ref="BX21:BY21"/>
    <mergeCell ref="CA21:CB21"/>
    <mergeCell ref="AX20:AY22"/>
    <mergeCell ref="AZ20:BD22"/>
    <mergeCell ref="BE20:BE22"/>
    <mergeCell ref="BF20:BH22"/>
    <mergeCell ref="BP22:BQ22"/>
    <mergeCell ref="BS22:BT22"/>
    <mergeCell ref="BU22:BW22"/>
    <mergeCell ref="BX22:BY22"/>
    <mergeCell ref="CA22:CB22"/>
    <mergeCell ref="A23:C24"/>
    <mergeCell ref="D23:H23"/>
    <mergeCell ref="J23:L24"/>
    <mergeCell ref="M23:Q23"/>
    <mergeCell ref="R23:S23"/>
    <mergeCell ref="R22:S22"/>
    <mergeCell ref="T22:U22"/>
    <mergeCell ref="W22:X22"/>
    <mergeCell ref="Y22:AA22"/>
    <mergeCell ref="AB22:AC22"/>
    <mergeCell ref="AE22:AF22"/>
    <mergeCell ref="BI20:BM22"/>
    <mergeCell ref="BN20:BO20"/>
    <mergeCell ref="BN22:BO22"/>
    <mergeCell ref="Y20:AA20"/>
    <mergeCell ref="AB20:AC20"/>
    <mergeCell ref="AE20:AF20"/>
    <mergeCell ref="AG20:AN24"/>
    <mergeCell ref="AO20:AR22"/>
    <mergeCell ref="BS23:BT23"/>
    <mergeCell ref="BX23:BY23"/>
    <mergeCell ref="CA23:CB23"/>
    <mergeCell ref="CK23:CN24"/>
    <mergeCell ref="CO23:CR24"/>
    <mergeCell ref="A26:AV27"/>
    <mergeCell ref="AX26:CR27"/>
    <mergeCell ref="AX23:AY24"/>
    <mergeCell ref="AZ23:BD23"/>
    <mergeCell ref="BF23:BH24"/>
    <mergeCell ref="BI23:BM23"/>
    <mergeCell ref="BN23:BO23"/>
    <mergeCell ref="BP23:BQ23"/>
    <mergeCell ref="T23:U23"/>
    <mergeCell ref="W23:X23"/>
    <mergeCell ref="AB23:AC23"/>
    <mergeCell ref="AE23:AF23"/>
    <mergeCell ref="AO23:AR24"/>
    <mergeCell ref="AS23:AV24"/>
    <mergeCell ref="CK28:CR29"/>
    <mergeCell ref="AO30:AV31"/>
    <mergeCell ref="CK30:CR31"/>
    <mergeCell ref="BN28:BP31"/>
    <mergeCell ref="BQ28:BQ31"/>
    <mergeCell ref="BR28:BT31"/>
    <mergeCell ref="BU28:BX31"/>
    <mergeCell ref="BY28:BY31"/>
    <mergeCell ref="BZ28:CB31"/>
    <mergeCell ref="AO28:AV29"/>
    <mergeCell ref="AX28:BM31"/>
    <mergeCell ref="A32:C34"/>
    <mergeCell ref="D32:H34"/>
    <mergeCell ref="I32:I34"/>
    <mergeCell ref="J32:L34"/>
    <mergeCell ref="M32:Q34"/>
    <mergeCell ref="R32:X35"/>
    <mergeCell ref="CC28:CF31"/>
    <mergeCell ref="CG28:CG31"/>
    <mergeCell ref="CH28:CJ31"/>
    <mergeCell ref="AD28:AF31"/>
    <mergeCell ref="AG28:AJ31"/>
    <mergeCell ref="AK28:AK31"/>
    <mergeCell ref="AL28:AN31"/>
    <mergeCell ref="A28:Q31"/>
    <mergeCell ref="R28:T31"/>
    <mergeCell ref="U28:U31"/>
    <mergeCell ref="V28:X31"/>
    <mergeCell ref="Y28:AB31"/>
    <mergeCell ref="AC28:AC31"/>
    <mergeCell ref="AM33:AN33"/>
    <mergeCell ref="CF32:CG35"/>
    <mergeCell ref="AE35:AF35"/>
    <mergeCell ref="Z34:AA34"/>
    <mergeCell ref="AB34:AC34"/>
    <mergeCell ref="CO32:CR34"/>
    <mergeCell ref="Z33:AA33"/>
    <mergeCell ref="AB33:AC33"/>
    <mergeCell ref="AE33:AF33"/>
    <mergeCell ref="AH33:AI33"/>
    <mergeCell ref="AJ33:AK33"/>
    <mergeCell ref="BF32:BH34"/>
    <mergeCell ref="BI32:BM34"/>
    <mergeCell ref="BN32:BT35"/>
    <mergeCell ref="AO32:AR34"/>
    <mergeCell ref="AS32:AV34"/>
    <mergeCell ref="AW32:AW34"/>
    <mergeCell ref="AX32:AY34"/>
    <mergeCell ref="AZ32:BD34"/>
    <mergeCell ref="BE32:BE34"/>
    <mergeCell ref="Z32:AA32"/>
    <mergeCell ref="AB32:AC32"/>
    <mergeCell ref="AE32:AF32"/>
    <mergeCell ref="AH32:AI32"/>
    <mergeCell ref="AJ32:AK32"/>
    <mergeCell ref="AM32:AN32"/>
    <mergeCell ref="Z35:AA35"/>
    <mergeCell ref="AB35:AC35"/>
    <mergeCell ref="AE34:AF34"/>
    <mergeCell ref="AH34:AI34"/>
    <mergeCell ref="AJ34:AK34"/>
    <mergeCell ref="AM34:AN34"/>
    <mergeCell ref="AH36:AI36"/>
    <mergeCell ref="AJ36:AK36"/>
    <mergeCell ref="AM36:AN36"/>
    <mergeCell ref="AM39:AN39"/>
    <mergeCell ref="CK35:CN35"/>
    <mergeCell ref="CK36:CN38"/>
    <mergeCell ref="CH32:CH35"/>
    <mergeCell ref="CI32:CJ35"/>
    <mergeCell ref="BR36:BR39"/>
    <mergeCell ref="BS36:BT39"/>
    <mergeCell ref="BV32:BW35"/>
    <mergeCell ref="BX32:BY35"/>
    <mergeCell ref="BZ32:BZ35"/>
    <mergeCell ref="CA32:CB35"/>
    <mergeCell ref="CD32:CE35"/>
    <mergeCell ref="CK32:CN34"/>
    <mergeCell ref="CO35:CR35"/>
    <mergeCell ref="A36:C38"/>
    <mergeCell ref="D36:H38"/>
    <mergeCell ref="I36:I38"/>
    <mergeCell ref="J36:L38"/>
    <mergeCell ref="M36:Q38"/>
    <mergeCell ref="AZ35:BD35"/>
    <mergeCell ref="BF35:BH35"/>
    <mergeCell ref="BI35:BM35"/>
    <mergeCell ref="AH35:AI35"/>
    <mergeCell ref="AJ35:AK35"/>
    <mergeCell ref="AM35:AN35"/>
    <mergeCell ref="AO35:AR35"/>
    <mergeCell ref="AS35:AV35"/>
    <mergeCell ref="AX35:AY35"/>
    <mergeCell ref="A35:C35"/>
    <mergeCell ref="D35:H35"/>
    <mergeCell ref="J35:L35"/>
    <mergeCell ref="M35:Q35"/>
    <mergeCell ref="T38:U38"/>
    <mergeCell ref="W38:X38"/>
    <mergeCell ref="AH38:AI38"/>
    <mergeCell ref="AJ38:AK38"/>
    <mergeCell ref="AM38:AN38"/>
    <mergeCell ref="CO36:CR38"/>
    <mergeCell ref="T37:U37"/>
    <mergeCell ref="W37:X37"/>
    <mergeCell ref="AH37:AI37"/>
    <mergeCell ref="AJ37:AK37"/>
    <mergeCell ref="AM37:AN37"/>
    <mergeCell ref="BF36:BH38"/>
    <mergeCell ref="BI36:BM38"/>
    <mergeCell ref="BU36:CB39"/>
    <mergeCell ref="AO36:AR38"/>
    <mergeCell ref="AS36:AV38"/>
    <mergeCell ref="AW36:AW38"/>
    <mergeCell ref="AX36:AY38"/>
    <mergeCell ref="AZ36:BD38"/>
    <mergeCell ref="BE36:BE38"/>
    <mergeCell ref="T36:U36"/>
    <mergeCell ref="W36:X36"/>
    <mergeCell ref="Y36:AF39"/>
    <mergeCell ref="CK39:CN39"/>
    <mergeCell ref="CO39:CR39"/>
    <mergeCell ref="BF39:BH39"/>
    <mergeCell ref="BI39:BM39"/>
    <mergeCell ref="BO36:BO39"/>
    <mergeCell ref="BP36:BQ39"/>
    <mergeCell ref="A40:C42"/>
    <mergeCell ref="D40:H42"/>
    <mergeCell ref="I40:I42"/>
    <mergeCell ref="J40:L42"/>
    <mergeCell ref="M40:Q42"/>
    <mergeCell ref="AO39:AR39"/>
    <mergeCell ref="AS39:AV39"/>
    <mergeCell ref="AX39:AY39"/>
    <mergeCell ref="AZ39:BD39"/>
    <mergeCell ref="A39:C39"/>
    <mergeCell ref="D39:H39"/>
    <mergeCell ref="J39:L39"/>
    <mergeCell ref="M39:Q39"/>
    <mergeCell ref="T39:U39"/>
    <mergeCell ref="W39:X39"/>
    <mergeCell ref="AH39:AI39"/>
    <mergeCell ref="AJ39:AK39"/>
    <mergeCell ref="CK40:CN42"/>
    <mergeCell ref="CO40:CR42"/>
    <mergeCell ref="T41:U41"/>
    <mergeCell ref="W41:X41"/>
    <mergeCell ref="Z41:AA41"/>
    <mergeCell ref="AB41:AC41"/>
    <mergeCell ref="AE41:AF41"/>
    <mergeCell ref="BF40:BH42"/>
    <mergeCell ref="BI40:BM42"/>
    <mergeCell ref="BO40:BO43"/>
    <mergeCell ref="AO40:AR42"/>
    <mergeCell ref="AS40:AV42"/>
    <mergeCell ref="AW40:AW42"/>
    <mergeCell ref="AX40:AY42"/>
    <mergeCell ref="AZ40:BD42"/>
    <mergeCell ref="BE40:BE42"/>
    <mergeCell ref="T40:U40"/>
    <mergeCell ref="W40:X40"/>
    <mergeCell ref="Z40:AA40"/>
    <mergeCell ref="AB40:AC40"/>
    <mergeCell ref="AE40:AF40"/>
    <mergeCell ref="AG40:AN44"/>
    <mergeCell ref="CO43:CR44"/>
    <mergeCell ref="CK43:CN44"/>
    <mergeCell ref="M43:Q43"/>
    <mergeCell ref="T43:U43"/>
    <mergeCell ref="W43:X43"/>
    <mergeCell ref="Z43:AA43"/>
    <mergeCell ref="AB43:AC43"/>
    <mergeCell ref="AE43:AF43"/>
    <mergeCell ref="T42:U42"/>
    <mergeCell ref="W42:X42"/>
    <mergeCell ref="Z42:AA42"/>
    <mergeCell ref="AB42:AC42"/>
    <mergeCell ref="AE42:AF42"/>
    <mergeCell ref="A46:AV47"/>
    <mergeCell ref="AX46:CR47"/>
    <mergeCell ref="A48:Q51"/>
    <mergeCell ref="R48:T51"/>
    <mergeCell ref="U48:U51"/>
    <mergeCell ref="V48:X51"/>
    <mergeCell ref="Y48:AB51"/>
    <mergeCell ref="AC48:AC51"/>
    <mergeCell ref="AD48:AF51"/>
    <mergeCell ref="BP40:BQ43"/>
    <mergeCell ref="BR40:BR43"/>
    <mergeCell ref="BS40:BT43"/>
    <mergeCell ref="BV40:BW43"/>
    <mergeCell ref="AO43:AR44"/>
    <mergeCell ref="AS43:AV44"/>
    <mergeCell ref="AX43:AY44"/>
    <mergeCell ref="AZ43:BD43"/>
    <mergeCell ref="BF43:BH44"/>
    <mergeCell ref="BI43:BM43"/>
    <mergeCell ref="A43:C44"/>
    <mergeCell ref="D43:H43"/>
    <mergeCell ref="J43:L44"/>
    <mergeCell ref="CK48:CR49"/>
    <mergeCell ref="AO50:AV51"/>
    <mergeCell ref="CK50:CR51"/>
    <mergeCell ref="A52:C54"/>
    <mergeCell ref="D52:H54"/>
    <mergeCell ref="I52:I54"/>
    <mergeCell ref="J52:L54"/>
    <mergeCell ref="M52:Q54"/>
    <mergeCell ref="BQ48:BQ51"/>
    <mergeCell ref="BR48:BT51"/>
    <mergeCell ref="BU48:BX51"/>
    <mergeCell ref="BY48:BY51"/>
    <mergeCell ref="BZ48:CB51"/>
    <mergeCell ref="CC48:CF51"/>
    <mergeCell ref="AG48:AJ51"/>
    <mergeCell ref="AK48:AK51"/>
    <mergeCell ref="AL48:AN51"/>
    <mergeCell ref="AO48:AV49"/>
    <mergeCell ref="AX48:BM51"/>
    <mergeCell ref="BN48:BP51"/>
    <mergeCell ref="R52:X55"/>
    <mergeCell ref="Z52:AA52"/>
    <mergeCell ref="AB52:AC52"/>
    <mergeCell ref="AE52:AF52"/>
    <mergeCell ref="AH52:AI52"/>
    <mergeCell ref="AJ52:AK52"/>
    <mergeCell ref="Z53:AA53"/>
    <mergeCell ref="AB53:AC53"/>
    <mergeCell ref="AE53:AF53"/>
    <mergeCell ref="AH53:AI53"/>
    <mergeCell ref="AB54:AC54"/>
    <mergeCell ref="AE54:AF54"/>
    <mergeCell ref="AH54:AI54"/>
    <mergeCell ref="AJ54:AK54"/>
    <mergeCell ref="AM54:AN54"/>
    <mergeCell ref="AJ53:AK53"/>
    <mergeCell ref="AM53:AN53"/>
    <mergeCell ref="CK52:CN54"/>
    <mergeCell ref="CO52:CR54"/>
    <mergeCell ref="BE52:BE54"/>
    <mergeCell ref="BF52:BH54"/>
    <mergeCell ref="BI52:BM54"/>
    <mergeCell ref="BN52:BT55"/>
    <mergeCell ref="BF55:BH55"/>
    <mergeCell ref="BI55:BM55"/>
    <mergeCell ref="AM52:AN52"/>
    <mergeCell ref="AO52:AR54"/>
    <mergeCell ref="AS52:AV54"/>
    <mergeCell ref="AW52:AW54"/>
    <mergeCell ref="AX52:AY54"/>
    <mergeCell ref="AZ52:BD54"/>
    <mergeCell ref="BV52:BW55"/>
    <mergeCell ref="BX52:BY55"/>
    <mergeCell ref="BZ52:BZ55"/>
    <mergeCell ref="A56:C58"/>
    <mergeCell ref="D56:H58"/>
    <mergeCell ref="I56:I58"/>
    <mergeCell ref="J56:L58"/>
    <mergeCell ref="M56:Q58"/>
    <mergeCell ref="T56:U56"/>
    <mergeCell ref="W56:X56"/>
    <mergeCell ref="Y56:AF59"/>
    <mergeCell ref="CI52:CJ55"/>
    <mergeCell ref="AJ55:AK55"/>
    <mergeCell ref="AM55:AN55"/>
    <mergeCell ref="AO55:AR55"/>
    <mergeCell ref="AS55:AV55"/>
    <mergeCell ref="AX55:AY55"/>
    <mergeCell ref="AZ55:BD55"/>
    <mergeCell ref="A55:C55"/>
    <mergeCell ref="D55:H55"/>
    <mergeCell ref="J55:L55"/>
    <mergeCell ref="M55:Q55"/>
    <mergeCell ref="Z55:AA55"/>
    <mergeCell ref="AB55:AC55"/>
    <mergeCell ref="AE55:AF55"/>
    <mergeCell ref="AH55:AI55"/>
    <mergeCell ref="Z54:AA54"/>
    <mergeCell ref="T58:U58"/>
    <mergeCell ref="W58:X58"/>
    <mergeCell ref="AH58:AI58"/>
    <mergeCell ref="AJ58:AK58"/>
    <mergeCell ref="AM58:AN58"/>
    <mergeCell ref="BO56:BO59"/>
    <mergeCell ref="CO56:CR58"/>
    <mergeCell ref="T57:U57"/>
    <mergeCell ref="W57:X57"/>
    <mergeCell ref="AH57:AI57"/>
    <mergeCell ref="AJ57:AK57"/>
    <mergeCell ref="AM57:AN57"/>
    <mergeCell ref="BU56:CB59"/>
    <mergeCell ref="CK56:CN58"/>
    <mergeCell ref="AX56:AY58"/>
    <mergeCell ref="AZ56:BD58"/>
    <mergeCell ref="BE56:BE58"/>
    <mergeCell ref="BF56:BH58"/>
    <mergeCell ref="BI56:BM58"/>
    <mergeCell ref="AH56:AI56"/>
    <mergeCell ref="AJ56:AK56"/>
    <mergeCell ref="AM56:AN56"/>
    <mergeCell ref="AO56:AR58"/>
    <mergeCell ref="AS56:AV58"/>
    <mergeCell ref="A59:C59"/>
    <mergeCell ref="D59:H59"/>
    <mergeCell ref="J59:L59"/>
    <mergeCell ref="M59:Q59"/>
    <mergeCell ref="T59:U59"/>
    <mergeCell ref="W59:X59"/>
    <mergeCell ref="AH59:AI59"/>
    <mergeCell ref="AJ59:AK59"/>
    <mergeCell ref="AM59:AN59"/>
    <mergeCell ref="BP56:BQ59"/>
    <mergeCell ref="BR56:BR59"/>
    <mergeCell ref="BS56:BT59"/>
    <mergeCell ref="CD56:CE59"/>
    <mergeCell ref="AO59:AR59"/>
    <mergeCell ref="AS59:AV59"/>
    <mergeCell ref="AX59:AY59"/>
    <mergeCell ref="AZ59:BD59"/>
    <mergeCell ref="BF59:BH59"/>
    <mergeCell ref="BI59:BM59"/>
    <mergeCell ref="AW56:AW58"/>
    <mergeCell ref="A60:C62"/>
    <mergeCell ref="D60:H62"/>
    <mergeCell ref="I60:I62"/>
    <mergeCell ref="J60:L62"/>
    <mergeCell ref="M60:Q62"/>
    <mergeCell ref="T60:U60"/>
    <mergeCell ref="W60:X60"/>
    <mergeCell ref="Z60:AA60"/>
    <mergeCell ref="AB60:AC60"/>
    <mergeCell ref="AB62:AC62"/>
    <mergeCell ref="CD60:CJ63"/>
    <mergeCell ref="CK60:CN62"/>
    <mergeCell ref="AZ60:BD62"/>
    <mergeCell ref="BE60:BE62"/>
    <mergeCell ref="BF60:BH62"/>
    <mergeCell ref="BI60:BM62"/>
    <mergeCell ref="AE60:AF60"/>
    <mergeCell ref="AH60:AN63"/>
    <mergeCell ref="AO60:AR62"/>
    <mergeCell ref="AS60:AV62"/>
    <mergeCell ref="AW60:AW62"/>
    <mergeCell ref="AX60:AY62"/>
    <mergeCell ref="AE63:AF63"/>
    <mergeCell ref="AO63:AR63"/>
    <mergeCell ref="AS63:AV63"/>
    <mergeCell ref="AX63:AY63"/>
    <mergeCell ref="T63:U63"/>
    <mergeCell ref="W63:X63"/>
    <mergeCell ref="Z63:AA63"/>
    <mergeCell ref="AB63:AC63"/>
    <mergeCell ref="T62:U62"/>
    <mergeCell ref="W62:X62"/>
    <mergeCell ref="Z62:AA62"/>
    <mergeCell ref="AE62:AF62"/>
    <mergeCell ref="T61:U61"/>
    <mergeCell ref="W61:X61"/>
    <mergeCell ref="Z61:AA61"/>
    <mergeCell ref="AB61:AC61"/>
    <mergeCell ref="AE61:AF61"/>
    <mergeCell ref="CK63:CN63"/>
    <mergeCell ref="CO63:CR63"/>
    <mergeCell ref="CO60:CR62"/>
    <mergeCell ref="CO59:CR59"/>
    <mergeCell ref="CK59:CN59"/>
    <mergeCell ref="CK55:CN55"/>
    <mergeCell ref="CO55:CR55"/>
    <mergeCell ref="A64:AW65"/>
    <mergeCell ref="AX64:CR65"/>
    <mergeCell ref="BV60:BW63"/>
    <mergeCell ref="BX60:BY63"/>
    <mergeCell ref="BZ60:BZ63"/>
    <mergeCell ref="CA60:CB63"/>
    <mergeCell ref="AZ63:BD63"/>
    <mergeCell ref="BF63:BH63"/>
    <mergeCell ref="BI63:BM63"/>
    <mergeCell ref="BO60:BO63"/>
    <mergeCell ref="BP60:BQ63"/>
    <mergeCell ref="BR60:BR63"/>
    <mergeCell ref="BS60:BT63"/>
    <mergeCell ref="A63:C63"/>
    <mergeCell ref="D63:H63"/>
    <mergeCell ref="J63:L63"/>
    <mergeCell ref="M63:Q63"/>
    <mergeCell ref="BX40:BY43"/>
    <mergeCell ref="BZ40:BZ43"/>
    <mergeCell ref="CA40:CB43"/>
    <mergeCell ref="CD36:CE39"/>
    <mergeCell ref="CF36:CG39"/>
    <mergeCell ref="CH36:CH39"/>
    <mergeCell ref="CF56:CG59"/>
    <mergeCell ref="CH56:CH59"/>
    <mergeCell ref="CI56:CJ59"/>
    <mergeCell ref="CG48:CG51"/>
    <mergeCell ref="CH48:CJ51"/>
    <mergeCell ref="CC40:CJ44"/>
    <mergeCell ref="CI36:CJ39"/>
    <mergeCell ref="CA52:CB55"/>
    <mergeCell ref="CD52:CE55"/>
    <mergeCell ref="CF52:CG55"/>
    <mergeCell ref="CH52:CH55"/>
  </mergeCells>
  <phoneticPr fontId="1"/>
  <pageMargins left="0" right="0" top="0" bottom="0" header="0.31496062992125984" footer="0.31496062992125984"/>
  <pageSetup paperSize="9" scale="6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H38"/>
  <sheetViews>
    <sheetView zoomScaleSheetLayoutView="100" workbookViewId="0">
      <selection activeCell="AX26" sqref="AX26"/>
    </sheetView>
  </sheetViews>
  <sheetFormatPr defaultColWidth="1.69921875" defaultRowHeight="11.25" customHeight="1"/>
  <cols>
    <col min="1" max="1" width="4" style="150" customWidth="1"/>
    <col min="2" max="3" width="1.69921875" style="150" hidden="1" customWidth="1"/>
    <col min="4" max="4" width="1.19921875" style="150" hidden="1" customWidth="1"/>
    <col min="5" max="10" width="1.69921875" style="150" customWidth="1"/>
    <col min="11" max="13" width="1.69921875" style="150" hidden="1" customWidth="1"/>
    <col min="14" max="17" width="1.69921875" style="150" customWidth="1"/>
    <col min="18" max="18" width="0.69921875" style="150" customWidth="1"/>
    <col min="19" max="19" width="1.69921875" style="150" hidden="1" customWidth="1"/>
    <col min="20" max="20" width="3.296875" style="150" customWidth="1"/>
    <col min="21" max="21" width="1.59765625" style="150" customWidth="1"/>
    <col min="22" max="25" width="1.69921875" style="150" customWidth="1"/>
    <col min="26" max="26" width="1.19921875" style="150" hidden="1" customWidth="1"/>
    <col min="27" max="33" width="1.69921875" style="150" customWidth="1"/>
    <col min="34" max="34" width="0.796875" style="150" hidden="1" customWidth="1"/>
    <col min="35" max="204" width="1.69921875" style="150"/>
    <col min="205" max="205" width="4" style="150" customWidth="1"/>
    <col min="206" max="209" width="0" style="150" hidden="1" customWidth="1"/>
    <col min="210" max="222" width="1.69921875" style="150" customWidth="1"/>
    <col min="223" max="223" width="0.69921875" style="150" customWidth="1"/>
    <col min="224" max="224" width="0" style="150" hidden="1" customWidth="1"/>
    <col min="225" max="225" width="1.69921875" style="150" customWidth="1"/>
    <col min="226" max="226" width="3" style="150" customWidth="1"/>
    <col min="227" max="230" width="1.69921875" style="150" customWidth="1"/>
    <col min="231" max="231" width="0" style="150" hidden="1" customWidth="1"/>
    <col min="232" max="238" width="1.69921875" style="150" customWidth="1"/>
    <col min="239" max="239" width="0" style="150" hidden="1" customWidth="1"/>
    <col min="240" max="460" width="1.69921875" style="150"/>
    <col min="461" max="461" width="4" style="150" customWidth="1"/>
    <col min="462" max="465" width="0" style="150" hidden="1" customWidth="1"/>
    <col min="466" max="478" width="1.69921875" style="150" customWidth="1"/>
    <col min="479" max="479" width="0.69921875" style="150" customWidth="1"/>
    <col min="480" max="480" width="0" style="150" hidden="1" customWidth="1"/>
    <col min="481" max="481" width="1.69921875" style="150" customWidth="1"/>
    <col min="482" max="482" width="3" style="150" customWidth="1"/>
    <col min="483" max="486" width="1.69921875" style="150" customWidth="1"/>
    <col min="487" max="487" width="0" style="150" hidden="1" customWidth="1"/>
    <col min="488" max="494" width="1.69921875" style="150" customWidth="1"/>
    <col min="495" max="495" width="0" style="150" hidden="1" customWidth="1"/>
    <col min="496" max="716" width="1.69921875" style="150"/>
    <col min="717" max="717" width="4" style="150" customWidth="1"/>
    <col min="718" max="721" width="0" style="150" hidden="1" customWidth="1"/>
    <col min="722" max="734" width="1.69921875" style="150" customWidth="1"/>
    <col min="735" max="735" width="0.69921875" style="150" customWidth="1"/>
    <col min="736" max="736" width="0" style="150" hidden="1" customWidth="1"/>
    <col min="737" max="737" width="1.69921875" style="150" customWidth="1"/>
    <col min="738" max="738" width="3" style="150" customWidth="1"/>
    <col min="739" max="742" width="1.69921875" style="150" customWidth="1"/>
    <col min="743" max="743" width="0" style="150" hidden="1" customWidth="1"/>
    <col min="744" max="750" width="1.69921875" style="150" customWidth="1"/>
    <col min="751" max="751" width="0" style="150" hidden="1" customWidth="1"/>
    <col min="752" max="972" width="1.69921875" style="150"/>
    <col min="973" max="973" width="4" style="150" customWidth="1"/>
    <col min="974" max="977" width="0" style="150" hidden="1" customWidth="1"/>
    <col min="978" max="990" width="1.69921875" style="150" customWidth="1"/>
    <col min="991" max="991" width="0.69921875" style="150" customWidth="1"/>
    <col min="992" max="992" width="0" style="150" hidden="1" customWidth="1"/>
    <col min="993" max="993" width="1.69921875" style="150" customWidth="1"/>
    <col min="994" max="994" width="3" style="150" customWidth="1"/>
    <col min="995" max="998" width="1.69921875" style="150" customWidth="1"/>
    <col min="999" max="999" width="0" style="150" hidden="1" customWidth="1"/>
    <col min="1000" max="1006" width="1.69921875" style="150" customWidth="1"/>
    <col min="1007" max="1007" width="0" style="150" hidden="1" customWidth="1"/>
    <col min="1008" max="1228" width="1.69921875" style="150"/>
    <col min="1229" max="1229" width="4" style="150" customWidth="1"/>
    <col min="1230" max="1233" width="0" style="150" hidden="1" customWidth="1"/>
    <col min="1234" max="1246" width="1.69921875" style="150" customWidth="1"/>
    <col min="1247" max="1247" width="0.69921875" style="150" customWidth="1"/>
    <col min="1248" max="1248" width="0" style="150" hidden="1" customWidth="1"/>
    <col min="1249" max="1249" width="1.69921875" style="150" customWidth="1"/>
    <col min="1250" max="1250" width="3" style="150" customWidth="1"/>
    <col min="1251" max="1254" width="1.69921875" style="150" customWidth="1"/>
    <col min="1255" max="1255" width="0" style="150" hidden="1" customWidth="1"/>
    <col min="1256" max="1262" width="1.69921875" style="150" customWidth="1"/>
    <col min="1263" max="1263" width="0" style="150" hidden="1" customWidth="1"/>
    <col min="1264" max="1484" width="1.69921875" style="150"/>
    <col min="1485" max="1485" width="4" style="150" customWidth="1"/>
    <col min="1486" max="1489" width="0" style="150" hidden="1" customWidth="1"/>
    <col min="1490" max="1502" width="1.69921875" style="150" customWidth="1"/>
    <col min="1503" max="1503" width="0.69921875" style="150" customWidth="1"/>
    <col min="1504" max="1504" width="0" style="150" hidden="1" customWidth="1"/>
    <col min="1505" max="1505" width="1.69921875" style="150" customWidth="1"/>
    <col min="1506" max="1506" width="3" style="150" customWidth="1"/>
    <col min="1507" max="1510" width="1.69921875" style="150" customWidth="1"/>
    <col min="1511" max="1511" width="0" style="150" hidden="1" customWidth="1"/>
    <col min="1512" max="1518" width="1.69921875" style="150" customWidth="1"/>
    <col min="1519" max="1519" width="0" style="150" hidden="1" customWidth="1"/>
    <col min="1520" max="1740" width="1.69921875" style="150"/>
    <col min="1741" max="1741" width="4" style="150" customWidth="1"/>
    <col min="1742" max="1745" width="0" style="150" hidden="1" customWidth="1"/>
    <col min="1746" max="1758" width="1.69921875" style="150" customWidth="1"/>
    <col min="1759" max="1759" width="0.69921875" style="150" customWidth="1"/>
    <col min="1760" max="1760" width="0" style="150" hidden="1" customWidth="1"/>
    <col min="1761" max="1761" width="1.69921875" style="150" customWidth="1"/>
    <col min="1762" max="1762" width="3" style="150" customWidth="1"/>
    <col min="1763" max="1766" width="1.69921875" style="150" customWidth="1"/>
    <col min="1767" max="1767" width="0" style="150" hidden="1" customWidth="1"/>
    <col min="1768" max="1774" width="1.69921875" style="150" customWidth="1"/>
    <col min="1775" max="1775" width="0" style="150" hidden="1" customWidth="1"/>
    <col min="1776" max="1996" width="1.69921875" style="150"/>
    <col min="1997" max="1997" width="4" style="150" customWidth="1"/>
    <col min="1998" max="2001" width="0" style="150" hidden="1" customWidth="1"/>
    <col min="2002" max="2014" width="1.69921875" style="150" customWidth="1"/>
    <col min="2015" max="2015" width="0.69921875" style="150" customWidth="1"/>
    <col min="2016" max="2016" width="0" style="150" hidden="1" customWidth="1"/>
    <col min="2017" max="2017" width="1.69921875" style="150" customWidth="1"/>
    <col min="2018" max="2018" width="3" style="150" customWidth="1"/>
    <col min="2019" max="2022" width="1.69921875" style="150" customWidth="1"/>
    <col min="2023" max="2023" width="0" style="150" hidden="1" customWidth="1"/>
    <col min="2024" max="2030" width="1.69921875" style="150" customWidth="1"/>
    <col min="2031" max="2031" width="0" style="150" hidden="1" customWidth="1"/>
    <col min="2032" max="2252" width="1.69921875" style="150"/>
    <col min="2253" max="2253" width="4" style="150" customWidth="1"/>
    <col min="2254" max="2257" width="0" style="150" hidden="1" customWidth="1"/>
    <col min="2258" max="2270" width="1.69921875" style="150" customWidth="1"/>
    <col min="2271" max="2271" width="0.69921875" style="150" customWidth="1"/>
    <col min="2272" max="2272" width="0" style="150" hidden="1" customWidth="1"/>
    <col min="2273" max="2273" width="1.69921875" style="150" customWidth="1"/>
    <col min="2274" max="2274" width="3" style="150" customWidth="1"/>
    <col min="2275" max="2278" width="1.69921875" style="150" customWidth="1"/>
    <col min="2279" max="2279" width="0" style="150" hidden="1" customWidth="1"/>
    <col min="2280" max="2286" width="1.69921875" style="150" customWidth="1"/>
    <col min="2287" max="2287" width="0" style="150" hidden="1" customWidth="1"/>
    <col min="2288" max="2508" width="1.69921875" style="150"/>
    <col min="2509" max="2509" width="4" style="150" customWidth="1"/>
    <col min="2510" max="2513" width="0" style="150" hidden="1" customWidth="1"/>
    <col min="2514" max="2526" width="1.69921875" style="150" customWidth="1"/>
    <col min="2527" max="2527" width="0.69921875" style="150" customWidth="1"/>
    <col min="2528" max="2528" width="0" style="150" hidden="1" customWidth="1"/>
    <col min="2529" max="2529" width="1.69921875" style="150" customWidth="1"/>
    <col min="2530" max="2530" width="3" style="150" customWidth="1"/>
    <col min="2531" max="2534" width="1.69921875" style="150" customWidth="1"/>
    <col min="2535" max="2535" width="0" style="150" hidden="1" customWidth="1"/>
    <col min="2536" max="2542" width="1.69921875" style="150" customWidth="1"/>
    <col min="2543" max="2543" width="0" style="150" hidden="1" customWidth="1"/>
    <col min="2544" max="2764" width="1.69921875" style="150"/>
    <col min="2765" max="2765" width="4" style="150" customWidth="1"/>
    <col min="2766" max="2769" width="0" style="150" hidden="1" customWidth="1"/>
    <col min="2770" max="2782" width="1.69921875" style="150" customWidth="1"/>
    <col min="2783" max="2783" width="0.69921875" style="150" customWidth="1"/>
    <col min="2784" max="2784" width="0" style="150" hidden="1" customWidth="1"/>
    <col min="2785" max="2785" width="1.69921875" style="150" customWidth="1"/>
    <col min="2786" max="2786" width="3" style="150" customWidth="1"/>
    <col min="2787" max="2790" width="1.69921875" style="150" customWidth="1"/>
    <col min="2791" max="2791" width="0" style="150" hidden="1" customWidth="1"/>
    <col min="2792" max="2798" width="1.69921875" style="150" customWidth="1"/>
    <col min="2799" max="2799" width="0" style="150" hidden="1" customWidth="1"/>
    <col min="2800" max="3020" width="1.69921875" style="150"/>
    <col min="3021" max="3021" width="4" style="150" customWidth="1"/>
    <col min="3022" max="3025" width="0" style="150" hidden="1" customWidth="1"/>
    <col min="3026" max="3038" width="1.69921875" style="150" customWidth="1"/>
    <col min="3039" max="3039" width="0.69921875" style="150" customWidth="1"/>
    <col min="3040" max="3040" width="0" style="150" hidden="1" customWidth="1"/>
    <col min="3041" max="3041" width="1.69921875" style="150" customWidth="1"/>
    <col min="3042" max="3042" width="3" style="150" customWidth="1"/>
    <col min="3043" max="3046" width="1.69921875" style="150" customWidth="1"/>
    <col min="3047" max="3047" width="0" style="150" hidden="1" customWidth="1"/>
    <col min="3048" max="3054" width="1.69921875" style="150" customWidth="1"/>
    <col min="3055" max="3055" width="0" style="150" hidden="1" customWidth="1"/>
    <col min="3056" max="3276" width="1.69921875" style="150"/>
    <col min="3277" max="3277" width="4" style="150" customWidth="1"/>
    <col min="3278" max="3281" width="0" style="150" hidden="1" customWidth="1"/>
    <col min="3282" max="3294" width="1.69921875" style="150" customWidth="1"/>
    <col min="3295" max="3295" width="0.69921875" style="150" customWidth="1"/>
    <col min="3296" max="3296" width="0" style="150" hidden="1" customWidth="1"/>
    <col min="3297" max="3297" width="1.69921875" style="150" customWidth="1"/>
    <col min="3298" max="3298" width="3" style="150" customWidth="1"/>
    <col min="3299" max="3302" width="1.69921875" style="150" customWidth="1"/>
    <col min="3303" max="3303" width="0" style="150" hidden="1" customWidth="1"/>
    <col min="3304" max="3310" width="1.69921875" style="150" customWidth="1"/>
    <col min="3311" max="3311" width="0" style="150" hidden="1" customWidth="1"/>
    <col min="3312" max="3532" width="1.69921875" style="150"/>
    <col min="3533" max="3533" width="4" style="150" customWidth="1"/>
    <col min="3534" max="3537" width="0" style="150" hidden="1" customWidth="1"/>
    <col min="3538" max="3550" width="1.69921875" style="150" customWidth="1"/>
    <col min="3551" max="3551" width="0.69921875" style="150" customWidth="1"/>
    <col min="3552" max="3552" width="0" style="150" hidden="1" customWidth="1"/>
    <col min="3553" max="3553" width="1.69921875" style="150" customWidth="1"/>
    <col min="3554" max="3554" width="3" style="150" customWidth="1"/>
    <col min="3555" max="3558" width="1.69921875" style="150" customWidth="1"/>
    <col min="3559" max="3559" width="0" style="150" hidden="1" customWidth="1"/>
    <col min="3560" max="3566" width="1.69921875" style="150" customWidth="1"/>
    <col min="3567" max="3567" width="0" style="150" hidden="1" customWidth="1"/>
    <col min="3568" max="3788" width="1.69921875" style="150"/>
    <col min="3789" max="3789" width="4" style="150" customWidth="1"/>
    <col min="3790" max="3793" width="0" style="150" hidden="1" customWidth="1"/>
    <col min="3794" max="3806" width="1.69921875" style="150" customWidth="1"/>
    <col min="3807" max="3807" width="0.69921875" style="150" customWidth="1"/>
    <col min="3808" max="3808" width="0" style="150" hidden="1" customWidth="1"/>
    <col min="3809" max="3809" width="1.69921875" style="150" customWidth="1"/>
    <col min="3810" max="3810" width="3" style="150" customWidth="1"/>
    <col min="3811" max="3814" width="1.69921875" style="150" customWidth="1"/>
    <col min="3815" max="3815" width="0" style="150" hidden="1" customWidth="1"/>
    <col min="3816" max="3822" width="1.69921875" style="150" customWidth="1"/>
    <col min="3823" max="3823" width="0" style="150" hidden="1" customWidth="1"/>
    <col min="3824" max="4044" width="1.69921875" style="150"/>
    <col min="4045" max="4045" width="4" style="150" customWidth="1"/>
    <col min="4046" max="4049" width="0" style="150" hidden="1" customWidth="1"/>
    <col min="4050" max="4062" width="1.69921875" style="150" customWidth="1"/>
    <col min="4063" max="4063" width="0.69921875" style="150" customWidth="1"/>
    <col min="4064" max="4064" width="0" style="150" hidden="1" customWidth="1"/>
    <col min="4065" max="4065" width="1.69921875" style="150" customWidth="1"/>
    <col min="4066" max="4066" width="3" style="150" customWidth="1"/>
    <col min="4067" max="4070" width="1.69921875" style="150" customWidth="1"/>
    <col min="4071" max="4071" width="0" style="150" hidden="1" customWidth="1"/>
    <col min="4072" max="4078" width="1.69921875" style="150" customWidth="1"/>
    <col min="4079" max="4079" width="0" style="150" hidden="1" customWidth="1"/>
    <col min="4080" max="4300" width="1.69921875" style="150"/>
    <col min="4301" max="4301" width="4" style="150" customWidth="1"/>
    <col min="4302" max="4305" width="0" style="150" hidden="1" customWidth="1"/>
    <col min="4306" max="4318" width="1.69921875" style="150" customWidth="1"/>
    <col min="4319" max="4319" width="0.69921875" style="150" customWidth="1"/>
    <col min="4320" max="4320" width="0" style="150" hidden="1" customWidth="1"/>
    <col min="4321" max="4321" width="1.69921875" style="150" customWidth="1"/>
    <col min="4322" max="4322" width="3" style="150" customWidth="1"/>
    <col min="4323" max="4326" width="1.69921875" style="150" customWidth="1"/>
    <col min="4327" max="4327" width="0" style="150" hidden="1" customWidth="1"/>
    <col min="4328" max="4334" width="1.69921875" style="150" customWidth="1"/>
    <col min="4335" max="4335" width="0" style="150" hidden="1" customWidth="1"/>
    <col min="4336" max="4556" width="1.69921875" style="150"/>
    <col min="4557" max="4557" width="4" style="150" customWidth="1"/>
    <col min="4558" max="4561" width="0" style="150" hidden="1" customWidth="1"/>
    <col min="4562" max="4574" width="1.69921875" style="150" customWidth="1"/>
    <col min="4575" max="4575" width="0.69921875" style="150" customWidth="1"/>
    <col min="4576" max="4576" width="0" style="150" hidden="1" customWidth="1"/>
    <col min="4577" max="4577" width="1.69921875" style="150" customWidth="1"/>
    <col min="4578" max="4578" width="3" style="150" customWidth="1"/>
    <col min="4579" max="4582" width="1.69921875" style="150" customWidth="1"/>
    <col min="4583" max="4583" width="0" style="150" hidden="1" customWidth="1"/>
    <col min="4584" max="4590" width="1.69921875" style="150" customWidth="1"/>
    <col min="4591" max="4591" width="0" style="150" hidden="1" customWidth="1"/>
    <col min="4592" max="4812" width="1.69921875" style="150"/>
    <col min="4813" max="4813" width="4" style="150" customWidth="1"/>
    <col min="4814" max="4817" width="0" style="150" hidden="1" customWidth="1"/>
    <col min="4818" max="4830" width="1.69921875" style="150" customWidth="1"/>
    <col min="4831" max="4831" width="0.69921875" style="150" customWidth="1"/>
    <col min="4832" max="4832" width="0" style="150" hidden="1" customWidth="1"/>
    <col min="4833" max="4833" width="1.69921875" style="150" customWidth="1"/>
    <col min="4834" max="4834" width="3" style="150" customWidth="1"/>
    <col min="4835" max="4838" width="1.69921875" style="150" customWidth="1"/>
    <col min="4839" max="4839" width="0" style="150" hidden="1" customWidth="1"/>
    <col min="4840" max="4846" width="1.69921875" style="150" customWidth="1"/>
    <col min="4847" max="4847" width="0" style="150" hidden="1" customWidth="1"/>
    <col min="4848" max="5068" width="1.69921875" style="150"/>
    <col min="5069" max="5069" width="4" style="150" customWidth="1"/>
    <col min="5070" max="5073" width="0" style="150" hidden="1" customWidth="1"/>
    <col min="5074" max="5086" width="1.69921875" style="150" customWidth="1"/>
    <col min="5087" max="5087" width="0.69921875" style="150" customWidth="1"/>
    <col min="5088" max="5088" width="0" style="150" hidden="1" customWidth="1"/>
    <col min="5089" max="5089" width="1.69921875" style="150" customWidth="1"/>
    <col min="5090" max="5090" width="3" style="150" customWidth="1"/>
    <col min="5091" max="5094" width="1.69921875" style="150" customWidth="1"/>
    <col min="5095" max="5095" width="0" style="150" hidden="1" customWidth="1"/>
    <col min="5096" max="5102" width="1.69921875" style="150" customWidth="1"/>
    <col min="5103" max="5103" width="0" style="150" hidden="1" customWidth="1"/>
    <col min="5104" max="5324" width="1.69921875" style="150"/>
    <col min="5325" max="5325" width="4" style="150" customWidth="1"/>
    <col min="5326" max="5329" width="0" style="150" hidden="1" customWidth="1"/>
    <col min="5330" max="5342" width="1.69921875" style="150" customWidth="1"/>
    <col min="5343" max="5343" width="0.69921875" style="150" customWidth="1"/>
    <col min="5344" max="5344" width="0" style="150" hidden="1" customWidth="1"/>
    <col min="5345" max="5345" width="1.69921875" style="150" customWidth="1"/>
    <col min="5346" max="5346" width="3" style="150" customWidth="1"/>
    <col min="5347" max="5350" width="1.69921875" style="150" customWidth="1"/>
    <col min="5351" max="5351" width="0" style="150" hidden="1" customWidth="1"/>
    <col min="5352" max="5358" width="1.69921875" style="150" customWidth="1"/>
    <col min="5359" max="5359" width="0" style="150" hidden="1" customWidth="1"/>
    <col min="5360" max="5580" width="1.69921875" style="150"/>
    <col min="5581" max="5581" width="4" style="150" customWidth="1"/>
    <col min="5582" max="5585" width="0" style="150" hidden="1" customWidth="1"/>
    <col min="5586" max="5598" width="1.69921875" style="150" customWidth="1"/>
    <col min="5599" max="5599" width="0.69921875" style="150" customWidth="1"/>
    <col min="5600" max="5600" width="0" style="150" hidden="1" customWidth="1"/>
    <col min="5601" max="5601" width="1.69921875" style="150" customWidth="1"/>
    <col min="5602" max="5602" width="3" style="150" customWidth="1"/>
    <col min="5603" max="5606" width="1.69921875" style="150" customWidth="1"/>
    <col min="5607" max="5607" width="0" style="150" hidden="1" customWidth="1"/>
    <col min="5608" max="5614" width="1.69921875" style="150" customWidth="1"/>
    <col min="5615" max="5615" width="0" style="150" hidden="1" customWidth="1"/>
    <col min="5616" max="5836" width="1.69921875" style="150"/>
    <col min="5837" max="5837" width="4" style="150" customWidth="1"/>
    <col min="5838" max="5841" width="0" style="150" hidden="1" customWidth="1"/>
    <col min="5842" max="5854" width="1.69921875" style="150" customWidth="1"/>
    <col min="5855" max="5855" width="0.69921875" style="150" customWidth="1"/>
    <col min="5856" max="5856" width="0" style="150" hidden="1" customWidth="1"/>
    <col min="5857" max="5857" width="1.69921875" style="150" customWidth="1"/>
    <col min="5858" max="5858" width="3" style="150" customWidth="1"/>
    <col min="5859" max="5862" width="1.69921875" style="150" customWidth="1"/>
    <col min="5863" max="5863" width="0" style="150" hidden="1" customWidth="1"/>
    <col min="5864" max="5870" width="1.69921875" style="150" customWidth="1"/>
    <col min="5871" max="5871" width="0" style="150" hidden="1" customWidth="1"/>
    <col min="5872" max="6092" width="1.69921875" style="150"/>
    <col min="6093" max="6093" width="4" style="150" customWidth="1"/>
    <col min="6094" max="6097" width="0" style="150" hidden="1" customWidth="1"/>
    <col min="6098" max="6110" width="1.69921875" style="150" customWidth="1"/>
    <col min="6111" max="6111" width="0.69921875" style="150" customWidth="1"/>
    <col min="6112" max="6112" width="0" style="150" hidden="1" customWidth="1"/>
    <col min="6113" max="6113" width="1.69921875" style="150" customWidth="1"/>
    <col min="6114" max="6114" width="3" style="150" customWidth="1"/>
    <col min="6115" max="6118" width="1.69921875" style="150" customWidth="1"/>
    <col min="6119" max="6119" width="0" style="150" hidden="1" customWidth="1"/>
    <col min="6120" max="6126" width="1.69921875" style="150" customWidth="1"/>
    <col min="6127" max="6127" width="0" style="150" hidden="1" customWidth="1"/>
    <col min="6128" max="6348" width="1.69921875" style="150"/>
    <col min="6349" max="6349" width="4" style="150" customWidth="1"/>
    <col min="6350" max="6353" width="0" style="150" hidden="1" customWidth="1"/>
    <col min="6354" max="6366" width="1.69921875" style="150" customWidth="1"/>
    <col min="6367" max="6367" width="0.69921875" style="150" customWidth="1"/>
    <col min="6368" max="6368" width="0" style="150" hidden="1" customWidth="1"/>
    <col min="6369" max="6369" width="1.69921875" style="150" customWidth="1"/>
    <col min="6370" max="6370" width="3" style="150" customWidth="1"/>
    <col min="6371" max="6374" width="1.69921875" style="150" customWidth="1"/>
    <col min="6375" max="6375" width="0" style="150" hidden="1" customWidth="1"/>
    <col min="6376" max="6382" width="1.69921875" style="150" customWidth="1"/>
    <col min="6383" max="6383" width="0" style="150" hidden="1" customWidth="1"/>
    <col min="6384" max="6604" width="1.69921875" style="150"/>
    <col min="6605" max="6605" width="4" style="150" customWidth="1"/>
    <col min="6606" max="6609" width="0" style="150" hidden="1" customWidth="1"/>
    <col min="6610" max="6622" width="1.69921875" style="150" customWidth="1"/>
    <col min="6623" max="6623" width="0.69921875" style="150" customWidth="1"/>
    <col min="6624" max="6624" width="0" style="150" hidden="1" customWidth="1"/>
    <col min="6625" max="6625" width="1.69921875" style="150" customWidth="1"/>
    <col min="6626" max="6626" width="3" style="150" customWidth="1"/>
    <col min="6627" max="6630" width="1.69921875" style="150" customWidth="1"/>
    <col min="6631" max="6631" width="0" style="150" hidden="1" customWidth="1"/>
    <col min="6632" max="6638" width="1.69921875" style="150" customWidth="1"/>
    <col min="6639" max="6639" width="0" style="150" hidden="1" customWidth="1"/>
    <col min="6640" max="6860" width="1.69921875" style="150"/>
    <col min="6861" max="6861" width="4" style="150" customWidth="1"/>
    <col min="6862" max="6865" width="0" style="150" hidden="1" customWidth="1"/>
    <col min="6866" max="6878" width="1.69921875" style="150" customWidth="1"/>
    <col min="6879" max="6879" width="0.69921875" style="150" customWidth="1"/>
    <col min="6880" max="6880" width="0" style="150" hidden="1" customWidth="1"/>
    <col min="6881" max="6881" width="1.69921875" style="150" customWidth="1"/>
    <col min="6882" max="6882" width="3" style="150" customWidth="1"/>
    <col min="6883" max="6886" width="1.69921875" style="150" customWidth="1"/>
    <col min="6887" max="6887" width="0" style="150" hidden="1" customWidth="1"/>
    <col min="6888" max="6894" width="1.69921875" style="150" customWidth="1"/>
    <col min="6895" max="6895" width="0" style="150" hidden="1" customWidth="1"/>
    <col min="6896" max="7116" width="1.69921875" style="150"/>
    <col min="7117" max="7117" width="4" style="150" customWidth="1"/>
    <col min="7118" max="7121" width="0" style="150" hidden="1" customWidth="1"/>
    <col min="7122" max="7134" width="1.69921875" style="150" customWidth="1"/>
    <col min="7135" max="7135" width="0.69921875" style="150" customWidth="1"/>
    <col min="7136" max="7136" width="0" style="150" hidden="1" customWidth="1"/>
    <col min="7137" max="7137" width="1.69921875" style="150" customWidth="1"/>
    <col min="7138" max="7138" width="3" style="150" customWidth="1"/>
    <col min="7139" max="7142" width="1.69921875" style="150" customWidth="1"/>
    <col min="7143" max="7143" width="0" style="150" hidden="1" customWidth="1"/>
    <col min="7144" max="7150" width="1.69921875" style="150" customWidth="1"/>
    <col min="7151" max="7151" width="0" style="150" hidden="1" customWidth="1"/>
    <col min="7152" max="7372" width="1.69921875" style="150"/>
    <col min="7373" max="7373" width="4" style="150" customWidth="1"/>
    <col min="7374" max="7377" width="0" style="150" hidden="1" customWidth="1"/>
    <col min="7378" max="7390" width="1.69921875" style="150" customWidth="1"/>
    <col min="7391" max="7391" width="0.69921875" style="150" customWidth="1"/>
    <col min="7392" max="7392" width="0" style="150" hidden="1" customWidth="1"/>
    <col min="7393" max="7393" width="1.69921875" style="150" customWidth="1"/>
    <col min="7394" max="7394" width="3" style="150" customWidth="1"/>
    <col min="7395" max="7398" width="1.69921875" style="150" customWidth="1"/>
    <col min="7399" max="7399" width="0" style="150" hidden="1" customWidth="1"/>
    <col min="7400" max="7406" width="1.69921875" style="150" customWidth="1"/>
    <col min="7407" max="7407" width="0" style="150" hidden="1" customWidth="1"/>
    <col min="7408" max="7628" width="1.69921875" style="150"/>
    <col min="7629" max="7629" width="4" style="150" customWidth="1"/>
    <col min="7630" max="7633" width="0" style="150" hidden="1" customWidth="1"/>
    <col min="7634" max="7646" width="1.69921875" style="150" customWidth="1"/>
    <col min="7647" max="7647" width="0.69921875" style="150" customWidth="1"/>
    <col min="7648" max="7648" width="0" style="150" hidden="1" customWidth="1"/>
    <col min="7649" max="7649" width="1.69921875" style="150" customWidth="1"/>
    <col min="7650" max="7650" width="3" style="150" customWidth="1"/>
    <col min="7651" max="7654" width="1.69921875" style="150" customWidth="1"/>
    <col min="7655" max="7655" width="0" style="150" hidden="1" customWidth="1"/>
    <col min="7656" max="7662" width="1.69921875" style="150" customWidth="1"/>
    <col min="7663" max="7663" width="0" style="150" hidden="1" customWidth="1"/>
    <col min="7664" max="7884" width="1.69921875" style="150"/>
    <col min="7885" max="7885" width="4" style="150" customWidth="1"/>
    <col min="7886" max="7889" width="0" style="150" hidden="1" customWidth="1"/>
    <col min="7890" max="7902" width="1.69921875" style="150" customWidth="1"/>
    <col min="7903" max="7903" width="0.69921875" style="150" customWidth="1"/>
    <col min="7904" max="7904" width="0" style="150" hidden="1" customWidth="1"/>
    <col min="7905" max="7905" width="1.69921875" style="150" customWidth="1"/>
    <col min="7906" max="7906" width="3" style="150" customWidth="1"/>
    <col min="7907" max="7910" width="1.69921875" style="150" customWidth="1"/>
    <col min="7911" max="7911" width="0" style="150" hidden="1" customWidth="1"/>
    <col min="7912" max="7918" width="1.69921875" style="150" customWidth="1"/>
    <col min="7919" max="7919" width="0" style="150" hidden="1" customWidth="1"/>
    <col min="7920" max="8140" width="1.69921875" style="150"/>
    <col min="8141" max="8141" width="4" style="150" customWidth="1"/>
    <col min="8142" max="8145" width="0" style="150" hidden="1" customWidth="1"/>
    <col min="8146" max="8158" width="1.69921875" style="150" customWidth="1"/>
    <col min="8159" max="8159" width="0.69921875" style="150" customWidth="1"/>
    <col min="8160" max="8160" width="0" style="150" hidden="1" customWidth="1"/>
    <col min="8161" max="8161" width="1.69921875" style="150" customWidth="1"/>
    <col min="8162" max="8162" width="3" style="150" customWidth="1"/>
    <col min="8163" max="8166" width="1.69921875" style="150" customWidth="1"/>
    <col min="8167" max="8167" width="0" style="150" hidden="1" customWidth="1"/>
    <col min="8168" max="8174" width="1.69921875" style="150" customWidth="1"/>
    <col min="8175" max="8175" width="0" style="150" hidden="1" customWidth="1"/>
    <col min="8176" max="8396" width="1.69921875" style="150"/>
    <col min="8397" max="8397" width="4" style="150" customWidth="1"/>
    <col min="8398" max="8401" width="0" style="150" hidden="1" customWidth="1"/>
    <col min="8402" max="8414" width="1.69921875" style="150" customWidth="1"/>
    <col min="8415" max="8415" width="0.69921875" style="150" customWidth="1"/>
    <col min="8416" max="8416" width="0" style="150" hidden="1" customWidth="1"/>
    <col min="8417" max="8417" width="1.69921875" style="150" customWidth="1"/>
    <col min="8418" max="8418" width="3" style="150" customWidth="1"/>
    <col min="8419" max="8422" width="1.69921875" style="150" customWidth="1"/>
    <col min="8423" max="8423" width="0" style="150" hidden="1" customWidth="1"/>
    <col min="8424" max="8430" width="1.69921875" style="150" customWidth="1"/>
    <col min="8431" max="8431" width="0" style="150" hidden="1" customWidth="1"/>
    <col min="8432" max="8652" width="1.69921875" style="150"/>
    <col min="8653" max="8653" width="4" style="150" customWidth="1"/>
    <col min="8654" max="8657" width="0" style="150" hidden="1" customWidth="1"/>
    <col min="8658" max="8670" width="1.69921875" style="150" customWidth="1"/>
    <col min="8671" max="8671" width="0.69921875" style="150" customWidth="1"/>
    <col min="8672" max="8672" width="0" style="150" hidden="1" customWidth="1"/>
    <col min="8673" max="8673" width="1.69921875" style="150" customWidth="1"/>
    <col min="8674" max="8674" width="3" style="150" customWidth="1"/>
    <col min="8675" max="8678" width="1.69921875" style="150" customWidth="1"/>
    <col min="8679" max="8679" width="0" style="150" hidden="1" customWidth="1"/>
    <col min="8680" max="8686" width="1.69921875" style="150" customWidth="1"/>
    <col min="8687" max="8687" width="0" style="150" hidden="1" customWidth="1"/>
    <col min="8688" max="8908" width="1.69921875" style="150"/>
    <col min="8909" max="8909" width="4" style="150" customWidth="1"/>
    <col min="8910" max="8913" width="0" style="150" hidden="1" customWidth="1"/>
    <col min="8914" max="8926" width="1.69921875" style="150" customWidth="1"/>
    <col min="8927" max="8927" width="0.69921875" style="150" customWidth="1"/>
    <col min="8928" max="8928" width="0" style="150" hidden="1" customWidth="1"/>
    <col min="8929" max="8929" width="1.69921875" style="150" customWidth="1"/>
    <col min="8930" max="8930" width="3" style="150" customWidth="1"/>
    <col min="8931" max="8934" width="1.69921875" style="150" customWidth="1"/>
    <col min="8935" max="8935" width="0" style="150" hidden="1" customWidth="1"/>
    <col min="8936" max="8942" width="1.69921875" style="150" customWidth="1"/>
    <col min="8943" max="8943" width="0" style="150" hidden="1" customWidth="1"/>
    <col min="8944" max="9164" width="1.69921875" style="150"/>
    <col min="9165" max="9165" width="4" style="150" customWidth="1"/>
    <col min="9166" max="9169" width="0" style="150" hidden="1" customWidth="1"/>
    <col min="9170" max="9182" width="1.69921875" style="150" customWidth="1"/>
    <col min="9183" max="9183" width="0.69921875" style="150" customWidth="1"/>
    <col min="9184" max="9184" width="0" style="150" hidden="1" customWidth="1"/>
    <col min="9185" max="9185" width="1.69921875" style="150" customWidth="1"/>
    <col min="9186" max="9186" width="3" style="150" customWidth="1"/>
    <col min="9187" max="9190" width="1.69921875" style="150" customWidth="1"/>
    <col min="9191" max="9191" width="0" style="150" hidden="1" customWidth="1"/>
    <col min="9192" max="9198" width="1.69921875" style="150" customWidth="1"/>
    <col min="9199" max="9199" width="0" style="150" hidden="1" customWidth="1"/>
    <col min="9200" max="9420" width="1.69921875" style="150"/>
    <col min="9421" max="9421" width="4" style="150" customWidth="1"/>
    <col min="9422" max="9425" width="0" style="150" hidden="1" customWidth="1"/>
    <col min="9426" max="9438" width="1.69921875" style="150" customWidth="1"/>
    <col min="9439" max="9439" width="0.69921875" style="150" customWidth="1"/>
    <col min="9440" max="9440" width="0" style="150" hidden="1" customWidth="1"/>
    <col min="9441" max="9441" width="1.69921875" style="150" customWidth="1"/>
    <col min="9442" max="9442" width="3" style="150" customWidth="1"/>
    <col min="9443" max="9446" width="1.69921875" style="150" customWidth="1"/>
    <col min="9447" max="9447" width="0" style="150" hidden="1" customWidth="1"/>
    <col min="9448" max="9454" width="1.69921875" style="150" customWidth="1"/>
    <col min="9455" max="9455" width="0" style="150" hidden="1" customWidth="1"/>
    <col min="9456" max="9676" width="1.69921875" style="150"/>
    <col min="9677" max="9677" width="4" style="150" customWidth="1"/>
    <col min="9678" max="9681" width="0" style="150" hidden="1" customWidth="1"/>
    <col min="9682" max="9694" width="1.69921875" style="150" customWidth="1"/>
    <col min="9695" max="9695" width="0.69921875" style="150" customWidth="1"/>
    <col min="9696" max="9696" width="0" style="150" hidden="1" customWidth="1"/>
    <col min="9697" max="9697" width="1.69921875" style="150" customWidth="1"/>
    <col min="9698" max="9698" width="3" style="150" customWidth="1"/>
    <col min="9699" max="9702" width="1.69921875" style="150" customWidth="1"/>
    <col min="9703" max="9703" width="0" style="150" hidden="1" customWidth="1"/>
    <col min="9704" max="9710" width="1.69921875" style="150" customWidth="1"/>
    <col min="9711" max="9711" width="0" style="150" hidden="1" customWidth="1"/>
    <col min="9712" max="9932" width="1.69921875" style="150"/>
    <col min="9933" max="9933" width="4" style="150" customWidth="1"/>
    <col min="9934" max="9937" width="0" style="150" hidden="1" customWidth="1"/>
    <col min="9938" max="9950" width="1.69921875" style="150" customWidth="1"/>
    <col min="9951" max="9951" width="0.69921875" style="150" customWidth="1"/>
    <col min="9952" max="9952" width="0" style="150" hidden="1" customWidth="1"/>
    <col min="9953" max="9953" width="1.69921875" style="150" customWidth="1"/>
    <col min="9954" max="9954" width="3" style="150" customWidth="1"/>
    <col min="9955" max="9958" width="1.69921875" style="150" customWidth="1"/>
    <col min="9959" max="9959" width="0" style="150" hidden="1" customWidth="1"/>
    <col min="9960" max="9966" width="1.69921875" style="150" customWidth="1"/>
    <col min="9967" max="9967" width="0" style="150" hidden="1" customWidth="1"/>
    <col min="9968" max="10188" width="1.69921875" style="150"/>
    <col min="10189" max="10189" width="4" style="150" customWidth="1"/>
    <col min="10190" max="10193" width="0" style="150" hidden="1" customWidth="1"/>
    <col min="10194" max="10206" width="1.69921875" style="150" customWidth="1"/>
    <col min="10207" max="10207" width="0.69921875" style="150" customWidth="1"/>
    <col min="10208" max="10208" width="0" style="150" hidden="1" customWidth="1"/>
    <col min="10209" max="10209" width="1.69921875" style="150" customWidth="1"/>
    <col min="10210" max="10210" width="3" style="150" customWidth="1"/>
    <col min="10211" max="10214" width="1.69921875" style="150" customWidth="1"/>
    <col min="10215" max="10215" width="0" style="150" hidden="1" customWidth="1"/>
    <col min="10216" max="10222" width="1.69921875" style="150" customWidth="1"/>
    <col min="10223" max="10223" width="0" style="150" hidden="1" customWidth="1"/>
    <col min="10224" max="10444" width="1.69921875" style="150"/>
    <col min="10445" max="10445" width="4" style="150" customWidth="1"/>
    <col min="10446" max="10449" width="0" style="150" hidden="1" customWidth="1"/>
    <col min="10450" max="10462" width="1.69921875" style="150" customWidth="1"/>
    <col min="10463" max="10463" width="0.69921875" style="150" customWidth="1"/>
    <col min="10464" max="10464" width="0" style="150" hidden="1" customWidth="1"/>
    <col min="10465" max="10465" width="1.69921875" style="150" customWidth="1"/>
    <col min="10466" max="10466" width="3" style="150" customWidth="1"/>
    <col min="10467" max="10470" width="1.69921875" style="150" customWidth="1"/>
    <col min="10471" max="10471" width="0" style="150" hidden="1" customWidth="1"/>
    <col min="10472" max="10478" width="1.69921875" style="150" customWidth="1"/>
    <col min="10479" max="10479" width="0" style="150" hidden="1" customWidth="1"/>
    <col min="10480" max="10700" width="1.69921875" style="150"/>
    <col min="10701" max="10701" width="4" style="150" customWidth="1"/>
    <col min="10702" max="10705" width="0" style="150" hidden="1" customWidth="1"/>
    <col min="10706" max="10718" width="1.69921875" style="150" customWidth="1"/>
    <col min="10719" max="10719" width="0.69921875" style="150" customWidth="1"/>
    <col min="10720" max="10720" width="0" style="150" hidden="1" customWidth="1"/>
    <col min="10721" max="10721" width="1.69921875" style="150" customWidth="1"/>
    <col min="10722" max="10722" width="3" style="150" customWidth="1"/>
    <col min="10723" max="10726" width="1.69921875" style="150" customWidth="1"/>
    <col min="10727" max="10727" width="0" style="150" hidden="1" customWidth="1"/>
    <col min="10728" max="10734" width="1.69921875" style="150" customWidth="1"/>
    <col min="10735" max="10735" width="0" style="150" hidden="1" customWidth="1"/>
    <col min="10736" max="10956" width="1.69921875" style="150"/>
    <col min="10957" max="10957" width="4" style="150" customWidth="1"/>
    <col min="10958" max="10961" width="0" style="150" hidden="1" customWidth="1"/>
    <col min="10962" max="10974" width="1.69921875" style="150" customWidth="1"/>
    <col min="10975" max="10975" width="0.69921875" style="150" customWidth="1"/>
    <col min="10976" max="10976" width="0" style="150" hidden="1" customWidth="1"/>
    <col min="10977" max="10977" width="1.69921875" style="150" customWidth="1"/>
    <col min="10978" max="10978" width="3" style="150" customWidth="1"/>
    <col min="10979" max="10982" width="1.69921875" style="150" customWidth="1"/>
    <col min="10983" max="10983" width="0" style="150" hidden="1" customWidth="1"/>
    <col min="10984" max="10990" width="1.69921875" style="150" customWidth="1"/>
    <col min="10991" max="10991" width="0" style="150" hidden="1" customWidth="1"/>
    <col min="10992" max="11212" width="1.69921875" style="150"/>
    <col min="11213" max="11213" width="4" style="150" customWidth="1"/>
    <col min="11214" max="11217" width="0" style="150" hidden="1" customWidth="1"/>
    <col min="11218" max="11230" width="1.69921875" style="150" customWidth="1"/>
    <col min="11231" max="11231" width="0.69921875" style="150" customWidth="1"/>
    <col min="11232" max="11232" width="0" style="150" hidden="1" customWidth="1"/>
    <col min="11233" max="11233" width="1.69921875" style="150" customWidth="1"/>
    <col min="11234" max="11234" width="3" style="150" customWidth="1"/>
    <col min="11235" max="11238" width="1.69921875" style="150" customWidth="1"/>
    <col min="11239" max="11239" width="0" style="150" hidden="1" customWidth="1"/>
    <col min="11240" max="11246" width="1.69921875" style="150" customWidth="1"/>
    <col min="11247" max="11247" width="0" style="150" hidden="1" customWidth="1"/>
    <col min="11248" max="11468" width="1.69921875" style="150"/>
    <col min="11469" max="11469" width="4" style="150" customWidth="1"/>
    <col min="11470" max="11473" width="0" style="150" hidden="1" customWidth="1"/>
    <col min="11474" max="11486" width="1.69921875" style="150" customWidth="1"/>
    <col min="11487" max="11487" width="0.69921875" style="150" customWidth="1"/>
    <col min="11488" max="11488" width="0" style="150" hidden="1" customWidth="1"/>
    <col min="11489" max="11489" width="1.69921875" style="150" customWidth="1"/>
    <col min="11490" max="11490" width="3" style="150" customWidth="1"/>
    <col min="11491" max="11494" width="1.69921875" style="150" customWidth="1"/>
    <col min="11495" max="11495" width="0" style="150" hidden="1" customWidth="1"/>
    <col min="11496" max="11502" width="1.69921875" style="150" customWidth="1"/>
    <col min="11503" max="11503" width="0" style="150" hidden="1" customWidth="1"/>
    <col min="11504" max="11724" width="1.69921875" style="150"/>
    <col min="11725" max="11725" width="4" style="150" customWidth="1"/>
    <col min="11726" max="11729" width="0" style="150" hidden="1" customWidth="1"/>
    <col min="11730" max="11742" width="1.69921875" style="150" customWidth="1"/>
    <col min="11743" max="11743" width="0.69921875" style="150" customWidth="1"/>
    <col min="11744" max="11744" width="0" style="150" hidden="1" customWidth="1"/>
    <col min="11745" max="11745" width="1.69921875" style="150" customWidth="1"/>
    <col min="11746" max="11746" width="3" style="150" customWidth="1"/>
    <col min="11747" max="11750" width="1.69921875" style="150" customWidth="1"/>
    <col min="11751" max="11751" width="0" style="150" hidden="1" customWidth="1"/>
    <col min="11752" max="11758" width="1.69921875" style="150" customWidth="1"/>
    <col min="11759" max="11759" width="0" style="150" hidden="1" customWidth="1"/>
    <col min="11760" max="11980" width="1.69921875" style="150"/>
    <col min="11981" max="11981" width="4" style="150" customWidth="1"/>
    <col min="11982" max="11985" width="0" style="150" hidden="1" customWidth="1"/>
    <col min="11986" max="11998" width="1.69921875" style="150" customWidth="1"/>
    <col min="11999" max="11999" width="0.69921875" style="150" customWidth="1"/>
    <col min="12000" max="12000" width="0" style="150" hidden="1" customWidth="1"/>
    <col min="12001" max="12001" width="1.69921875" style="150" customWidth="1"/>
    <col min="12002" max="12002" width="3" style="150" customWidth="1"/>
    <col min="12003" max="12006" width="1.69921875" style="150" customWidth="1"/>
    <col min="12007" max="12007" width="0" style="150" hidden="1" customWidth="1"/>
    <col min="12008" max="12014" width="1.69921875" style="150" customWidth="1"/>
    <col min="12015" max="12015" width="0" style="150" hidden="1" customWidth="1"/>
    <col min="12016" max="12236" width="1.69921875" style="150"/>
    <col min="12237" max="12237" width="4" style="150" customWidth="1"/>
    <col min="12238" max="12241" width="0" style="150" hidden="1" customWidth="1"/>
    <col min="12242" max="12254" width="1.69921875" style="150" customWidth="1"/>
    <col min="12255" max="12255" width="0.69921875" style="150" customWidth="1"/>
    <col min="12256" max="12256" width="0" style="150" hidden="1" customWidth="1"/>
    <col min="12257" max="12257" width="1.69921875" style="150" customWidth="1"/>
    <col min="12258" max="12258" width="3" style="150" customWidth="1"/>
    <col min="12259" max="12262" width="1.69921875" style="150" customWidth="1"/>
    <col min="12263" max="12263" width="0" style="150" hidden="1" customWidth="1"/>
    <col min="12264" max="12270" width="1.69921875" style="150" customWidth="1"/>
    <col min="12271" max="12271" width="0" style="150" hidden="1" customWidth="1"/>
    <col min="12272" max="12492" width="1.69921875" style="150"/>
    <col min="12493" max="12493" width="4" style="150" customWidth="1"/>
    <col min="12494" max="12497" width="0" style="150" hidden="1" customWidth="1"/>
    <col min="12498" max="12510" width="1.69921875" style="150" customWidth="1"/>
    <col min="12511" max="12511" width="0.69921875" style="150" customWidth="1"/>
    <col min="12512" max="12512" width="0" style="150" hidden="1" customWidth="1"/>
    <col min="12513" max="12513" width="1.69921875" style="150" customWidth="1"/>
    <col min="12514" max="12514" width="3" style="150" customWidth="1"/>
    <col min="12515" max="12518" width="1.69921875" style="150" customWidth="1"/>
    <col min="12519" max="12519" width="0" style="150" hidden="1" customWidth="1"/>
    <col min="12520" max="12526" width="1.69921875" style="150" customWidth="1"/>
    <col min="12527" max="12527" width="0" style="150" hidden="1" customWidth="1"/>
    <col min="12528" max="12748" width="1.69921875" style="150"/>
    <col min="12749" max="12749" width="4" style="150" customWidth="1"/>
    <col min="12750" max="12753" width="0" style="150" hidden="1" customWidth="1"/>
    <col min="12754" max="12766" width="1.69921875" style="150" customWidth="1"/>
    <col min="12767" max="12767" width="0.69921875" style="150" customWidth="1"/>
    <col min="12768" max="12768" width="0" style="150" hidden="1" customWidth="1"/>
    <col min="12769" max="12769" width="1.69921875" style="150" customWidth="1"/>
    <col min="12770" max="12770" width="3" style="150" customWidth="1"/>
    <col min="12771" max="12774" width="1.69921875" style="150" customWidth="1"/>
    <col min="12775" max="12775" width="0" style="150" hidden="1" customWidth="1"/>
    <col min="12776" max="12782" width="1.69921875" style="150" customWidth="1"/>
    <col min="12783" max="12783" width="0" style="150" hidden="1" customWidth="1"/>
    <col min="12784" max="13004" width="1.69921875" style="150"/>
    <col min="13005" max="13005" width="4" style="150" customWidth="1"/>
    <col min="13006" max="13009" width="0" style="150" hidden="1" customWidth="1"/>
    <col min="13010" max="13022" width="1.69921875" style="150" customWidth="1"/>
    <col min="13023" max="13023" width="0.69921875" style="150" customWidth="1"/>
    <col min="13024" max="13024" width="0" style="150" hidden="1" customWidth="1"/>
    <col min="13025" max="13025" width="1.69921875" style="150" customWidth="1"/>
    <col min="13026" max="13026" width="3" style="150" customWidth="1"/>
    <col min="13027" max="13030" width="1.69921875" style="150" customWidth="1"/>
    <col min="13031" max="13031" width="0" style="150" hidden="1" customWidth="1"/>
    <col min="13032" max="13038" width="1.69921875" style="150" customWidth="1"/>
    <col min="13039" max="13039" width="0" style="150" hidden="1" customWidth="1"/>
    <col min="13040" max="13260" width="1.69921875" style="150"/>
    <col min="13261" max="13261" width="4" style="150" customWidth="1"/>
    <col min="13262" max="13265" width="0" style="150" hidden="1" customWidth="1"/>
    <col min="13266" max="13278" width="1.69921875" style="150" customWidth="1"/>
    <col min="13279" max="13279" width="0.69921875" style="150" customWidth="1"/>
    <col min="13280" max="13280" width="0" style="150" hidden="1" customWidth="1"/>
    <col min="13281" max="13281" width="1.69921875" style="150" customWidth="1"/>
    <col min="13282" max="13282" width="3" style="150" customWidth="1"/>
    <col min="13283" max="13286" width="1.69921875" style="150" customWidth="1"/>
    <col min="13287" max="13287" width="0" style="150" hidden="1" customWidth="1"/>
    <col min="13288" max="13294" width="1.69921875" style="150" customWidth="1"/>
    <col min="13295" max="13295" width="0" style="150" hidden="1" customWidth="1"/>
    <col min="13296" max="13516" width="1.69921875" style="150"/>
    <col min="13517" max="13517" width="4" style="150" customWidth="1"/>
    <col min="13518" max="13521" width="0" style="150" hidden="1" customWidth="1"/>
    <col min="13522" max="13534" width="1.69921875" style="150" customWidth="1"/>
    <col min="13535" max="13535" width="0.69921875" style="150" customWidth="1"/>
    <col min="13536" max="13536" width="0" style="150" hidden="1" customWidth="1"/>
    <col min="13537" max="13537" width="1.69921875" style="150" customWidth="1"/>
    <col min="13538" max="13538" width="3" style="150" customWidth="1"/>
    <col min="13539" max="13542" width="1.69921875" style="150" customWidth="1"/>
    <col min="13543" max="13543" width="0" style="150" hidden="1" customWidth="1"/>
    <col min="13544" max="13550" width="1.69921875" style="150" customWidth="1"/>
    <col min="13551" max="13551" width="0" style="150" hidden="1" customWidth="1"/>
    <col min="13552" max="13772" width="1.69921875" style="150"/>
    <col min="13773" max="13773" width="4" style="150" customWidth="1"/>
    <col min="13774" max="13777" width="0" style="150" hidden="1" customWidth="1"/>
    <col min="13778" max="13790" width="1.69921875" style="150" customWidth="1"/>
    <col min="13791" max="13791" width="0.69921875" style="150" customWidth="1"/>
    <col min="13792" max="13792" width="0" style="150" hidden="1" customWidth="1"/>
    <col min="13793" max="13793" width="1.69921875" style="150" customWidth="1"/>
    <col min="13794" max="13794" width="3" style="150" customWidth="1"/>
    <col min="13795" max="13798" width="1.69921875" style="150" customWidth="1"/>
    <col min="13799" max="13799" width="0" style="150" hidden="1" customWidth="1"/>
    <col min="13800" max="13806" width="1.69921875" style="150" customWidth="1"/>
    <col min="13807" max="13807" width="0" style="150" hidden="1" customWidth="1"/>
    <col min="13808" max="14028" width="1.69921875" style="150"/>
    <col min="14029" max="14029" width="4" style="150" customWidth="1"/>
    <col min="14030" max="14033" width="0" style="150" hidden="1" customWidth="1"/>
    <col min="14034" max="14046" width="1.69921875" style="150" customWidth="1"/>
    <col min="14047" max="14047" width="0.69921875" style="150" customWidth="1"/>
    <col min="14048" max="14048" width="0" style="150" hidden="1" customWidth="1"/>
    <col min="14049" max="14049" width="1.69921875" style="150" customWidth="1"/>
    <col min="14050" max="14050" width="3" style="150" customWidth="1"/>
    <col min="14051" max="14054" width="1.69921875" style="150" customWidth="1"/>
    <col min="14055" max="14055" width="0" style="150" hidden="1" customWidth="1"/>
    <col min="14056" max="14062" width="1.69921875" style="150" customWidth="1"/>
    <col min="14063" max="14063" width="0" style="150" hidden="1" customWidth="1"/>
    <col min="14064" max="14284" width="1.69921875" style="150"/>
    <col min="14285" max="14285" width="4" style="150" customWidth="1"/>
    <col min="14286" max="14289" width="0" style="150" hidden="1" customWidth="1"/>
    <col min="14290" max="14302" width="1.69921875" style="150" customWidth="1"/>
    <col min="14303" max="14303" width="0.69921875" style="150" customWidth="1"/>
    <col min="14304" max="14304" width="0" style="150" hidden="1" customWidth="1"/>
    <col min="14305" max="14305" width="1.69921875" style="150" customWidth="1"/>
    <col min="14306" max="14306" width="3" style="150" customWidth="1"/>
    <col min="14307" max="14310" width="1.69921875" style="150" customWidth="1"/>
    <col min="14311" max="14311" width="0" style="150" hidden="1" customWidth="1"/>
    <col min="14312" max="14318" width="1.69921875" style="150" customWidth="1"/>
    <col min="14319" max="14319" width="0" style="150" hidden="1" customWidth="1"/>
    <col min="14320" max="14540" width="1.69921875" style="150"/>
    <col min="14541" max="14541" width="4" style="150" customWidth="1"/>
    <col min="14542" max="14545" width="0" style="150" hidden="1" customWidth="1"/>
    <col min="14546" max="14558" width="1.69921875" style="150" customWidth="1"/>
    <col min="14559" max="14559" width="0.69921875" style="150" customWidth="1"/>
    <col min="14560" max="14560" width="0" style="150" hidden="1" customWidth="1"/>
    <col min="14561" max="14561" width="1.69921875" style="150" customWidth="1"/>
    <col min="14562" max="14562" width="3" style="150" customWidth="1"/>
    <col min="14563" max="14566" width="1.69921875" style="150" customWidth="1"/>
    <col min="14567" max="14567" width="0" style="150" hidden="1" customWidth="1"/>
    <col min="14568" max="14574" width="1.69921875" style="150" customWidth="1"/>
    <col min="14575" max="14575" width="0" style="150" hidden="1" customWidth="1"/>
    <col min="14576" max="14796" width="1.69921875" style="150"/>
    <col min="14797" max="14797" width="4" style="150" customWidth="1"/>
    <col min="14798" max="14801" width="0" style="150" hidden="1" customWidth="1"/>
    <col min="14802" max="14814" width="1.69921875" style="150" customWidth="1"/>
    <col min="14815" max="14815" width="0.69921875" style="150" customWidth="1"/>
    <col min="14816" max="14816" width="0" style="150" hidden="1" customWidth="1"/>
    <col min="14817" max="14817" width="1.69921875" style="150" customWidth="1"/>
    <col min="14818" max="14818" width="3" style="150" customWidth="1"/>
    <col min="14819" max="14822" width="1.69921875" style="150" customWidth="1"/>
    <col min="14823" max="14823" width="0" style="150" hidden="1" customWidth="1"/>
    <col min="14824" max="14830" width="1.69921875" style="150" customWidth="1"/>
    <col min="14831" max="14831" width="0" style="150" hidden="1" customWidth="1"/>
    <col min="14832" max="15052" width="1.69921875" style="150"/>
    <col min="15053" max="15053" width="4" style="150" customWidth="1"/>
    <col min="15054" max="15057" width="0" style="150" hidden="1" customWidth="1"/>
    <col min="15058" max="15070" width="1.69921875" style="150" customWidth="1"/>
    <col min="15071" max="15071" width="0.69921875" style="150" customWidth="1"/>
    <col min="15072" max="15072" width="0" style="150" hidden="1" customWidth="1"/>
    <col min="15073" max="15073" width="1.69921875" style="150" customWidth="1"/>
    <col min="15074" max="15074" width="3" style="150" customWidth="1"/>
    <col min="15075" max="15078" width="1.69921875" style="150" customWidth="1"/>
    <col min="15079" max="15079" width="0" style="150" hidden="1" customWidth="1"/>
    <col min="15080" max="15086" width="1.69921875" style="150" customWidth="1"/>
    <col min="15087" max="15087" width="0" style="150" hidden="1" customWidth="1"/>
    <col min="15088" max="15308" width="1.69921875" style="150"/>
    <col min="15309" max="15309" width="4" style="150" customWidth="1"/>
    <col min="15310" max="15313" width="0" style="150" hidden="1" customWidth="1"/>
    <col min="15314" max="15326" width="1.69921875" style="150" customWidth="1"/>
    <col min="15327" max="15327" width="0.69921875" style="150" customWidth="1"/>
    <col min="15328" max="15328" width="0" style="150" hidden="1" customWidth="1"/>
    <col min="15329" max="15329" width="1.69921875" style="150" customWidth="1"/>
    <col min="15330" max="15330" width="3" style="150" customWidth="1"/>
    <col min="15331" max="15334" width="1.69921875" style="150" customWidth="1"/>
    <col min="15335" max="15335" width="0" style="150" hidden="1" customWidth="1"/>
    <col min="15336" max="15342" width="1.69921875" style="150" customWidth="1"/>
    <col min="15343" max="15343" width="0" style="150" hidden="1" customWidth="1"/>
    <col min="15344" max="15564" width="1.69921875" style="150"/>
    <col min="15565" max="15565" width="4" style="150" customWidth="1"/>
    <col min="15566" max="15569" width="0" style="150" hidden="1" customWidth="1"/>
    <col min="15570" max="15582" width="1.69921875" style="150" customWidth="1"/>
    <col min="15583" max="15583" width="0.69921875" style="150" customWidth="1"/>
    <col min="15584" max="15584" width="0" style="150" hidden="1" customWidth="1"/>
    <col min="15585" max="15585" width="1.69921875" style="150" customWidth="1"/>
    <col min="15586" max="15586" width="3" style="150" customWidth="1"/>
    <col min="15587" max="15590" width="1.69921875" style="150" customWidth="1"/>
    <col min="15591" max="15591" width="0" style="150" hidden="1" customWidth="1"/>
    <col min="15592" max="15598" width="1.69921875" style="150" customWidth="1"/>
    <col min="15599" max="15599" width="0" style="150" hidden="1" customWidth="1"/>
    <col min="15600" max="15820" width="1.69921875" style="150"/>
    <col min="15821" max="15821" width="4" style="150" customWidth="1"/>
    <col min="15822" max="15825" width="0" style="150" hidden="1" customWidth="1"/>
    <col min="15826" max="15838" width="1.69921875" style="150" customWidth="1"/>
    <col min="15839" max="15839" width="0.69921875" style="150" customWidth="1"/>
    <col min="15840" max="15840" width="0" style="150" hidden="1" customWidth="1"/>
    <col min="15841" max="15841" width="1.69921875" style="150" customWidth="1"/>
    <col min="15842" max="15842" width="3" style="150" customWidth="1"/>
    <col min="15843" max="15846" width="1.69921875" style="150" customWidth="1"/>
    <col min="15847" max="15847" width="0" style="150" hidden="1" customWidth="1"/>
    <col min="15848" max="15854" width="1.69921875" style="150" customWidth="1"/>
    <col min="15855" max="15855" width="0" style="150" hidden="1" customWidth="1"/>
    <col min="15856" max="16076" width="1.69921875" style="150"/>
    <col min="16077" max="16077" width="4" style="150" customWidth="1"/>
    <col min="16078" max="16081" width="0" style="150" hidden="1" customWidth="1"/>
    <col min="16082" max="16094" width="1.69921875" style="150" customWidth="1"/>
    <col min="16095" max="16095" width="0.69921875" style="150" customWidth="1"/>
    <col min="16096" max="16096" width="0" style="150" hidden="1" customWidth="1"/>
    <col min="16097" max="16097" width="1.69921875" style="150" customWidth="1"/>
    <col min="16098" max="16098" width="3" style="150" customWidth="1"/>
    <col min="16099" max="16102" width="1.69921875" style="150" customWidth="1"/>
    <col min="16103" max="16103" width="0" style="150" hidden="1" customWidth="1"/>
    <col min="16104" max="16110" width="1.69921875" style="150" customWidth="1"/>
    <col min="16111" max="16111" width="0" style="150" hidden="1" customWidth="1"/>
    <col min="16112" max="16384" width="1.69921875" style="150"/>
  </cols>
  <sheetData>
    <row r="1" spans="1:51" ht="11.25" customHeight="1">
      <c r="B1" s="409" t="s">
        <v>1139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151"/>
      <c r="AY1" s="151"/>
    </row>
    <row r="2" spans="1:51" ht="11.25" customHeight="1"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409"/>
      <c r="AX2" s="151"/>
      <c r="AY2" s="151"/>
    </row>
    <row r="3" spans="1:51" ht="8.25" customHeight="1">
      <c r="B3" s="411" t="s">
        <v>1173</v>
      </c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151"/>
      <c r="AY3" s="151"/>
    </row>
    <row r="4" spans="1:51" ht="8.25" customHeight="1" thickBot="1"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152"/>
      <c r="AY4" s="152"/>
    </row>
    <row r="5" spans="1:51" ht="11.25" hidden="1" customHeight="1">
      <c r="B5" s="237" t="s">
        <v>1127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37"/>
      <c r="AV5" s="237"/>
      <c r="AW5" s="237"/>
    </row>
    <row r="6" spans="1:51" ht="11.25" hidden="1" customHeight="1" thickBot="1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</row>
    <row r="7" spans="1:51" ht="11.25" customHeight="1">
      <c r="A7" s="153"/>
      <c r="B7" s="236" t="s">
        <v>1146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360"/>
      <c r="S7" s="363" t="str">
        <f>E11</f>
        <v>吉岡</v>
      </c>
      <c r="T7" s="236"/>
      <c r="U7" s="236"/>
      <c r="V7" s="236" t="s">
        <v>1128</v>
      </c>
      <c r="W7" s="236" t="str">
        <f>N11</f>
        <v>井上</v>
      </c>
      <c r="X7" s="236"/>
      <c r="Y7" s="360"/>
      <c r="Z7" s="363" t="str">
        <f>E16</f>
        <v>川瀬</v>
      </c>
      <c r="AA7" s="236"/>
      <c r="AB7" s="236"/>
      <c r="AC7" s="236"/>
      <c r="AD7" s="236" t="s">
        <v>1128</v>
      </c>
      <c r="AE7" s="236" t="str">
        <f>N16</f>
        <v>川上</v>
      </c>
      <c r="AF7" s="236"/>
      <c r="AG7" s="360"/>
      <c r="AH7" s="363" t="str">
        <f>E20</f>
        <v>柏木</v>
      </c>
      <c r="AI7" s="236"/>
      <c r="AJ7" s="236"/>
      <c r="AK7" s="236"/>
      <c r="AL7" s="236" t="s">
        <v>1128</v>
      </c>
      <c r="AM7" s="236" t="str">
        <f>N20</f>
        <v>浅田</v>
      </c>
      <c r="AN7" s="236"/>
      <c r="AO7" s="239"/>
      <c r="AP7" s="348" t="s">
        <v>1129</v>
      </c>
      <c r="AQ7" s="236"/>
      <c r="AR7" s="236"/>
      <c r="AS7" s="236"/>
      <c r="AT7" s="236"/>
      <c r="AU7" s="236"/>
      <c r="AV7" s="236"/>
      <c r="AW7" s="349"/>
    </row>
    <row r="8" spans="1:51" ht="11.25" customHeight="1">
      <c r="A8" s="153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361"/>
      <c r="S8" s="364"/>
      <c r="T8" s="237"/>
      <c r="U8" s="237"/>
      <c r="V8" s="237"/>
      <c r="W8" s="237"/>
      <c r="X8" s="237"/>
      <c r="Y8" s="361"/>
      <c r="Z8" s="364"/>
      <c r="AA8" s="237"/>
      <c r="AB8" s="237"/>
      <c r="AC8" s="237"/>
      <c r="AD8" s="237"/>
      <c r="AE8" s="237"/>
      <c r="AF8" s="237"/>
      <c r="AG8" s="361"/>
      <c r="AH8" s="364"/>
      <c r="AI8" s="237"/>
      <c r="AJ8" s="237"/>
      <c r="AK8" s="237"/>
      <c r="AL8" s="237"/>
      <c r="AM8" s="237"/>
      <c r="AN8" s="237"/>
      <c r="AO8" s="240"/>
      <c r="AP8" s="350"/>
      <c r="AQ8" s="237"/>
      <c r="AR8" s="237"/>
      <c r="AS8" s="237"/>
      <c r="AT8" s="237"/>
      <c r="AU8" s="237"/>
      <c r="AV8" s="237"/>
      <c r="AW8" s="351"/>
    </row>
    <row r="9" spans="1:51" ht="11.25" customHeight="1">
      <c r="A9" s="153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361"/>
      <c r="S9" s="364"/>
      <c r="T9" s="237"/>
      <c r="U9" s="237"/>
      <c r="V9" s="237"/>
      <c r="W9" s="237"/>
      <c r="X9" s="237"/>
      <c r="Y9" s="361"/>
      <c r="Z9" s="364"/>
      <c r="AA9" s="237"/>
      <c r="AB9" s="237"/>
      <c r="AC9" s="237"/>
      <c r="AD9" s="237"/>
      <c r="AE9" s="237"/>
      <c r="AF9" s="237"/>
      <c r="AG9" s="361"/>
      <c r="AH9" s="364"/>
      <c r="AI9" s="237"/>
      <c r="AJ9" s="237"/>
      <c r="AK9" s="237"/>
      <c r="AL9" s="237"/>
      <c r="AM9" s="237"/>
      <c r="AN9" s="237"/>
      <c r="AO9" s="240"/>
      <c r="AP9" s="352" t="s">
        <v>1130</v>
      </c>
      <c r="AQ9" s="353"/>
      <c r="AR9" s="353"/>
      <c r="AS9" s="353"/>
      <c r="AT9" s="353"/>
      <c r="AU9" s="353"/>
      <c r="AV9" s="353"/>
      <c r="AW9" s="354"/>
    </row>
    <row r="10" spans="1:51" ht="11.25" customHeight="1">
      <c r="A10" s="153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362"/>
      <c r="S10" s="364"/>
      <c r="T10" s="237"/>
      <c r="U10" s="237"/>
      <c r="V10" s="237"/>
      <c r="W10" s="237"/>
      <c r="X10" s="237"/>
      <c r="Y10" s="361"/>
      <c r="Z10" s="365"/>
      <c r="AA10" s="238"/>
      <c r="AB10" s="238"/>
      <c r="AC10" s="238"/>
      <c r="AD10" s="238"/>
      <c r="AE10" s="238"/>
      <c r="AF10" s="238"/>
      <c r="AG10" s="362"/>
      <c r="AH10" s="365"/>
      <c r="AI10" s="238"/>
      <c r="AJ10" s="238"/>
      <c r="AK10" s="238"/>
      <c r="AL10" s="238"/>
      <c r="AM10" s="238"/>
      <c r="AN10" s="238"/>
      <c r="AO10" s="241"/>
      <c r="AP10" s="355"/>
      <c r="AQ10" s="356"/>
      <c r="AR10" s="356"/>
      <c r="AS10" s="356"/>
      <c r="AT10" s="356"/>
      <c r="AU10" s="356"/>
      <c r="AV10" s="356"/>
      <c r="AW10" s="357"/>
    </row>
    <row r="11" spans="1:51" s="156" customFormat="1" ht="16.5" customHeight="1">
      <c r="A11" s="154"/>
      <c r="B11" s="287"/>
      <c r="C11" s="287"/>
      <c r="D11" s="287"/>
      <c r="E11" s="358" t="s">
        <v>1170</v>
      </c>
      <c r="F11" s="358"/>
      <c r="G11" s="358"/>
      <c r="H11" s="358"/>
      <c r="I11" s="358"/>
      <c r="J11" s="330" t="s">
        <v>1128</v>
      </c>
      <c r="K11" s="358"/>
      <c r="L11" s="358"/>
      <c r="M11" s="358"/>
      <c r="N11" s="358" t="s">
        <v>1171</v>
      </c>
      <c r="O11" s="358"/>
      <c r="P11" s="358"/>
      <c r="Q11" s="358"/>
      <c r="R11" s="359"/>
      <c r="S11" s="332" t="str">
        <f>IF(Z11="","丸付き数字は試合順序","")</f>
        <v>丸付き数字は試合順序</v>
      </c>
      <c r="T11" s="333"/>
      <c r="U11" s="333"/>
      <c r="V11" s="333"/>
      <c r="W11" s="333"/>
      <c r="X11" s="333"/>
      <c r="Y11" s="334"/>
      <c r="Z11" s="155"/>
      <c r="AA11" s="228" t="s">
        <v>1131</v>
      </c>
      <c r="AB11" s="228"/>
      <c r="AC11" s="228">
        <v>6</v>
      </c>
      <c r="AD11" s="228"/>
      <c r="AE11" s="198" t="s">
        <v>1132</v>
      </c>
      <c r="AF11" s="228">
        <v>0</v>
      </c>
      <c r="AG11" s="230"/>
      <c r="AH11" s="182"/>
      <c r="AI11" s="228" t="s">
        <v>1131</v>
      </c>
      <c r="AJ11" s="228"/>
      <c r="AK11" s="228">
        <v>6</v>
      </c>
      <c r="AL11" s="228"/>
      <c r="AM11" s="198" t="s">
        <v>1132</v>
      </c>
      <c r="AN11" s="228">
        <v>2</v>
      </c>
      <c r="AO11" s="230"/>
      <c r="AP11" s="338" t="s">
        <v>1185</v>
      </c>
      <c r="AQ11" s="339"/>
      <c r="AR11" s="339"/>
      <c r="AS11" s="339"/>
      <c r="AT11" s="414" t="s">
        <v>1183</v>
      </c>
      <c r="AU11" s="414"/>
      <c r="AV11" s="414"/>
      <c r="AW11" s="415"/>
    </row>
    <row r="12" spans="1:51" s="156" customFormat="1" ht="16.5" customHeight="1">
      <c r="A12" s="154"/>
      <c r="B12" s="237"/>
      <c r="C12" s="237"/>
      <c r="D12" s="237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1"/>
      <c r="S12" s="335"/>
      <c r="T12" s="336"/>
      <c r="U12" s="336"/>
      <c r="V12" s="336"/>
      <c r="W12" s="336"/>
      <c r="X12" s="336"/>
      <c r="Y12" s="337"/>
      <c r="Z12" s="157"/>
      <c r="AA12" s="274" t="s">
        <v>1133</v>
      </c>
      <c r="AB12" s="274"/>
      <c r="AC12" s="274">
        <v>6</v>
      </c>
      <c r="AD12" s="274"/>
      <c r="AE12" s="199" t="s">
        <v>1132</v>
      </c>
      <c r="AF12" s="274">
        <v>0</v>
      </c>
      <c r="AG12" s="275"/>
      <c r="AH12" s="183"/>
      <c r="AI12" s="274" t="s">
        <v>1133</v>
      </c>
      <c r="AJ12" s="274"/>
      <c r="AK12" s="274">
        <v>6</v>
      </c>
      <c r="AL12" s="274"/>
      <c r="AM12" s="199" t="s">
        <v>1132</v>
      </c>
      <c r="AN12" s="274">
        <v>1</v>
      </c>
      <c r="AO12" s="275"/>
      <c r="AP12" s="340"/>
      <c r="AQ12" s="341"/>
      <c r="AR12" s="341"/>
      <c r="AS12" s="341"/>
      <c r="AT12" s="416"/>
      <c r="AU12" s="416"/>
      <c r="AV12" s="416"/>
      <c r="AW12" s="417"/>
    </row>
    <row r="13" spans="1:51" s="156" customFormat="1" ht="16.5" customHeight="1">
      <c r="A13" s="154"/>
      <c r="B13" s="237"/>
      <c r="C13" s="237"/>
      <c r="D13" s="237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1"/>
      <c r="S13" s="335"/>
      <c r="T13" s="336"/>
      <c r="U13" s="336"/>
      <c r="V13" s="336"/>
      <c r="W13" s="336"/>
      <c r="X13" s="336"/>
      <c r="Y13" s="337"/>
      <c r="Z13" s="158"/>
      <c r="AA13" s="274" t="s">
        <v>1134</v>
      </c>
      <c r="AB13" s="274"/>
      <c r="AC13" s="273">
        <v>6</v>
      </c>
      <c r="AD13" s="273"/>
      <c r="AE13" s="199" t="s">
        <v>1132</v>
      </c>
      <c r="AF13" s="274">
        <v>3</v>
      </c>
      <c r="AG13" s="275"/>
      <c r="AH13" s="183"/>
      <c r="AI13" s="274" t="s">
        <v>1134</v>
      </c>
      <c r="AJ13" s="274"/>
      <c r="AK13" s="273">
        <v>5</v>
      </c>
      <c r="AL13" s="273"/>
      <c r="AM13" s="199" t="s">
        <v>1132</v>
      </c>
      <c r="AN13" s="274">
        <v>6</v>
      </c>
      <c r="AO13" s="275"/>
      <c r="AP13" s="342"/>
      <c r="AQ13" s="341"/>
      <c r="AR13" s="341"/>
      <c r="AS13" s="341"/>
      <c r="AT13" s="416"/>
      <c r="AU13" s="416"/>
      <c r="AV13" s="416"/>
      <c r="AW13" s="417"/>
    </row>
    <row r="14" spans="1:51" ht="16.5" customHeight="1">
      <c r="A14" s="153"/>
      <c r="B14" s="237"/>
      <c r="C14" s="237"/>
      <c r="D14" s="237"/>
      <c r="E14" s="330" t="s">
        <v>1151</v>
      </c>
      <c r="F14" s="330"/>
      <c r="G14" s="330"/>
      <c r="H14" s="330"/>
      <c r="I14" s="330"/>
      <c r="J14" s="215"/>
      <c r="K14" s="330"/>
      <c r="L14" s="330"/>
      <c r="M14" s="330"/>
      <c r="N14" s="330" t="s">
        <v>1151</v>
      </c>
      <c r="O14" s="330"/>
      <c r="P14" s="330"/>
      <c r="Q14" s="330"/>
      <c r="R14" s="331"/>
      <c r="S14" s="335"/>
      <c r="T14" s="336"/>
      <c r="U14" s="336"/>
      <c r="V14" s="336"/>
      <c r="W14" s="336"/>
      <c r="X14" s="336"/>
      <c r="Y14" s="337"/>
      <c r="Z14" s="158"/>
      <c r="AA14" s="274"/>
      <c r="AB14" s="274"/>
      <c r="AC14" s="274" t="s">
        <v>1179</v>
      </c>
      <c r="AD14" s="274"/>
      <c r="AE14" s="199" t="s">
        <v>1132</v>
      </c>
      <c r="AF14" s="274">
        <v>0</v>
      </c>
      <c r="AG14" s="275"/>
      <c r="AH14" s="183"/>
      <c r="AI14" s="274"/>
      <c r="AJ14" s="274"/>
      <c r="AK14" s="274" t="s">
        <v>1178</v>
      </c>
      <c r="AL14" s="274"/>
      <c r="AM14" s="199" t="s">
        <v>1132</v>
      </c>
      <c r="AN14" s="274">
        <v>1</v>
      </c>
      <c r="AO14" s="275"/>
      <c r="AP14" s="261"/>
      <c r="AQ14" s="262"/>
      <c r="AR14" s="262"/>
      <c r="AS14" s="262"/>
      <c r="AT14" s="259"/>
      <c r="AU14" s="259"/>
      <c r="AV14" s="259"/>
      <c r="AW14" s="260"/>
    </row>
    <row r="15" spans="1:51" ht="5.25" hidden="1" customHeight="1">
      <c r="A15" s="153"/>
      <c r="B15" s="238"/>
      <c r="C15" s="238"/>
      <c r="D15" s="238"/>
      <c r="E15" s="214"/>
      <c r="F15" s="214"/>
      <c r="G15" s="214"/>
      <c r="H15" s="214"/>
      <c r="I15" s="214"/>
      <c r="J15" s="214"/>
      <c r="K15" s="408"/>
      <c r="L15" s="408"/>
      <c r="M15" s="408"/>
      <c r="N15" s="214"/>
      <c r="O15" s="214"/>
      <c r="P15" s="214"/>
      <c r="Q15" s="216"/>
      <c r="R15" s="217"/>
      <c r="S15" s="186"/>
      <c r="T15" s="194"/>
      <c r="U15" s="194"/>
      <c r="V15" s="189"/>
      <c r="W15" s="189"/>
      <c r="X15" s="189"/>
      <c r="Y15" s="195"/>
      <c r="Z15" s="187">
        <f>IF(Z11="⑦","7",IF(Z11="⑥","6",Z11))</f>
        <v>0</v>
      </c>
      <c r="AA15" s="196"/>
      <c r="AB15" s="196"/>
      <c r="AC15" s="196"/>
      <c r="AD15" s="196"/>
      <c r="AE15" s="196"/>
      <c r="AF15" s="196"/>
      <c r="AG15" s="197"/>
      <c r="AH15" s="187">
        <f>IF(AH11="⑦","7",IF(AH11="⑥","6",AH11))</f>
        <v>0</v>
      </c>
      <c r="AI15" s="196"/>
      <c r="AJ15" s="196"/>
      <c r="AK15" s="196"/>
      <c r="AL15" s="196"/>
      <c r="AM15" s="196"/>
      <c r="AN15" s="196"/>
      <c r="AO15" s="197"/>
      <c r="AP15" s="404"/>
      <c r="AQ15" s="405"/>
      <c r="AR15" s="405"/>
      <c r="AS15" s="405"/>
      <c r="AT15" s="379"/>
      <c r="AU15" s="379"/>
      <c r="AV15" s="379"/>
      <c r="AW15" s="380"/>
    </row>
    <row r="16" spans="1:51" ht="16.5" customHeight="1">
      <c r="A16" s="153"/>
      <c r="B16" s="287"/>
      <c r="C16" s="287"/>
      <c r="D16" s="287"/>
      <c r="E16" s="285" t="s">
        <v>1167</v>
      </c>
      <c r="F16" s="285"/>
      <c r="G16" s="285"/>
      <c r="H16" s="285"/>
      <c r="I16" s="285"/>
      <c r="J16" s="237" t="s">
        <v>1128</v>
      </c>
      <c r="K16" s="287"/>
      <c r="L16" s="287"/>
      <c r="M16" s="287"/>
      <c r="N16" s="288" t="s">
        <v>1152</v>
      </c>
      <c r="O16" s="288"/>
      <c r="P16" s="288"/>
      <c r="Q16" s="288"/>
      <c r="R16" s="289"/>
      <c r="S16" s="228" t="s">
        <v>1131</v>
      </c>
      <c r="T16" s="228"/>
      <c r="U16" s="228">
        <v>0</v>
      </c>
      <c r="V16" s="228"/>
      <c r="W16" s="198" t="s">
        <v>1132</v>
      </c>
      <c r="X16" s="228">
        <v>6</v>
      </c>
      <c r="Y16" s="230"/>
      <c r="Z16" s="317"/>
      <c r="AA16" s="318"/>
      <c r="AB16" s="318"/>
      <c r="AC16" s="318"/>
      <c r="AD16" s="318"/>
      <c r="AE16" s="318"/>
      <c r="AF16" s="318"/>
      <c r="AG16" s="319"/>
      <c r="AH16" s="182"/>
      <c r="AI16" s="228" t="s">
        <v>1131</v>
      </c>
      <c r="AJ16" s="228"/>
      <c r="AK16" s="228">
        <v>1</v>
      </c>
      <c r="AL16" s="228"/>
      <c r="AM16" s="198" t="s">
        <v>1132</v>
      </c>
      <c r="AN16" s="228">
        <v>6</v>
      </c>
      <c r="AO16" s="230"/>
      <c r="AP16" s="323" t="s">
        <v>1180</v>
      </c>
      <c r="AQ16" s="282"/>
      <c r="AR16" s="282"/>
      <c r="AS16" s="282"/>
      <c r="AT16" s="418" t="s">
        <v>1181</v>
      </c>
      <c r="AU16" s="418"/>
      <c r="AV16" s="418"/>
      <c r="AW16" s="419"/>
    </row>
    <row r="17" spans="1:86" ht="16.5" customHeight="1">
      <c r="A17" s="153"/>
      <c r="B17" s="237"/>
      <c r="C17" s="237"/>
      <c r="D17" s="237"/>
      <c r="E17" s="286"/>
      <c r="F17" s="286"/>
      <c r="G17" s="286"/>
      <c r="H17" s="286"/>
      <c r="I17" s="286"/>
      <c r="J17" s="237"/>
      <c r="K17" s="237"/>
      <c r="L17" s="237"/>
      <c r="M17" s="237"/>
      <c r="N17" s="314"/>
      <c r="O17" s="314"/>
      <c r="P17" s="314"/>
      <c r="Q17" s="314"/>
      <c r="R17" s="315"/>
      <c r="S17" s="274" t="s">
        <v>1133</v>
      </c>
      <c r="T17" s="274"/>
      <c r="U17" s="274">
        <v>0</v>
      </c>
      <c r="V17" s="274"/>
      <c r="W17" s="199" t="s">
        <v>1132</v>
      </c>
      <c r="X17" s="274">
        <v>6</v>
      </c>
      <c r="Y17" s="275"/>
      <c r="Z17" s="320"/>
      <c r="AA17" s="321"/>
      <c r="AB17" s="321"/>
      <c r="AC17" s="321"/>
      <c r="AD17" s="321"/>
      <c r="AE17" s="321"/>
      <c r="AF17" s="321"/>
      <c r="AG17" s="322"/>
      <c r="AH17" s="183"/>
      <c r="AI17" s="274" t="s">
        <v>1133</v>
      </c>
      <c r="AJ17" s="274"/>
      <c r="AK17" s="229">
        <v>6</v>
      </c>
      <c r="AL17" s="229"/>
      <c r="AM17" s="199" t="s">
        <v>1132</v>
      </c>
      <c r="AN17" s="274">
        <v>1</v>
      </c>
      <c r="AO17" s="275"/>
      <c r="AP17" s="324"/>
      <c r="AQ17" s="284"/>
      <c r="AR17" s="284"/>
      <c r="AS17" s="284"/>
      <c r="AT17" s="420"/>
      <c r="AU17" s="420"/>
      <c r="AV17" s="420"/>
      <c r="AW17" s="421"/>
    </row>
    <row r="18" spans="1:86" ht="16.5" customHeight="1">
      <c r="A18" s="153"/>
      <c r="B18" s="237"/>
      <c r="C18" s="237"/>
      <c r="D18" s="237"/>
      <c r="E18" s="286"/>
      <c r="F18" s="286"/>
      <c r="G18" s="286"/>
      <c r="H18" s="286"/>
      <c r="I18" s="286"/>
      <c r="J18" s="237"/>
      <c r="K18" s="237"/>
      <c r="L18" s="237"/>
      <c r="M18" s="237"/>
      <c r="N18" s="314"/>
      <c r="O18" s="314"/>
      <c r="P18" s="314"/>
      <c r="Q18" s="314"/>
      <c r="R18" s="315"/>
      <c r="S18" s="274" t="s">
        <v>1134</v>
      </c>
      <c r="T18" s="274"/>
      <c r="U18" s="273">
        <v>3</v>
      </c>
      <c r="V18" s="273"/>
      <c r="W18" s="199" t="s">
        <v>1132</v>
      </c>
      <c r="X18" s="274">
        <v>6</v>
      </c>
      <c r="Y18" s="275"/>
      <c r="Z18" s="320"/>
      <c r="AA18" s="321"/>
      <c r="AB18" s="321"/>
      <c r="AC18" s="321"/>
      <c r="AD18" s="321"/>
      <c r="AE18" s="321"/>
      <c r="AF18" s="321"/>
      <c r="AG18" s="322"/>
      <c r="AH18" s="183"/>
      <c r="AI18" s="274" t="s">
        <v>1134</v>
      </c>
      <c r="AJ18" s="274"/>
      <c r="AK18" s="273">
        <v>1</v>
      </c>
      <c r="AL18" s="273"/>
      <c r="AM18" s="199" t="s">
        <v>1132</v>
      </c>
      <c r="AN18" s="274">
        <v>6</v>
      </c>
      <c r="AO18" s="275"/>
      <c r="AP18" s="325"/>
      <c r="AQ18" s="284"/>
      <c r="AR18" s="284"/>
      <c r="AS18" s="284"/>
      <c r="AT18" s="420"/>
      <c r="AU18" s="420"/>
      <c r="AV18" s="420"/>
      <c r="AW18" s="421"/>
    </row>
    <row r="19" spans="1:86" ht="16.5" customHeight="1">
      <c r="A19" s="153"/>
      <c r="B19" s="237"/>
      <c r="C19" s="237"/>
      <c r="D19" s="237"/>
      <c r="E19" s="286" t="s">
        <v>1172</v>
      </c>
      <c r="F19" s="286"/>
      <c r="G19" s="286"/>
      <c r="H19" s="286"/>
      <c r="I19" s="286"/>
      <c r="J19" s="159"/>
      <c r="K19" s="237"/>
      <c r="L19" s="237"/>
      <c r="M19" s="237"/>
      <c r="N19" s="314" t="s">
        <v>1154</v>
      </c>
      <c r="O19" s="314"/>
      <c r="P19" s="314"/>
      <c r="Q19" s="314"/>
      <c r="R19" s="315"/>
      <c r="S19" s="274"/>
      <c r="T19" s="274"/>
      <c r="U19" s="274">
        <v>0</v>
      </c>
      <c r="V19" s="274"/>
      <c r="W19" s="199" t="s">
        <v>1132</v>
      </c>
      <c r="X19" s="274">
        <v>3</v>
      </c>
      <c r="Y19" s="275"/>
      <c r="Z19" s="320"/>
      <c r="AA19" s="321"/>
      <c r="AB19" s="321"/>
      <c r="AC19" s="321"/>
      <c r="AD19" s="321"/>
      <c r="AE19" s="321"/>
      <c r="AF19" s="321"/>
      <c r="AG19" s="322"/>
      <c r="AH19" s="183"/>
      <c r="AI19" s="274"/>
      <c r="AJ19" s="274"/>
      <c r="AK19" s="274">
        <v>1</v>
      </c>
      <c r="AL19" s="274"/>
      <c r="AM19" s="199" t="s">
        <v>1132</v>
      </c>
      <c r="AN19" s="274">
        <v>2</v>
      </c>
      <c r="AO19" s="275"/>
      <c r="AP19" s="261"/>
      <c r="AQ19" s="262"/>
      <c r="AR19" s="262"/>
      <c r="AS19" s="262"/>
      <c r="AT19" s="259"/>
      <c r="AU19" s="259"/>
      <c r="AV19" s="259"/>
      <c r="AW19" s="260"/>
    </row>
    <row r="20" spans="1:86" ht="16.5" customHeight="1">
      <c r="A20" s="153"/>
      <c r="B20" s="287"/>
      <c r="C20" s="287"/>
      <c r="D20" s="287"/>
      <c r="E20" s="308" t="s">
        <v>1168</v>
      </c>
      <c r="F20" s="308"/>
      <c r="G20" s="308"/>
      <c r="H20" s="308"/>
      <c r="I20" s="308"/>
      <c r="J20" s="308" t="s">
        <v>1128</v>
      </c>
      <c r="K20" s="308"/>
      <c r="L20" s="308"/>
      <c r="M20" s="308"/>
      <c r="N20" s="308" t="s">
        <v>1169</v>
      </c>
      <c r="O20" s="308"/>
      <c r="P20" s="308"/>
      <c r="Q20" s="308"/>
      <c r="R20" s="310"/>
      <c r="S20" s="228" t="s">
        <v>1131</v>
      </c>
      <c r="T20" s="228"/>
      <c r="U20" s="228">
        <f>IF(AK11="","",AN11)</f>
        <v>2</v>
      </c>
      <c r="V20" s="228"/>
      <c r="W20" s="198" t="s">
        <v>1132</v>
      </c>
      <c r="X20" s="228">
        <f>IF(AK11="","",AK11)</f>
        <v>6</v>
      </c>
      <c r="Y20" s="230"/>
      <c r="Z20" s="399" t="s">
        <v>1131</v>
      </c>
      <c r="AA20" s="228"/>
      <c r="AB20" s="228"/>
      <c r="AC20" s="228">
        <f>IF(AK16="","",AN16)</f>
        <v>6</v>
      </c>
      <c r="AD20" s="228"/>
      <c r="AE20" s="198" t="s">
        <v>1132</v>
      </c>
      <c r="AF20" s="228">
        <f>IF(AK16="","",AK16)</f>
        <v>1</v>
      </c>
      <c r="AG20" s="230"/>
      <c r="AH20" s="242"/>
      <c r="AI20" s="243"/>
      <c r="AJ20" s="243"/>
      <c r="AK20" s="243"/>
      <c r="AL20" s="243"/>
      <c r="AM20" s="243"/>
      <c r="AN20" s="243"/>
      <c r="AO20" s="244"/>
      <c r="AP20" s="292" t="s">
        <v>1182</v>
      </c>
      <c r="AQ20" s="293"/>
      <c r="AR20" s="293"/>
      <c r="AS20" s="293"/>
      <c r="AT20" s="423" t="s">
        <v>1184</v>
      </c>
      <c r="AU20" s="423"/>
      <c r="AV20" s="423"/>
      <c r="AW20" s="424"/>
    </row>
    <row r="21" spans="1:86" ht="16.5" customHeight="1">
      <c r="A21" s="153"/>
      <c r="B21" s="237"/>
      <c r="C21" s="237"/>
      <c r="D21" s="23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8"/>
      <c r="S21" s="229" t="s">
        <v>1133</v>
      </c>
      <c r="T21" s="229"/>
      <c r="U21" s="229">
        <f>IF(AK12="","",AN12)</f>
        <v>1</v>
      </c>
      <c r="V21" s="229"/>
      <c r="W21" s="202" t="s">
        <v>1132</v>
      </c>
      <c r="X21" s="229">
        <f>IF(AK12="","",AK12)</f>
        <v>6</v>
      </c>
      <c r="Y21" s="231"/>
      <c r="Z21" s="398" t="s">
        <v>1133</v>
      </c>
      <c r="AA21" s="229"/>
      <c r="AB21" s="229"/>
      <c r="AC21" s="229">
        <f>IF(AK17="","",AN17)</f>
        <v>1</v>
      </c>
      <c r="AD21" s="229"/>
      <c r="AE21" s="202" t="s">
        <v>1132</v>
      </c>
      <c r="AF21" s="229">
        <f>IF(AK17="","",AK17)</f>
        <v>6</v>
      </c>
      <c r="AG21" s="231"/>
      <c r="AH21" s="245"/>
      <c r="AI21" s="246"/>
      <c r="AJ21" s="246"/>
      <c r="AK21" s="246"/>
      <c r="AL21" s="246"/>
      <c r="AM21" s="246"/>
      <c r="AN21" s="246"/>
      <c r="AO21" s="247"/>
      <c r="AP21" s="294"/>
      <c r="AQ21" s="422"/>
      <c r="AR21" s="422"/>
      <c r="AS21" s="422"/>
      <c r="AT21" s="425"/>
      <c r="AU21" s="425"/>
      <c r="AV21" s="425"/>
      <c r="AW21" s="426"/>
    </row>
    <row r="22" spans="1:86" ht="16.5" customHeight="1">
      <c r="A22" s="153"/>
      <c r="B22" s="237"/>
      <c r="C22" s="237"/>
      <c r="D22" s="23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8"/>
      <c r="S22" s="229" t="s">
        <v>1134</v>
      </c>
      <c r="T22" s="229"/>
      <c r="U22" s="429">
        <f>IF(AK13="","",AN13)</f>
        <v>6</v>
      </c>
      <c r="V22" s="429"/>
      <c r="W22" s="202" t="s">
        <v>1132</v>
      </c>
      <c r="X22" s="229">
        <f>IF(AK13="","",AK13)</f>
        <v>5</v>
      </c>
      <c r="Y22" s="231"/>
      <c r="Z22" s="398" t="s">
        <v>1134</v>
      </c>
      <c r="AA22" s="229"/>
      <c r="AB22" s="229"/>
      <c r="AC22" s="429">
        <f>IF(AK18="","",AN18)</f>
        <v>6</v>
      </c>
      <c r="AD22" s="429"/>
      <c r="AE22" s="202" t="s">
        <v>1132</v>
      </c>
      <c r="AF22" s="229">
        <f>IF(AK18="","",AK18)</f>
        <v>1</v>
      </c>
      <c r="AG22" s="231"/>
      <c r="AH22" s="245"/>
      <c r="AI22" s="246"/>
      <c r="AJ22" s="246"/>
      <c r="AK22" s="246"/>
      <c r="AL22" s="246"/>
      <c r="AM22" s="246"/>
      <c r="AN22" s="246"/>
      <c r="AO22" s="247"/>
      <c r="AP22" s="296"/>
      <c r="AQ22" s="422"/>
      <c r="AR22" s="422"/>
      <c r="AS22" s="422"/>
      <c r="AT22" s="425"/>
      <c r="AU22" s="425"/>
      <c r="AV22" s="425"/>
      <c r="AW22" s="426"/>
    </row>
    <row r="23" spans="1:86" ht="16.5" customHeight="1" thickBot="1">
      <c r="A23" s="153"/>
      <c r="B23" s="237"/>
      <c r="C23" s="237"/>
      <c r="D23" s="237"/>
      <c r="E23" s="427" t="s">
        <v>1151</v>
      </c>
      <c r="F23" s="427"/>
      <c r="G23" s="427"/>
      <c r="H23" s="427"/>
      <c r="I23" s="427"/>
      <c r="J23" s="211"/>
      <c r="K23" s="427"/>
      <c r="L23" s="427"/>
      <c r="M23" s="427"/>
      <c r="N23" s="347" t="s">
        <v>1154</v>
      </c>
      <c r="O23" s="347"/>
      <c r="P23" s="347"/>
      <c r="Q23" s="347"/>
      <c r="R23" s="433"/>
      <c r="S23" s="229"/>
      <c r="T23" s="229"/>
      <c r="U23" s="229">
        <v>1</v>
      </c>
      <c r="V23" s="229"/>
      <c r="W23" s="202" t="s">
        <v>1132</v>
      </c>
      <c r="X23" s="229">
        <v>2</v>
      </c>
      <c r="Y23" s="231"/>
      <c r="Z23" s="202"/>
      <c r="AA23" s="202"/>
      <c r="AB23" s="202"/>
      <c r="AC23" s="229" t="s">
        <v>1178</v>
      </c>
      <c r="AD23" s="229"/>
      <c r="AE23" s="202" t="s">
        <v>1132</v>
      </c>
      <c r="AF23" s="229">
        <f>IF(AK19="","",AK19)</f>
        <v>1</v>
      </c>
      <c r="AG23" s="231"/>
      <c r="AH23" s="245"/>
      <c r="AI23" s="246"/>
      <c r="AJ23" s="246"/>
      <c r="AK23" s="246"/>
      <c r="AL23" s="246"/>
      <c r="AM23" s="246"/>
      <c r="AN23" s="246"/>
      <c r="AO23" s="247"/>
      <c r="AP23" s="369"/>
      <c r="AQ23" s="430"/>
      <c r="AR23" s="430"/>
      <c r="AS23" s="430"/>
      <c r="AT23" s="432"/>
      <c r="AU23" s="432"/>
      <c r="AV23" s="432"/>
      <c r="AW23" s="374"/>
    </row>
    <row r="24" spans="1:86" ht="3.75" hidden="1" customHeight="1">
      <c r="B24" s="267"/>
      <c r="C24" s="267"/>
      <c r="D24" s="267"/>
      <c r="E24" s="211"/>
      <c r="F24" s="211"/>
      <c r="G24" s="211"/>
      <c r="H24" s="211"/>
      <c r="I24" s="211"/>
      <c r="J24" s="211"/>
      <c r="K24" s="427"/>
      <c r="L24" s="427"/>
      <c r="M24" s="427"/>
      <c r="N24" s="211"/>
      <c r="O24" s="211"/>
      <c r="P24" s="211"/>
      <c r="Q24" s="212"/>
      <c r="R24" s="213"/>
      <c r="S24" s="183" t="str">
        <f>IF(S20="⑦","7",IF(S20="⑥","6",S20))</f>
        <v>mix</v>
      </c>
      <c r="T24" s="203"/>
      <c r="U24" s="203"/>
      <c r="V24" s="204"/>
      <c r="W24" s="204"/>
      <c r="X24" s="204"/>
      <c r="Y24" s="204"/>
      <c r="Z24" s="183" t="str">
        <f>IF(Z20="⑦","7",IF(Z20="⑥","6",Z20))</f>
        <v>mix</v>
      </c>
      <c r="AA24" s="203"/>
      <c r="AB24" s="203"/>
      <c r="AC24" s="203"/>
      <c r="AD24" s="203"/>
      <c r="AE24" s="203"/>
      <c r="AF24" s="203"/>
      <c r="AG24" s="205"/>
      <c r="AH24" s="245"/>
      <c r="AI24" s="246"/>
      <c r="AJ24" s="246"/>
      <c r="AK24" s="246"/>
      <c r="AL24" s="246"/>
      <c r="AM24" s="246"/>
      <c r="AN24" s="246"/>
      <c r="AO24" s="247"/>
      <c r="AP24" s="431"/>
      <c r="AQ24" s="430"/>
      <c r="AR24" s="430"/>
      <c r="AS24" s="430"/>
      <c r="AT24" s="432"/>
      <c r="AU24" s="432"/>
      <c r="AV24" s="432"/>
      <c r="AW24" s="374"/>
    </row>
    <row r="25" spans="1:86" ht="11.25" customHeight="1">
      <c r="B25" s="166"/>
      <c r="C25" s="166"/>
      <c r="D25" s="166"/>
      <c r="E25" s="412" t="s">
        <v>1138</v>
      </c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2"/>
      <c r="AG25" s="412"/>
      <c r="AH25" s="412"/>
      <c r="AI25" s="412"/>
      <c r="AJ25" s="412"/>
      <c r="AK25" s="412"/>
      <c r="AL25" s="412"/>
      <c r="AM25" s="412"/>
      <c r="AN25" s="412"/>
      <c r="AO25" s="412"/>
      <c r="AP25" s="412"/>
      <c r="AQ25" s="412"/>
      <c r="AR25" s="412"/>
      <c r="AS25" s="412"/>
      <c r="AT25" s="412"/>
      <c r="AU25" s="412"/>
      <c r="AV25" s="412"/>
      <c r="AW25" s="412"/>
      <c r="AX25" s="201"/>
      <c r="AY25" s="201"/>
      <c r="AZ25" s="201"/>
      <c r="BA25" s="201"/>
    </row>
    <row r="26" spans="1:86" ht="11.25" customHeight="1"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3"/>
      <c r="AG26" s="413"/>
      <c r="AH26" s="413"/>
      <c r="AI26" s="413"/>
      <c r="AJ26" s="413"/>
      <c r="AK26" s="413"/>
      <c r="AL26" s="413"/>
      <c r="AM26" s="413"/>
      <c r="AN26" s="413"/>
      <c r="AO26" s="413"/>
      <c r="AP26" s="413"/>
      <c r="AQ26" s="413"/>
      <c r="AR26" s="413"/>
      <c r="AS26" s="413"/>
      <c r="AT26" s="413"/>
      <c r="AU26" s="413"/>
      <c r="AV26" s="413"/>
      <c r="AW26" s="413"/>
      <c r="AX26" s="201"/>
      <c r="AY26" s="201"/>
      <c r="AZ26" s="201"/>
      <c r="BA26" s="201"/>
      <c r="BZ26" s="156"/>
    </row>
    <row r="28" spans="1:86" s="177" customFormat="1" ht="11.25" customHeight="1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</row>
    <row r="29" spans="1:86" s="177" customFormat="1" ht="11.25" customHeight="1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6"/>
      <c r="BA29" s="156"/>
      <c r="BB29" s="156"/>
      <c r="BC29" s="156"/>
      <c r="BD29" s="156"/>
      <c r="BE29" s="156"/>
      <c r="BF29" s="156"/>
      <c r="BG29" s="156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</row>
    <row r="30" spans="1:86" s="177" customFormat="1" ht="11.25" customHeight="1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6"/>
      <c r="BA30" s="156"/>
      <c r="BB30" s="156"/>
      <c r="BC30" s="156"/>
      <c r="BD30" s="156"/>
      <c r="BE30" s="156"/>
      <c r="BF30" s="156"/>
      <c r="BG30" s="156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</row>
    <row r="31" spans="1:86" s="177" customFormat="1" ht="11.25" customHeight="1"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</row>
    <row r="32" spans="1:86" s="177" customFormat="1" ht="11.25" customHeight="1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6"/>
    </row>
    <row r="33" spans="2:73" s="177" customFormat="1" ht="11.25" customHeight="1"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6"/>
    </row>
    <row r="34" spans="2:73" s="177" customFormat="1" ht="11.25" customHeight="1"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</row>
    <row r="35" spans="2:73" s="177" customFormat="1" ht="11.25" customHeight="1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50"/>
    </row>
    <row r="36" spans="2:73" ht="11.25" customHeight="1"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56"/>
    </row>
    <row r="37" spans="2:73" ht="11.25" customHeight="1">
      <c r="BU37" s="156"/>
    </row>
    <row r="38" spans="2:73" ht="11.25" customHeight="1">
      <c r="BU38" s="156"/>
    </row>
  </sheetData>
  <mergeCells count="129">
    <mergeCell ref="AC21:AD21"/>
    <mergeCell ref="AF21:AG21"/>
    <mergeCell ref="U23:V23"/>
    <mergeCell ref="X23:Y23"/>
    <mergeCell ref="AC23:AD23"/>
    <mergeCell ref="AF23:AG23"/>
    <mergeCell ref="AP23:AS24"/>
    <mergeCell ref="AT23:AW24"/>
    <mergeCell ref="B23:D24"/>
    <mergeCell ref="E23:I23"/>
    <mergeCell ref="K23:M24"/>
    <mergeCell ref="N23:R23"/>
    <mergeCell ref="S23:T23"/>
    <mergeCell ref="Z20:AB20"/>
    <mergeCell ref="AC20:AD20"/>
    <mergeCell ref="AF20:AG20"/>
    <mergeCell ref="AH20:AO24"/>
    <mergeCell ref="AP20:AS22"/>
    <mergeCell ref="AT20:AW22"/>
    <mergeCell ref="B20:D22"/>
    <mergeCell ref="E20:I22"/>
    <mergeCell ref="J20:J22"/>
    <mergeCell ref="K20:M22"/>
    <mergeCell ref="N20:R22"/>
    <mergeCell ref="S20:T20"/>
    <mergeCell ref="U20:V20"/>
    <mergeCell ref="X20:Y20"/>
    <mergeCell ref="S22:T22"/>
    <mergeCell ref="U22:V22"/>
    <mergeCell ref="X22:Y22"/>
    <mergeCell ref="Z22:AB22"/>
    <mergeCell ref="AC22:AD22"/>
    <mergeCell ref="AF22:AG22"/>
    <mergeCell ref="S21:T21"/>
    <mergeCell ref="U21:V21"/>
    <mergeCell ref="X21:Y21"/>
    <mergeCell ref="Z21:AB21"/>
    <mergeCell ref="B19:D19"/>
    <mergeCell ref="E19:I19"/>
    <mergeCell ref="K19:M19"/>
    <mergeCell ref="N19:R19"/>
    <mergeCell ref="S19:T19"/>
    <mergeCell ref="U19:V19"/>
    <mergeCell ref="S18:T18"/>
    <mergeCell ref="U18:V18"/>
    <mergeCell ref="X18:Y18"/>
    <mergeCell ref="B16:D18"/>
    <mergeCell ref="E16:I18"/>
    <mergeCell ref="J16:J18"/>
    <mergeCell ref="K16:M18"/>
    <mergeCell ref="N16:R18"/>
    <mergeCell ref="S17:T17"/>
    <mergeCell ref="U17:V17"/>
    <mergeCell ref="X17:Y17"/>
    <mergeCell ref="S16:T16"/>
    <mergeCell ref="AP16:AS18"/>
    <mergeCell ref="AT16:AW18"/>
    <mergeCell ref="U16:V16"/>
    <mergeCell ref="X16:Y16"/>
    <mergeCell ref="Z16:AG19"/>
    <mergeCell ref="AI16:AJ16"/>
    <mergeCell ref="AK16:AL16"/>
    <mergeCell ref="AN16:AO16"/>
    <mergeCell ref="X19:Y19"/>
    <mergeCell ref="AI19:AJ19"/>
    <mergeCell ref="AK19:AL19"/>
    <mergeCell ref="AN19:AO19"/>
    <mergeCell ref="AP19:AS19"/>
    <mergeCell ref="AT19:AW19"/>
    <mergeCell ref="AI18:AJ18"/>
    <mergeCell ref="AK18:AL18"/>
    <mergeCell ref="AN18:AO18"/>
    <mergeCell ref="AI17:AJ17"/>
    <mergeCell ref="AK17:AL17"/>
    <mergeCell ref="AN17:AO17"/>
    <mergeCell ref="AN14:AO14"/>
    <mergeCell ref="AN13:AO13"/>
    <mergeCell ref="AA12:AB12"/>
    <mergeCell ref="AC12:AD12"/>
    <mergeCell ref="AF12:AG12"/>
    <mergeCell ref="AI12:AJ12"/>
    <mergeCell ref="B11:D13"/>
    <mergeCell ref="E11:I13"/>
    <mergeCell ref="J11:J13"/>
    <mergeCell ref="K11:M13"/>
    <mergeCell ref="N11:R13"/>
    <mergeCell ref="S11:Y14"/>
    <mergeCell ref="AA13:AB13"/>
    <mergeCell ref="AC13:AD13"/>
    <mergeCell ref="AF13:AG13"/>
    <mergeCell ref="K14:M15"/>
    <mergeCell ref="N14:R14"/>
    <mergeCell ref="AA14:AB14"/>
    <mergeCell ref="AC14:AD14"/>
    <mergeCell ref="AP11:AS13"/>
    <mergeCell ref="AT11:AW13"/>
    <mergeCell ref="AA11:AB11"/>
    <mergeCell ref="AC11:AD11"/>
    <mergeCell ref="AF11:AG11"/>
    <mergeCell ref="AI11:AJ11"/>
    <mergeCell ref="AK11:AL11"/>
    <mergeCell ref="AN11:AO11"/>
    <mergeCell ref="AI13:AJ13"/>
    <mergeCell ref="AK13:AL13"/>
    <mergeCell ref="AK12:AL12"/>
    <mergeCell ref="E25:AW26"/>
    <mergeCell ref="B1:AW2"/>
    <mergeCell ref="B3:AW4"/>
    <mergeCell ref="B5:AW6"/>
    <mergeCell ref="AP9:AW10"/>
    <mergeCell ref="AE7:AG10"/>
    <mergeCell ref="AH7:AK10"/>
    <mergeCell ref="AL7:AL10"/>
    <mergeCell ref="AM7:AO10"/>
    <mergeCell ref="AP7:AW8"/>
    <mergeCell ref="B7:R10"/>
    <mergeCell ref="S7:U10"/>
    <mergeCell ref="V7:V10"/>
    <mergeCell ref="W7:Y10"/>
    <mergeCell ref="Z7:AC10"/>
    <mergeCell ref="AD7:AD10"/>
    <mergeCell ref="AN12:AO12"/>
    <mergeCell ref="AF14:AG14"/>
    <mergeCell ref="AI14:AJ14"/>
    <mergeCell ref="AK14:AL14"/>
    <mergeCell ref="AP14:AS15"/>
    <mergeCell ref="AT14:AW15"/>
    <mergeCell ref="B14:D15"/>
    <mergeCell ref="E14:I14"/>
  </mergeCells>
  <phoneticPr fontId="1"/>
  <pageMargins left="0" right="0" top="1.1811023622047245" bottom="0" header="0.31496062992125984" footer="0.31496062992125984"/>
  <pageSetup paperSize="9" scale="125" orientation="portrait" r:id="rId1"/>
  <headerFooter scaleWithDoc="0" alignWithMargins="0"/>
  <ignoredErrors>
    <ignoredError sqref="V18:W18 V23:W23 AD23:AG23 U20:AG22 V19:W19 Y19:AG19 Y23:AB23 V16:W16 Y16:AG16 V17:W17 Y17:AG17 Y18:AG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="65" zoomScaleNormal="65" workbookViewId="0">
      <selection activeCell="B7" sqref="B7"/>
    </sheetView>
  </sheetViews>
  <sheetFormatPr defaultColWidth="7.8984375" defaultRowHeight="22.8"/>
  <cols>
    <col min="1" max="4" width="64.8984375" style="219" customWidth="1"/>
    <col min="5" max="256" width="7.8984375" style="219"/>
    <col min="257" max="260" width="64.8984375" style="219" customWidth="1"/>
    <col min="261" max="512" width="7.8984375" style="219"/>
    <col min="513" max="516" width="64.8984375" style="219" customWidth="1"/>
    <col min="517" max="768" width="7.8984375" style="219"/>
    <col min="769" max="772" width="64.8984375" style="219" customWidth="1"/>
    <col min="773" max="1024" width="7.8984375" style="219"/>
    <col min="1025" max="1028" width="64.8984375" style="219" customWidth="1"/>
    <col min="1029" max="1280" width="7.8984375" style="219"/>
    <col min="1281" max="1284" width="64.8984375" style="219" customWidth="1"/>
    <col min="1285" max="1536" width="7.8984375" style="219"/>
    <col min="1537" max="1540" width="64.8984375" style="219" customWidth="1"/>
    <col min="1541" max="1792" width="7.8984375" style="219"/>
    <col min="1793" max="1796" width="64.8984375" style="219" customWidth="1"/>
    <col min="1797" max="2048" width="7.8984375" style="219"/>
    <col min="2049" max="2052" width="64.8984375" style="219" customWidth="1"/>
    <col min="2053" max="2304" width="7.8984375" style="219"/>
    <col min="2305" max="2308" width="64.8984375" style="219" customWidth="1"/>
    <col min="2309" max="2560" width="7.8984375" style="219"/>
    <col min="2561" max="2564" width="64.8984375" style="219" customWidth="1"/>
    <col min="2565" max="2816" width="7.8984375" style="219"/>
    <col min="2817" max="2820" width="64.8984375" style="219" customWidth="1"/>
    <col min="2821" max="3072" width="7.8984375" style="219"/>
    <col min="3073" max="3076" width="64.8984375" style="219" customWidth="1"/>
    <col min="3077" max="3328" width="7.8984375" style="219"/>
    <col min="3329" max="3332" width="64.8984375" style="219" customWidth="1"/>
    <col min="3333" max="3584" width="7.8984375" style="219"/>
    <col min="3585" max="3588" width="64.8984375" style="219" customWidth="1"/>
    <col min="3589" max="3840" width="7.8984375" style="219"/>
    <col min="3841" max="3844" width="64.8984375" style="219" customWidth="1"/>
    <col min="3845" max="4096" width="7.8984375" style="219"/>
    <col min="4097" max="4100" width="64.8984375" style="219" customWidth="1"/>
    <col min="4101" max="4352" width="7.8984375" style="219"/>
    <col min="4353" max="4356" width="64.8984375" style="219" customWidth="1"/>
    <col min="4357" max="4608" width="7.8984375" style="219"/>
    <col min="4609" max="4612" width="64.8984375" style="219" customWidth="1"/>
    <col min="4613" max="4864" width="7.8984375" style="219"/>
    <col min="4865" max="4868" width="64.8984375" style="219" customWidth="1"/>
    <col min="4869" max="5120" width="7.8984375" style="219"/>
    <col min="5121" max="5124" width="64.8984375" style="219" customWidth="1"/>
    <col min="5125" max="5376" width="7.8984375" style="219"/>
    <col min="5377" max="5380" width="64.8984375" style="219" customWidth="1"/>
    <col min="5381" max="5632" width="7.8984375" style="219"/>
    <col min="5633" max="5636" width="64.8984375" style="219" customWidth="1"/>
    <col min="5637" max="5888" width="7.8984375" style="219"/>
    <col min="5889" max="5892" width="64.8984375" style="219" customWidth="1"/>
    <col min="5893" max="6144" width="7.8984375" style="219"/>
    <col min="6145" max="6148" width="64.8984375" style="219" customWidth="1"/>
    <col min="6149" max="6400" width="7.8984375" style="219"/>
    <col min="6401" max="6404" width="64.8984375" style="219" customWidth="1"/>
    <col min="6405" max="6656" width="7.8984375" style="219"/>
    <col min="6657" max="6660" width="64.8984375" style="219" customWidth="1"/>
    <col min="6661" max="6912" width="7.8984375" style="219"/>
    <col min="6913" max="6916" width="64.8984375" style="219" customWidth="1"/>
    <col min="6917" max="7168" width="7.8984375" style="219"/>
    <col min="7169" max="7172" width="64.8984375" style="219" customWidth="1"/>
    <col min="7173" max="7424" width="7.8984375" style="219"/>
    <col min="7425" max="7428" width="64.8984375" style="219" customWidth="1"/>
    <col min="7429" max="7680" width="7.8984375" style="219"/>
    <col min="7681" max="7684" width="64.8984375" style="219" customWidth="1"/>
    <col min="7685" max="7936" width="7.8984375" style="219"/>
    <col min="7937" max="7940" width="64.8984375" style="219" customWidth="1"/>
    <col min="7941" max="8192" width="7.8984375" style="219"/>
    <col min="8193" max="8196" width="64.8984375" style="219" customWidth="1"/>
    <col min="8197" max="8448" width="7.8984375" style="219"/>
    <col min="8449" max="8452" width="64.8984375" style="219" customWidth="1"/>
    <col min="8453" max="8704" width="7.8984375" style="219"/>
    <col min="8705" max="8708" width="64.8984375" style="219" customWidth="1"/>
    <col min="8709" max="8960" width="7.8984375" style="219"/>
    <col min="8961" max="8964" width="64.8984375" style="219" customWidth="1"/>
    <col min="8965" max="9216" width="7.8984375" style="219"/>
    <col min="9217" max="9220" width="64.8984375" style="219" customWidth="1"/>
    <col min="9221" max="9472" width="7.8984375" style="219"/>
    <col min="9473" max="9476" width="64.8984375" style="219" customWidth="1"/>
    <col min="9477" max="9728" width="7.8984375" style="219"/>
    <col min="9729" max="9732" width="64.8984375" style="219" customWidth="1"/>
    <col min="9733" max="9984" width="7.8984375" style="219"/>
    <col min="9985" max="9988" width="64.8984375" style="219" customWidth="1"/>
    <col min="9989" max="10240" width="7.8984375" style="219"/>
    <col min="10241" max="10244" width="64.8984375" style="219" customWidth="1"/>
    <col min="10245" max="10496" width="7.8984375" style="219"/>
    <col min="10497" max="10500" width="64.8984375" style="219" customWidth="1"/>
    <col min="10501" max="10752" width="7.8984375" style="219"/>
    <col min="10753" max="10756" width="64.8984375" style="219" customWidth="1"/>
    <col min="10757" max="11008" width="7.8984375" style="219"/>
    <col min="11009" max="11012" width="64.8984375" style="219" customWidth="1"/>
    <col min="11013" max="11264" width="7.8984375" style="219"/>
    <col min="11265" max="11268" width="64.8984375" style="219" customWidth="1"/>
    <col min="11269" max="11520" width="7.8984375" style="219"/>
    <col min="11521" max="11524" width="64.8984375" style="219" customWidth="1"/>
    <col min="11525" max="11776" width="7.8984375" style="219"/>
    <col min="11777" max="11780" width="64.8984375" style="219" customWidth="1"/>
    <col min="11781" max="12032" width="7.8984375" style="219"/>
    <col min="12033" max="12036" width="64.8984375" style="219" customWidth="1"/>
    <col min="12037" max="12288" width="7.8984375" style="219"/>
    <col min="12289" max="12292" width="64.8984375" style="219" customWidth="1"/>
    <col min="12293" max="12544" width="7.8984375" style="219"/>
    <col min="12545" max="12548" width="64.8984375" style="219" customWidth="1"/>
    <col min="12549" max="12800" width="7.8984375" style="219"/>
    <col min="12801" max="12804" width="64.8984375" style="219" customWidth="1"/>
    <col min="12805" max="13056" width="7.8984375" style="219"/>
    <col min="13057" max="13060" width="64.8984375" style="219" customWidth="1"/>
    <col min="13061" max="13312" width="7.8984375" style="219"/>
    <col min="13313" max="13316" width="64.8984375" style="219" customWidth="1"/>
    <col min="13317" max="13568" width="7.8984375" style="219"/>
    <col min="13569" max="13572" width="64.8984375" style="219" customWidth="1"/>
    <col min="13573" max="13824" width="7.8984375" style="219"/>
    <col min="13825" max="13828" width="64.8984375" style="219" customWidth="1"/>
    <col min="13829" max="14080" width="7.8984375" style="219"/>
    <col min="14081" max="14084" width="64.8984375" style="219" customWidth="1"/>
    <col min="14085" max="14336" width="7.8984375" style="219"/>
    <col min="14337" max="14340" width="64.8984375" style="219" customWidth="1"/>
    <col min="14341" max="14592" width="7.8984375" style="219"/>
    <col min="14593" max="14596" width="64.8984375" style="219" customWidth="1"/>
    <col min="14597" max="14848" width="7.8984375" style="219"/>
    <col min="14849" max="14852" width="64.8984375" style="219" customWidth="1"/>
    <col min="14853" max="15104" width="7.8984375" style="219"/>
    <col min="15105" max="15108" width="64.8984375" style="219" customWidth="1"/>
    <col min="15109" max="15360" width="7.8984375" style="219"/>
    <col min="15361" max="15364" width="64.8984375" style="219" customWidth="1"/>
    <col min="15365" max="15616" width="7.8984375" style="219"/>
    <col min="15617" max="15620" width="64.8984375" style="219" customWidth="1"/>
    <col min="15621" max="15872" width="7.8984375" style="219"/>
    <col min="15873" max="15876" width="64.8984375" style="219" customWidth="1"/>
    <col min="15877" max="16128" width="7.8984375" style="219"/>
    <col min="16129" max="16132" width="64.8984375" style="219" customWidth="1"/>
    <col min="16133" max="16384" width="7.8984375" style="219"/>
  </cols>
  <sheetData>
    <row r="2" spans="1:3" ht="45" customHeight="1">
      <c r="A2" s="434" t="s">
        <v>1194</v>
      </c>
      <c r="B2" s="434"/>
      <c r="C2" s="434"/>
    </row>
    <row r="3" spans="1:3" ht="254.1" customHeight="1">
      <c r="A3" s="221"/>
      <c r="B3" s="221"/>
      <c r="C3" s="221"/>
    </row>
    <row r="4" spans="1:3" s="220" customFormat="1" ht="42" customHeight="1">
      <c r="A4" s="222" t="s">
        <v>1195</v>
      </c>
      <c r="B4" s="223" t="s">
        <v>1196</v>
      </c>
      <c r="C4" s="224" t="s">
        <v>1197</v>
      </c>
    </row>
    <row r="7" spans="1:3" ht="45" customHeight="1">
      <c r="A7" s="224" t="s">
        <v>1198</v>
      </c>
      <c r="B7" s="225"/>
    </row>
    <row r="8" spans="1:3" ht="254.1" customHeight="1">
      <c r="A8" s="221"/>
      <c r="B8" s="226"/>
    </row>
    <row r="9" spans="1:3" s="220" customFormat="1" ht="42" customHeight="1">
      <c r="A9" s="222" t="s">
        <v>1199</v>
      </c>
      <c r="B9" s="227"/>
    </row>
  </sheetData>
  <mergeCells count="1">
    <mergeCell ref="A2:C2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B18" sqref="B18"/>
    </sheetView>
  </sheetViews>
  <sheetFormatPr defaultRowHeight="14.4"/>
  <cols>
    <col min="1" max="1" width="6.09765625" style="459" customWidth="1"/>
    <col min="2" max="3" width="10.09765625" style="459" customWidth="1"/>
    <col min="4" max="6" width="27" style="459" customWidth="1"/>
    <col min="7" max="7" width="10.09765625" style="459" customWidth="1"/>
    <col min="8" max="16384" width="8.796875" style="459"/>
  </cols>
  <sheetData>
    <row r="1" spans="2:6" s="443" customFormat="1" ht="18" customHeight="1">
      <c r="B1" s="442" t="s">
        <v>1200</v>
      </c>
      <c r="C1" s="442"/>
      <c r="D1" s="442"/>
    </row>
    <row r="2" spans="2:6" s="443" customFormat="1" ht="6.75" customHeight="1" thickBot="1"/>
    <row r="3" spans="2:6" s="443" customFormat="1" ht="23.4" customHeight="1" thickBot="1">
      <c r="B3" s="444"/>
      <c r="C3" s="445"/>
      <c r="D3" s="446" t="s">
        <v>1201</v>
      </c>
      <c r="E3" s="446" t="s">
        <v>1202</v>
      </c>
      <c r="F3" s="447" t="s">
        <v>1203</v>
      </c>
    </row>
    <row r="4" spans="2:6" s="443" customFormat="1" ht="23.4" customHeight="1" thickTop="1">
      <c r="B4" s="448" t="s">
        <v>1204</v>
      </c>
      <c r="C4" s="449" t="s">
        <v>1205</v>
      </c>
      <c r="D4" s="449" t="s">
        <v>1206</v>
      </c>
      <c r="E4" s="449" t="s">
        <v>1207</v>
      </c>
      <c r="F4" s="450" t="s">
        <v>1208</v>
      </c>
    </row>
    <row r="5" spans="2:6" s="443" customFormat="1" ht="23.4" customHeight="1" thickBot="1">
      <c r="B5" s="451" t="s">
        <v>1209</v>
      </c>
      <c r="C5" s="452" t="s">
        <v>1210</v>
      </c>
      <c r="D5" s="452" t="s">
        <v>1211</v>
      </c>
      <c r="E5" s="452" t="s">
        <v>1212</v>
      </c>
      <c r="F5" s="453" t="s">
        <v>1213</v>
      </c>
    </row>
    <row r="6" spans="2:6" s="443" customFormat="1" ht="23.25" customHeight="1">
      <c r="B6" s="448" t="s">
        <v>1214</v>
      </c>
      <c r="C6" s="449" t="s">
        <v>1205</v>
      </c>
      <c r="D6" s="449" t="s">
        <v>1207</v>
      </c>
      <c r="E6" s="449" t="s">
        <v>1215</v>
      </c>
      <c r="F6" s="450" t="s">
        <v>1216</v>
      </c>
    </row>
    <row r="7" spans="2:6" s="443" customFormat="1" ht="23.4" customHeight="1" thickBot="1">
      <c r="B7" s="451" t="s">
        <v>1217</v>
      </c>
      <c r="C7" s="452" t="s">
        <v>1210</v>
      </c>
      <c r="D7" s="452" t="s">
        <v>1218</v>
      </c>
      <c r="E7" s="452" t="s">
        <v>1219</v>
      </c>
      <c r="F7" s="453" t="s">
        <v>1220</v>
      </c>
    </row>
    <row r="8" spans="2:6" s="443" customFormat="1" ht="23.25" customHeight="1">
      <c r="B8" s="448" t="s">
        <v>1221</v>
      </c>
      <c r="C8" s="449" t="s">
        <v>1205</v>
      </c>
      <c r="D8" s="449" t="s">
        <v>1222</v>
      </c>
      <c r="E8" s="449" t="s">
        <v>1223</v>
      </c>
      <c r="F8" s="450"/>
    </row>
    <row r="9" spans="2:6" s="443" customFormat="1" ht="23.25" customHeight="1">
      <c r="B9" s="448"/>
      <c r="C9" s="454" t="s">
        <v>1224</v>
      </c>
      <c r="D9" s="454" t="s">
        <v>1225</v>
      </c>
      <c r="E9" s="454" t="s">
        <v>1226</v>
      </c>
      <c r="F9" s="455" t="s">
        <v>1227</v>
      </c>
    </row>
    <row r="10" spans="2:6" s="443" customFormat="1" ht="23.4" customHeight="1" thickBot="1">
      <c r="B10" s="451" t="s">
        <v>1228</v>
      </c>
      <c r="C10" s="452" t="s">
        <v>1229</v>
      </c>
      <c r="D10" s="452" t="s">
        <v>1230</v>
      </c>
      <c r="E10" s="452" t="s">
        <v>1231</v>
      </c>
      <c r="F10" s="453" t="s">
        <v>1232</v>
      </c>
    </row>
    <row r="11" spans="2:6" s="443" customFormat="1" ht="23.25" customHeight="1">
      <c r="B11" s="448" t="s">
        <v>1233</v>
      </c>
      <c r="C11" s="449" t="s">
        <v>1205</v>
      </c>
      <c r="D11" s="456" t="s">
        <v>1234</v>
      </c>
      <c r="E11" s="457"/>
      <c r="F11" s="458"/>
    </row>
    <row r="12" spans="2:6" s="443" customFormat="1" ht="23.25" customHeight="1">
      <c r="B12" s="448"/>
      <c r="C12" s="454" t="s">
        <v>1224</v>
      </c>
      <c r="D12" s="454" t="s">
        <v>1235</v>
      </c>
      <c r="E12" s="454" t="s">
        <v>1236</v>
      </c>
      <c r="F12" s="455" t="s">
        <v>1237</v>
      </c>
    </row>
    <row r="13" spans="2:6" s="443" customFormat="1" ht="23.4" customHeight="1" thickBot="1">
      <c r="B13" s="451" t="s">
        <v>1238</v>
      </c>
      <c r="C13" s="452" t="s">
        <v>1210</v>
      </c>
      <c r="D13" s="452" t="s">
        <v>1239</v>
      </c>
      <c r="E13" s="452" t="s">
        <v>1240</v>
      </c>
      <c r="F13" s="453" t="s">
        <v>1241</v>
      </c>
    </row>
    <row r="14" spans="2:6" ht="23.25" customHeight="1">
      <c r="B14" s="448" t="s">
        <v>1242</v>
      </c>
      <c r="C14" s="449" t="s">
        <v>1205</v>
      </c>
      <c r="D14" s="456" t="s">
        <v>1234</v>
      </c>
      <c r="E14" s="457"/>
      <c r="F14" s="458"/>
    </row>
    <row r="15" spans="2:6" ht="23.25" customHeight="1">
      <c r="B15" s="448"/>
      <c r="C15" s="454" t="s">
        <v>1224</v>
      </c>
      <c r="D15" s="454" t="s">
        <v>1235</v>
      </c>
      <c r="E15" s="454" t="s">
        <v>1243</v>
      </c>
      <c r="F15" s="455" t="s">
        <v>1244</v>
      </c>
    </row>
    <row r="16" spans="2:6" ht="23.25" customHeight="1" thickBot="1">
      <c r="B16" s="451" t="s">
        <v>1245</v>
      </c>
      <c r="C16" s="452" t="s">
        <v>1210</v>
      </c>
      <c r="D16" s="460" t="s">
        <v>1234</v>
      </c>
      <c r="E16" s="461"/>
      <c r="F16" s="462"/>
    </row>
    <row r="17" spans="2:6" ht="23.25" customHeight="1">
      <c r="B17" s="463" t="s">
        <v>1246</v>
      </c>
      <c r="C17" s="464" t="s">
        <v>1205</v>
      </c>
      <c r="D17" s="465" t="s">
        <v>1234</v>
      </c>
      <c r="E17" s="466"/>
      <c r="F17" s="467"/>
    </row>
    <row r="18" spans="2:6" ht="23.25" customHeight="1">
      <c r="B18" s="463"/>
      <c r="C18" s="468" t="s">
        <v>1224</v>
      </c>
      <c r="D18" s="468" t="s">
        <v>1247</v>
      </c>
      <c r="E18" s="468" t="s">
        <v>1248</v>
      </c>
      <c r="F18" s="469" t="s">
        <v>1249</v>
      </c>
    </row>
    <row r="19" spans="2:6" ht="23.25" customHeight="1" thickBot="1">
      <c r="B19" s="470" t="s">
        <v>1250</v>
      </c>
      <c r="C19" s="471" t="s">
        <v>1229</v>
      </c>
      <c r="D19" s="471" t="s">
        <v>1251</v>
      </c>
      <c r="E19" s="471"/>
      <c r="F19" s="472"/>
    </row>
  </sheetData>
  <mergeCells count="4">
    <mergeCell ref="D11:F11"/>
    <mergeCell ref="D14:F14"/>
    <mergeCell ref="D16:F16"/>
    <mergeCell ref="D17:F17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2"/>
  <sheetViews>
    <sheetView topLeftCell="A178" zoomScale="70" zoomScaleNormal="70" workbookViewId="0">
      <selection activeCell="C178" sqref="C1:M1048576"/>
    </sheetView>
  </sheetViews>
  <sheetFormatPr defaultRowHeight="18"/>
  <cols>
    <col min="1" max="1" width="11.5" style="38" customWidth="1"/>
    <col min="2" max="2" width="13.5" style="38" customWidth="1"/>
    <col min="3" max="3" width="6.59765625" style="38" hidden="1" customWidth="1"/>
    <col min="4" max="4" width="14.09765625" style="38" hidden="1" customWidth="1"/>
    <col min="5" max="5" width="5" style="35" hidden="1" customWidth="1"/>
    <col min="6" max="6" width="8.09765625" style="38" hidden="1" customWidth="1"/>
    <col min="7" max="7" width="10.8984375" style="38" hidden="1" customWidth="1"/>
    <col min="8" max="8" width="18.19921875" style="38" hidden="1" customWidth="1"/>
    <col min="9" max="9" width="4" style="38" hidden="1" customWidth="1"/>
    <col min="10" max="10" width="7" style="141" hidden="1" customWidth="1"/>
    <col min="11" max="11" width="4.59765625" style="142" hidden="1" customWidth="1"/>
    <col min="12" max="12" width="6.3984375" style="38" hidden="1" customWidth="1"/>
    <col min="13" max="13" width="11.3984375" style="38" hidden="1" customWidth="1"/>
    <col min="14" max="14" width="4.3984375" style="1" customWidth="1"/>
    <col min="15" max="15" width="8.09765625" style="1" customWidth="1"/>
  </cols>
  <sheetData>
    <row r="1" spans="1:13" ht="19.2">
      <c r="A1" s="17" t="s">
        <v>0</v>
      </c>
      <c r="B1" s="18"/>
      <c r="C1" s="18"/>
      <c r="D1" s="18"/>
      <c r="E1" s="18"/>
      <c r="F1" s="18"/>
      <c r="G1" s="18"/>
      <c r="H1" s="18"/>
      <c r="I1" s="437"/>
      <c r="J1" s="438"/>
      <c r="K1" s="438"/>
      <c r="L1" s="438"/>
      <c r="M1" s="439"/>
    </row>
    <row r="2" spans="1:13" ht="19.2">
      <c r="A2" s="19">
        <v>46135</v>
      </c>
      <c r="B2" s="20"/>
      <c r="C2" s="20"/>
      <c r="D2" s="20"/>
      <c r="E2" s="20"/>
      <c r="F2" s="20"/>
      <c r="G2" s="20"/>
      <c r="H2" s="20"/>
      <c r="I2" s="440"/>
      <c r="J2" s="440"/>
      <c r="K2" s="440"/>
      <c r="L2" s="440"/>
      <c r="M2" s="441"/>
    </row>
    <row r="3" spans="1:13">
      <c r="A3" s="21"/>
      <c r="B3" s="21">
        <v>1</v>
      </c>
      <c r="C3" s="21"/>
      <c r="D3" s="21" t="s">
        <v>1</v>
      </c>
      <c r="E3" s="22"/>
      <c r="F3" s="21"/>
      <c r="G3" s="21"/>
      <c r="H3" s="21"/>
      <c r="I3" s="21"/>
      <c r="J3" s="23"/>
      <c r="K3" s="24"/>
      <c r="L3" s="21"/>
      <c r="M3" s="21"/>
    </row>
    <row r="4" spans="1:13">
      <c r="A4" s="25" t="s">
        <v>2</v>
      </c>
      <c r="B4" s="26" t="s">
        <v>3</v>
      </c>
      <c r="C4" s="26" t="s">
        <v>4</v>
      </c>
      <c r="D4" s="26" t="s">
        <v>5</v>
      </c>
      <c r="E4" s="27"/>
      <c r="F4" s="28" t="str">
        <f>A4</f>
        <v>あ０１</v>
      </c>
      <c r="G4" s="28" t="str">
        <f>B4&amp;C4</f>
        <v>青木重之</v>
      </c>
      <c r="H4" s="28" t="str">
        <f>D4</f>
        <v>アビックBB</v>
      </c>
      <c r="I4" s="28" t="s">
        <v>6</v>
      </c>
      <c r="J4" s="29">
        <v>1971</v>
      </c>
      <c r="K4" s="30">
        <f>IF(J4="","",(2026-J4))</f>
        <v>55</v>
      </c>
      <c r="L4" s="28" t="str">
        <f t="shared" ref="L4:L42" si="0">IF(G4="","",IF(COUNTIF($G$4:$G$103,G4)&gt;1,"2重登録","OK"))</f>
        <v>OK</v>
      </c>
      <c r="M4" s="28" t="s">
        <v>7</v>
      </c>
    </row>
    <row r="5" spans="1:13">
      <c r="A5" s="25" t="s">
        <v>8</v>
      </c>
      <c r="B5" s="28" t="s">
        <v>9</v>
      </c>
      <c r="C5" s="28" t="s">
        <v>10</v>
      </c>
      <c r="D5" s="26" t="s">
        <v>5</v>
      </c>
      <c r="E5" s="27"/>
      <c r="F5" s="28" t="str">
        <f t="shared" ref="F5:F42" si="1">A5</f>
        <v>あ０２</v>
      </c>
      <c r="G5" s="28" t="str">
        <f t="shared" ref="G5:G42" si="2">B5&amp;C5</f>
        <v>西川昌一</v>
      </c>
      <c r="H5" s="28" t="str">
        <f t="shared" ref="H5:H42" si="3">D5</f>
        <v>アビックBB</v>
      </c>
      <c r="I5" s="28" t="s">
        <v>6</v>
      </c>
      <c r="J5" s="31">
        <v>1970</v>
      </c>
      <c r="K5" s="30">
        <f t="shared" ref="K5:K43" si="4">IF(J5="","",(2026-J5))</f>
        <v>56</v>
      </c>
      <c r="L5" s="28" t="str">
        <f t="shared" si="0"/>
        <v>OK</v>
      </c>
      <c r="M5" s="28" t="s">
        <v>11</v>
      </c>
    </row>
    <row r="6" spans="1:13">
      <c r="A6" s="25" t="s">
        <v>12</v>
      </c>
      <c r="B6" s="26" t="s">
        <v>13</v>
      </c>
      <c r="C6" s="26" t="s">
        <v>14</v>
      </c>
      <c r="D6" s="26" t="s">
        <v>5</v>
      </c>
      <c r="E6" s="27"/>
      <c r="F6" s="28" t="str">
        <f t="shared" si="1"/>
        <v>あ０３</v>
      </c>
      <c r="G6" s="28" t="str">
        <f t="shared" si="2"/>
        <v>安達隆一</v>
      </c>
      <c r="H6" s="28" t="str">
        <f t="shared" si="3"/>
        <v>アビックBB</v>
      </c>
      <c r="I6" s="28" t="s">
        <v>6</v>
      </c>
      <c r="J6" s="29">
        <v>1970</v>
      </c>
      <c r="K6" s="30">
        <f t="shared" si="4"/>
        <v>56</v>
      </c>
      <c r="L6" s="28" t="str">
        <f t="shared" si="0"/>
        <v>OK</v>
      </c>
      <c r="M6" s="28" t="s">
        <v>15</v>
      </c>
    </row>
    <row r="7" spans="1:13">
      <c r="A7" s="25" t="s">
        <v>16</v>
      </c>
      <c r="B7" s="28" t="s">
        <v>17</v>
      </c>
      <c r="C7" s="28" t="s">
        <v>18</v>
      </c>
      <c r="D7" s="26" t="s">
        <v>5</v>
      </c>
      <c r="E7" s="27"/>
      <c r="F7" s="28" t="str">
        <f t="shared" si="1"/>
        <v>あ０４</v>
      </c>
      <c r="G7" s="28" t="str">
        <f t="shared" si="2"/>
        <v>上原義弘</v>
      </c>
      <c r="H7" s="28" t="str">
        <f t="shared" si="3"/>
        <v>アビックBB</v>
      </c>
      <c r="I7" s="28" t="s">
        <v>6</v>
      </c>
      <c r="J7" s="31">
        <v>1974</v>
      </c>
      <c r="K7" s="30">
        <f t="shared" si="4"/>
        <v>52</v>
      </c>
      <c r="L7" s="28" t="str">
        <f t="shared" si="0"/>
        <v>OK</v>
      </c>
      <c r="M7" s="28" t="s">
        <v>11</v>
      </c>
    </row>
    <row r="8" spans="1:13">
      <c r="A8" s="25" t="s">
        <v>19</v>
      </c>
      <c r="B8" s="26" t="s">
        <v>20</v>
      </c>
      <c r="C8" s="26" t="s">
        <v>21</v>
      </c>
      <c r="D8" s="26" t="s">
        <v>5</v>
      </c>
      <c r="E8" s="32"/>
      <c r="F8" s="28" t="str">
        <f t="shared" si="1"/>
        <v>あ０５</v>
      </c>
      <c r="G8" s="28" t="str">
        <f t="shared" si="2"/>
        <v>寺村浩一</v>
      </c>
      <c r="H8" s="28" t="str">
        <f t="shared" si="3"/>
        <v>アビックBB</v>
      </c>
      <c r="I8" s="28" t="s">
        <v>6</v>
      </c>
      <c r="J8" s="29">
        <v>1968</v>
      </c>
      <c r="K8" s="30">
        <f t="shared" si="4"/>
        <v>58</v>
      </c>
      <c r="L8" s="28" t="str">
        <f t="shared" si="0"/>
        <v>OK</v>
      </c>
      <c r="M8" s="28" t="s">
        <v>22</v>
      </c>
    </row>
    <row r="9" spans="1:13">
      <c r="A9" s="25" t="s">
        <v>23</v>
      </c>
      <c r="B9" s="33" t="s">
        <v>24</v>
      </c>
      <c r="C9" s="33" t="s">
        <v>25</v>
      </c>
      <c r="D9" s="26" t="s">
        <v>5</v>
      </c>
      <c r="E9" s="27"/>
      <c r="F9" s="28" t="str">
        <f t="shared" si="1"/>
        <v>あ０６</v>
      </c>
      <c r="G9" s="28" t="str">
        <f t="shared" si="2"/>
        <v>平居崇</v>
      </c>
      <c r="H9" s="28" t="str">
        <f t="shared" si="3"/>
        <v>アビックBB</v>
      </c>
      <c r="I9" s="28" t="s">
        <v>6</v>
      </c>
      <c r="J9" s="29">
        <v>1972</v>
      </c>
      <c r="K9" s="30">
        <f t="shared" si="4"/>
        <v>54</v>
      </c>
      <c r="L9" s="28" t="str">
        <f t="shared" si="0"/>
        <v>OK</v>
      </c>
      <c r="M9" s="28" t="s">
        <v>26</v>
      </c>
    </row>
    <row r="10" spans="1:13">
      <c r="A10" s="25" t="s">
        <v>27</v>
      </c>
      <c r="B10" s="26" t="s">
        <v>28</v>
      </c>
      <c r="C10" s="26" t="s">
        <v>29</v>
      </c>
      <c r="D10" s="26" t="s">
        <v>5</v>
      </c>
      <c r="E10" s="27"/>
      <c r="F10" s="28" t="str">
        <f t="shared" si="1"/>
        <v>あ０７</v>
      </c>
      <c r="G10" s="28" t="str">
        <f t="shared" si="2"/>
        <v>大林弘典</v>
      </c>
      <c r="H10" s="28" t="str">
        <f t="shared" si="3"/>
        <v>アビックBB</v>
      </c>
      <c r="I10" s="28" t="s">
        <v>6</v>
      </c>
      <c r="J10" s="29">
        <v>1989</v>
      </c>
      <c r="K10" s="30">
        <f t="shared" si="4"/>
        <v>37</v>
      </c>
      <c r="L10" s="28" t="str">
        <f t="shared" si="0"/>
        <v>OK</v>
      </c>
      <c r="M10" s="28" t="s">
        <v>30</v>
      </c>
    </row>
    <row r="11" spans="1:13">
      <c r="A11" s="25" t="s">
        <v>31</v>
      </c>
      <c r="B11" s="28" t="s">
        <v>32</v>
      </c>
      <c r="C11" s="28" t="s">
        <v>33</v>
      </c>
      <c r="D11" s="26" t="s">
        <v>5</v>
      </c>
      <c r="E11" s="27"/>
      <c r="F11" s="28" t="str">
        <f t="shared" si="1"/>
        <v>あ０８</v>
      </c>
      <c r="G11" s="28" t="str">
        <f t="shared" si="2"/>
        <v>福嶋亮</v>
      </c>
      <c r="H11" s="28" t="str">
        <f t="shared" si="3"/>
        <v>アビックBB</v>
      </c>
      <c r="I11" s="28" t="s">
        <v>6</v>
      </c>
      <c r="J11" s="31">
        <v>1961</v>
      </c>
      <c r="K11" s="30">
        <f t="shared" si="4"/>
        <v>65</v>
      </c>
      <c r="L11" s="28" t="str">
        <f t="shared" si="0"/>
        <v>OK</v>
      </c>
      <c r="M11" s="28" t="s">
        <v>34</v>
      </c>
    </row>
    <row r="12" spans="1:13">
      <c r="A12" s="25" t="s">
        <v>35</v>
      </c>
      <c r="B12" s="26" t="s">
        <v>36</v>
      </c>
      <c r="C12" s="26" t="s">
        <v>37</v>
      </c>
      <c r="D12" s="26" t="s">
        <v>5</v>
      </c>
      <c r="E12" s="27"/>
      <c r="F12" s="28" t="str">
        <f t="shared" si="1"/>
        <v>あ０９</v>
      </c>
      <c r="G12" s="28" t="str">
        <f t="shared" si="2"/>
        <v>落合良弘</v>
      </c>
      <c r="H12" s="28" t="str">
        <f t="shared" si="3"/>
        <v>アビックBB</v>
      </c>
      <c r="I12" s="28" t="s">
        <v>6</v>
      </c>
      <c r="J12" s="29">
        <v>1968</v>
      </c>
      <c r="K12" s="30">
        <f t="shared" si="4"/>
        <v>58</v>
      </c>
      <c r="L12" s="28" t="str">
        <f t="shared" si="0"/>
        <v>OK</v>
      </c>
      <c r="M12" s="28" t="s">
        <v>30</v>
      </c>
    </row>
    <row r="13" spans="1:13">
      <c r="A13" s="25" t="s">
        <v>38</v>
      </c>
      <c r="B13" s="33" t="s">
        <v>39</v>
      </c>
      <c r="C13" s="33" t="s">
        <v>40</v>
      </c>
      <c r="D13" s="26" t="s">
        <v>5</v>
      </c>
      <c r="E13" s="27"/>
      <c r="F13" s="28" t="str">
        <f t="shared" si="1"/>
        <v>あ１０</v>
      </c>
      <c r="G13" s="28" t="str">
        <f t="shared" si="2"/>
        <v xml:space="preserve">松井傳樹 </v>
      </c>
      <c r="H13" s="28" t="str">
        <f t="shared" si="3"/>
        <v>アビックBB</v>
      </c>
      <c r="I13" s="28" t="s">
        <v>6</v>
      </c>
      <c r="J13" s="29">
        <v>1987</v>
      </c>
      <c r="K13" s="30">
        <f t="shared" si="4"/>
        <v>39</v>
      </c>
      <c r="L13" s="28" t="str">
        <f t="shared" si="0"/>
        <v>OK</v>
      </c>
      <c r="M13" s="28" t="s">
        <v>11</v>
      </c>
    </row>
    <row r="14" spans="1:13">
      <c r="A14" s="25" t="s">
        <v>41</v>
      </c>
      <c r="B14" s="34" t="s">
        <v>42</v>
      </c>
      <c r="C14" s="34" t="s">
        <v>43</v>
      </c>
      <c r="D14" s="26" t="s">
        <v>5</v>
      </c>
      <c r="E14" s="27"/>
      <c r="F14" s="28" t="str">
        <f t="shared" si="1"/>
        <v>あ１１</v>
      </c>
      <c r="G14" s="28" t="str">
        <f t="shared" si="2"/>
        <v>長谷川優</v>
      </c>
      <c r="H14" s="28" t="str">
        <f t="shared" si="3"/>
        <v>アビックBB</v>
      </c>
      <c r="I14" s="28" t="s">
        <v>6</v>
      </c>
      <c r="J14" s="29">
        <v>1973</v>
      </c>
      <c r="K14" s="30">
        <f t="shared" si="4"/>
        <v>53</v>
      </c>
      <c r="L14" s="28" t="str">
        <f t="shared" si="0"/>
        <v>OK</v>
      </c>
      <c r="M14" s="28" t="s">
        <v>44</v>
      </c>
    </row>
    <row r="15" spans="1:13">
      <c r="A15" s="25" t="s">
        <v>45</v>
      </c>
      <c r="B15" s="26" t="s">
        <v>46</v>
      </c>
      <c r="C15" s="26" t="s">
        <v>47</v>
      </c>
      <c r="D15" s="26" t="s">
        <v>5</v>
      </c>
      <c r="F15" s="28" t="str">
        <f t="shared" si="1"/>
        <v>あ１２</v>
      </c>
      <c r="G15" s="28" t="str">
        <f t="shared" si="2"/>
        <v>草野活地</v>
      </c>
      <c r="H15" s="28" t="str">
        <f t="shared" si="3"/>
        <v>アビックBB</v>
      </c>
      <c r="I15" s="28" t="s">
        <v>6</v>
      </c>
      <c r="J15" s="29">
        <v>1974</v>
      </c>
      <c r="K15" s="30">
        <f t="shared" si="4"/>
        <v>52</v>
      </c>
      <c r="L15" s="28" t="str">
        <f t="shared" si="0"/>
        <v>OK</v>
      </c>
      <c r="M15" s="28" t="s">
        <v>7</v>
      </c>
    </row>
    <row r="16" spans="1:13">
      <c r="A16" s="25" t="s">
        <v>48</v>
      </c>
      <c r="B16" s="26" t="s">
        <v>49</v>
      </c>
      <c r="C16" s="26" t="s">
        <v>50</v>
      </c>
      <c r="D16" s="26" t="s">
        <v>5</v>
      </c>
      <c r="F16" s="28" t="str">
        <f t="shared" si="1"/>
        <v>あ１３</v>
      </c>
      <c r="G16" s="28" t="str">
        <f t="shared" si="2"/>
        <v>吉川孝次</v>
      </c>
      <c r="H16" s="28" t="str">
        <f t="shared" si="3"/>
        <v>アビックBB</v>
      </c>
      <c r="I16" s="28" t="s">
        <v>6</v>
      </c>
      <c r="J16" s="29">
        <v>1976</v>
      </c>
      <c r="K16" s="30">
        <f t="shared" si="4"/>
        <v>50</v>
      </c>
      <c r="L16" s="28" t="str">
        <f t="shared" si="0"/>
        <v>OK</v>
      </c>
      <c r="M16" s="28" t="s">
        <v>11</v>
      </c>
    </row>
    <row r="17" spans="1:15">
      <c r="A17" s="25" t="s">
        <v>51</v>
      </c>
      <c r="B17" s="26" t="s">
        <v>52</v>
      </c>
      <c r="C17" s="26" t="s">
        <v>53</v>
      </c>
      <c r="D17" s="26" t="s">
        <v>5</v>
      </c>
      <c r="F17" s="28" t="str">
        <f t="shared" si="1"/>
        <v>あ１４</v>
      </c>
      <c r="G17" s="28" t="str">
        <f t="shared" si="2"/>
        <v>姫田和憲</v>
      </c>
      <c r="H17" s="28" t="str">
        <f t="shared" si="3"/>
        <v>アビックBB</v>
      </c>
      <c r="I17" s="28" t="s">
        <v>6</v>
      </c>
      <c r="J17" s="29">
        <v>1984</v>
      </c>
      <c r="K17" s="30">
        <f t="shared" si="4"/>
        <v>42</v>
      </c>
      <c r="L17" s="28" t="str">
        <f t="shared" si="0"/>
        <v>OK</v>
      </c>
      <c r="M17" s="25" t="s">
        <v>54</v>
      </c>
    </row>
    <row r="18" spans="1:15">
      <c r="A18" s="25" t="s">
        <v>55</v>
      </c>
      <c r="B18" s="28" t="s">
        <v>56</v>
      </c>
      <c r="C18" s="28" t="s">
        <v>57</v>
      </c>
      <c r="D18" s="26" t="s">
        <v>5</v>
      </c>
      <c r="F18" s="28" t="str">
        <f t="shared" si="1"/>
        <v>あ１５</v>
      </c>
      <c r="G18" s="28" t="str">
        <f t="shared" si="2"/>
        <v>法戸義也</v>
      </c>
      <c r="H18" s="28" t="str">
        <f t="shared" si="3"/>
        <v>アビックBB</v>
      </c>
      <c r="I18" s="28" t="s">
        <v>6</v>
      </c>
      <c r="J18" s="29">
        <v>1983</v>
      </c>
      <c r="K18" s="30">
        <f t="shared" si="4"/>
        <v>43</v>
      </c>
      <c r="L18" s="28" t="str">
        <f t="shared" si="0"/>
        <v>OK</v>
      </c>
      <c r="M18" s="28" t="s">
        <v>58</v>
      </c>
    </row>
    <row r="19" spans="1:15">
      <c r="A19" s="25" t="s">
        <v>59</v>
      </c>
      <c r="B19" s="28" t="s">
        <v>60</v>
      </c>
      <c r="C19" s="28" t="s">
        <v>61</v>
      </c>
      <c r="D19" s="26" t="s">
        <v>5</v>
      </c>
      <c r="F19" s="28" t="str">
        <f t="shared" si="1"/>
        <v>あ１６</v>
      </c>
      <c r="G19" s="28" t="str">
        <f t="shared" si="2"/>
        <v>冨岡浩史</v>
      </c>
      <c r="H19" s="28" t="str">
        <f t="shared" si="3"/>
        <v>アビックBB</v>
      </c>
      <c r="I19" s="28" t="s">
        <v>6</v>
      </c>
      <c r="J19" s="29">
        <v>1967</v>
      </c>
      <c r="K19" s="30">
        <f t="shared" si="4"/>
        <v>59</v>
      </c>
      <c r="L19" s="28" t="str">
        <f t="shared" si="0"/>
        <v>OK</v>
      </c>
      <c r="M19" s="28" t="s">
        <v>7</v>
      </c>
      <c r="N19"/>
      <c r="O19"/>
    </row>
    <row r="20" spans="1:15">
      <c r="A20" s="25" t="s">
        <v>62</v>
      </c>
      <c r="B20" s="28" t="s">
        <v>63</v>
      </c>
      <c r="C20" s="28" t="s">
        <v>64</v>
      </c>
      <c r="D20" s="26" t="s">
        <v>5</v>
      </c>
      <c r="F20" s="28" t="str">
        <f t="shared" si="1"/>
        <v>あ１７</v>
      </c>
      <c r="G20" s="28" t="str">
        <f t="shared" si="2"/>
        <v>西堀公人</v>
      </c>
      <c r="H20" s="28" t="str">
        <f t="shared" si="3"/>
        <v>アビックBB</v>
      </c>
      <c r="I20" s="28" t="s">
        <v>6</v>
      </c>
      <c r="J20" s="29">
        <v>1984</v>
      </c>
      <c r="K20" s="30">
        <f t="shared" si="4"/>
        <v>42</v>
      </c>
      <c r="L20" s="28" t="str">
        <f t="shared" si="0"/>
        <v>OK</v>
      </c>
      <c r="M20" s="28" t="s">
        <v>65</v>
      </c>
      <c r="N20"/>
      <c r="O20"/>
    </row>
    <row r="21" spans="1:15">
      <c r="A21" s="25" t="s">
        <v>66</v>
      </c>
      <c r="B21" s="28" t="s">
        <v>67</v>
      </c>
      <c r="C21" s="28" t="s">
        <v>68</v>
      </c>
      <c r="D21" s="26" t="s">
        <v>5</v>
      </c>
      <c r="F21" s="28" t="str">
        <f t="shared" si="1"/>
        <v>あ１８</v>
      </c>
      <c r="G21" s="28" t="str">
        <f t="shared" si="2"/>
        <v>清野宏樹</v>
      </c>
      <c r="H21" s="28" t="str">
        <f t="shared" si="3"/>
        <v>アビックBB</v>
      </c>
      <c r="I21" s="28" t="s">
        <v>6</v>
      </c>
      <c r="J21" s="29">
        <v>1987</v>
      </c>
      <c r="K21" s="30">
        <f t="shared" si="4"/>
        <v>39</v>
      </c>
      <c r="L21" s="28" t="str">
        <f t="shared" si="0"/>
        <v>OK</v>
      </c>
      <c r="M21" s="25" t="s">
        <v>54</v>
      </c>
      <c r="N21"/>
      <c r="O21"/>
    </row>
    <row r="22" spans="1:15">
      <c r="A22" s="25" t="s">
        <v>69</v>
      </c>
      <c r="B22" s="28" t="s">
        <v>70</v>
      </c>
      <c r="C22" s="28" t="s">
        <v>71</v>
      </c>
      <c r="D22" s="26" t="s">
        <v>5</v>
      </c>
      <c r="F22" s="28" t="str">
        <f t="shared" si="1"/>
        <v>あ１９</v>
      </c>
      <c r="G22" s="28" t="str">
        <f t="shared" si="2"/>
        <v>宇野泰三</v>
      </c>
      <c r="H22" s="28" t="str">
        <f t="shared" si="3"/>
        <v>アビックBB</v>
      </c>
      <c r="I22" s="28" t="s">
        <v>6</v>
      </c>
      <c r="J22" s="29">
        <v>1974</v>
      </c>
      <c r="K22" s="30">
        <f t="shared" si="4"/>
        <v>52</v>
      </c>
      <c r="L22" s="28" t="str">
        <f t="shared" si="0"/>
        <v>OK</v>
      </c>
      <c r="M22" s="28" t="s">
        <v>72</v>
      </c>
      <c r="N22"/>
      <c r="O22"/>
    </row>
    <row r="23" spans="1:15">
      <c r="A23" s="25" t="s">
        <v>73</v>
      </c>
      <c r="B23" s="28" t="s">
        <v>74</v>
      </c>
      <c r="C23" s="28" t="s">
        <v>75</v>
      </c>
      <c r="D23" s="26" t="s">
        <v>5</v>
      </c>
      <c r="F23" s="28" t="str">
        <f t="shared" si="1"/>
        <v>あ２０</v>
      </c>
      <c r="G23" s="28" t="str">
        <f t="shared" si="2"/>
        <v>坪井徳寿</v>
      </c>
      <c r="H23" s="28" t="str">
        <f t="shared" si="3"/>
        <v>アビックBB</v>
      </c>
      <c r="I23" s="28" t="s">
        <v>6</v>
      </c>
      <c r="J23" s="29">
        <v>1979</v>
      </c>
      <c r="K23" s="30">
        <f t="shared" si="4"/>
        <v>47</v>
      </c>
      <c r="L23" s="28" t="str">
        <f t="shared" si="0"/>
        <v>OK</v>
      </c>
      <c r="M23" s="28" t="s">
        <v>7</v>
      </c>
      <c r="N23"/>
      <c r="O23"/>
    </row>
    <row r="24" spans="1:15">
      <c r="A24" s="25" t="s">
        <v>76</v>
      </c>
      <c r="B24" s="25" t="s">
        <v>77</v>
      </c>
      <c r="C24" s="25" t="s">
        <v>78</v>
      </c>
      <c r="D24" s="26" t="s">
        <v>5</v>
      </c>
      <c r="E24" s="36" t="s">
        <v>79</v>
      </c>
      <c r="F24" s="28" t="str">
        <f t="shared" si="1"/>
        <v>あ２１</v>
      </c>
      <c r="G24" s="28" t="str">
        <f t="shared" si="2"/>
        <v>辻村惣一</v>
      </c>
      <c r="H24" s="28" t="str">
        <f t="shared" si="3"/>
        <v>アビックBB</v>
      </c>
      <c r="I24" s="28" t="s">
        <v>6</v>
      </c>
      <c r="J24" s="37">
        <v>1953</v>
      </c>
      <c r="K24" s="30">
        <f t="shared" si="4"/>
        <v>73</v>
      </c>
      <c r="L24" s="28" t="str">
        <f t="shared" si="0"/>
        <v>OK</v>
      </c>
      <c r="M24" s="25" t="s">
        <v>30</v>
      </c>
      <c r="N24"/>
      <c r="O24"/>
    </row>
    <row r="25" spans="1:15">
      <c r="A25" s="25" t="s">
        <v>80</v>
      </c>
      <c r="B25" s="25" t="s">
        <v>81</v>
      </c>
      <c r="C25" s="25" t="s">
        <v>82</v>
      </c>
      <c r="D25" s="26" t="s">
        <v>5</v>
      </c>
      <c r="E25" s="38"/>
      <c r="F25" s="28" t="str">
        <f t="shared" si="1"/>
        <v>あ２２</v>
      </c>
      <c r="G25" s="28" t="str">
        <f t="shared" si="2"/>
        <v>槇田学</v>
      </c>
      <c r="H25" s="28" t="str">
        <f t="shared" si="3"/>
        <v>アビックBB</v>
      </c>
      <c r="I25" s="28" t="s">
        <v>6</v>
      </c>
      <c r="J25" s="37">
        <v>1965</v>
      </c>
      <c r="K25" s="30">
        <f t="shared" si="4"/>
        <v>61</v>
      </c>
      <c r="L25" s="28" t="str">
        <f t="shared" si="0"/>
        <v>OK</v>
      </c>
      <c r="M25" s="25" t="s">
        <v>11</v>
      </c>
      <c r="N25"/>
      <c r="O25"/>
    </row>
    <row r="26" spans="1:15">
      <c r="A26" s="25" t="s">
        <v>83</v>
      </c>
      <c r="B26" s="25" t="s">
        <v>84</v>
      </c>
      <c r="C26" s="25" t="s">
        <v>85</v>
      </c>
      <c r="D26" s="26" t="s">
        <v>5</v>
      </c>
      <c r="F26" s="28" t="str">
        <f t="shared" si="1"/>
        <v>あ２３</v>
      </c>
      <c r="G26" s="28" t="str">
        <f t="shared" si="2"/>
        <v>武久真也</v>
      </c>
      <c r="H26" s="28" t="str">
        <f t="shared" si="3"/>
        <v>アビックBB</v>
      </c>
      <c r="I26" s="28" t="s">
        <v>6</v>
      </c>
      <c r="J26" s="37">
        <v>1982</v>
      </c>
      <c r="K26" s="30">
        <f t="shared" si="4"/>
        <v>44</v>
      </c>
      <c r="L26" s="28" t="str">
        <f t="shared" si="0"/>
        <v>OK</v>
      </c>
      <c r="M26" s="25" t="s">
        <v>65</v>
      </c>
      <c r="N26"/>
      <c r="O26"/>
    </row>
    <row r="27" spans="1:15">
      <c r="A27" s="25" t="s">
        <v>86</v>
      </c>
      <c r="B27" s="39" t="s">
        <v>87</v>
      </c>
      <c r="C27" s="39" t="s">
        <v>88</v>
      </c>
      <c r="D27" s="26" t="s">
        <v>5</v>
      </c>
      <c r="F27" s="28" t="str">
        <f>A27</f>
        <v>あ２４</v>
      </c>
      <c r="G27" s="28" t="str">
        <f>B27&amp;C27</f>
        <v>大脇和世</v>
      </c>
      <c r="H27" s="28" t="str">
        <f>D27</f>
        <v>アビックBB</v>
      </c>
      <c r="I27" s="39" t="s">
        <v>89</v>
      </c>
      <c r="J27" s="37">
        <v>1970</v>
      </c>
      <c r="K27" s="40">
        <f>IF(J27="","",(2026-J27))</f>
        <v>56</v>
      </c>
      <c r="L27" s="28" t="str">
        <f t="shared" si="0"/>
        <v>OK</v>
      </c>
      <c r="M27" s="25" t="s">
        <v>22</v>
      </c>
      <c r="N27"/>
      <c r="O27"/>
    </row>
    <row r="28" spans="1:15">
      <c r="A28" s="25" t="s">
        <v>90</v>
      </c>
      <c r="B28" s="39" t="s">
        <v>91</v>
      </c>
      <c r="C28" s="39" t="s">
        <v>92</v>
      </c>
      <c r="D28" s="26" t="s">
        <v>5</v>
      </c>
      <c r="F28" s="28" t="str">
        <f>A28</f>
        <v>あ２５</v>
      </c>
      <c r="G28" s="28" t="str">
        <f>B28&amp;C28</f>
        <v>西山抄千代</v>
      </c>
      <c r="H28" s="28" t="str">
        <f>D28</f>
        <v>アビックBB</v>
      </c>
      <c r="I28" s="39" t="s">
        <v>89</v>
      </c>
      <c r="J28" s="37">
        <v>1972</v>
      </c>
      <c r="K28" s="40">
        <f>IF(J28="","",(2026-J28))</f>
        <v>54</v>
      </c>
      <c r="L28" s="28" t="str">
        <f t="shared" si="0"/>
        <v>OK</v>
      </c>
      <c r="M28" s="25" t="s">
        <v>58</v>
      </c>
      <c r="N28"/>
      <c r="O28" s="4"/>
    </row>
    <row r="29" spans="1:15">
      <c r="A29" s="25" t="s">
        <v>93</v>
      </c>
      <c r="B29" s="39" t="s">
        <v>94</v>
      </c>
      <c r="C29" s="39" t="s">
        <v>95</v>
      </c>
      <c r="D29" s="26" t="s">
        <v>5</v>
      </c>
      <c r="F29" s="28" t="str">
        <f t="shared" si="1"/>
        <v>あ２６</v>
      </c>
      <c r="G29" s="28" t="str">
        <f t="shared" si="2"/>
        <v>齋田優子</v>
      </c>
      <c r="H29" s="28" t="str">
        <f t="shared" si="3"/>
        <v>アビックBB</v>
      </c>
      <c r="I29" s="39" t="s">
        <v>89</v>
      </c>
      <c r="J29" s="37">
        <v>1983</v>
      </c>
      <c r="K29" s="40">
        <f t="shared" si="4"/>
        <v>43</v>
      </c>
      <c r="L29" s="28" t="str">
        <f t="shared" si="0"/>
        <v>OK</v>
      </c>
      <c r="M29" s="25" t="s">
        <v>30</v>
      </c>
      <c r="N29"/>
      <c r="O29" s="2"/>
    </row>
    <row r="30" spans="1:15">
      <c r="A30" s="25" t="s">
        <v>96</v>
      </c>
      <c r="B30" s="39" t="s">
        <v>97</v>
      </c>
      <c r="C30" s="39" t="s">
        <v>98</v>
      </c>
      <c r="D30" s="26" t="s">
        <v>5</v>
      </c>
      <c r="F30" s="28" t="str">
        <f t="shared" si="1"/>
        <v>あ２７</v>
      </c>
      <c r="G30" s="28" t="str">
        <f t="shared" si="2"/>
        <v>中村紗映子</v>
      </c>
      <c r="H30" s="28" t="str">
        <f t="shared" si="3"/>
        <v>アビックBB</v>
      </c>
      <c r="I30" s="39" t="s">
        <v>89</v>
      </c>
      <c r="J30" s="37">
        <v>1983</v>
      </c>
      <c r="K30" s="40">
        <f t="shared" si="4"/>
        <v>43</v>
      </c>
      <c r="L30" s="28" t="str">
        <f t="shared" si="0"/>
        <v>OK</v>
      </c>
      <c r="M30" s="25" t="s">
        <v>30</v>
      </c>
      <c r="N30"/>
      <c r="O30" s="2"/>
    </row>
    <row r="31" spans="1:15">
      <c r="A31" s="25" t="s">
        <v>99</v>
      </c>
      <c r="B31" s="39" t="s">
        <v>100</v>
      </c>
      <c r="C31" s="39" t="s">
        <v>101</v>
      </c>
      <c r="D31" s="26" t="s">
        <v>5</v>
      </c>
      <c r="F31" s="28" t="str">
        <f t="shared" si="1"/>
        <v>あ２８</v>
      </c>
      <c r="G31" s="28" t="str">
        <f t="shared" si="2"/>
        <v>松本光美</v>
      </c>
      <c r="H31" s="28" t="str">
        <f t="shared" si="3"/>
        <v>アビックBB</v>
      </c>
      <c r="I31" s="39" t="s">
        <v>89</v>
      </c>
      <c r="J31" s="37">
        <v>1971</v>
      </c>
      <c r="K31" s="40">
        <f t="shared" si="4"/>
        <v>55</v>
      </c>
      <c r="L31" s="28" t="str">
        <f t="shared" si="0"/>
        <v>OK</v>
      </c>
      <c r="M31" s="25" t="s">
        <v>7</v>
      </c>
      <c r="N31"/>
      <c r="O31"/>
    </row>
    <row r="32" spans="1:15">
      <c r="A32" s="25" t="s">
        <v>102</v>
      </c>
      <c r="B32" s="39" t="s">
        <v>103</v>
      </c>
      <c r="C32" s="39" t="s">
        <v>104</v>
      </c>
      <c r="D32" s="26" t="s">
        <v>5</v>
      </c>
      <c r="F32" s="28" t="str">
        <f t="shared" si="1"/>
        <v>あ２９</v>
      </c>
      <c r="G32" s="28" t="str">
        <f t="shared" si="2"/>
        <v>堅田瑞木</v>
      </c>
      <c r="H32" s="28" t="str">
        <f t="shared" si="3"/>
        <v>アビックBB</v>
      </c>
      <c r="I32" s="39" t="s">
        <v>89</v>
      </c>
      <c r="J32" s="37">
        <v>1996</v>
      </c>
      <c r="K32" s="40">
        <f t="shared" si="4"/>
        <v>30</v>
      </c>
      <c r="L32" s="28" t="str">
        <f t="shared" si="0"/>
        <v>OK</v>
      </c>
      <c r="M32" s="25" t="s">
        <v>54</v>
      </c>
      <c r="N32"/>
      <c r="O32" s="2"/>
    </row>
    <row r="33" spans="1:15">
      <c r="A33" s="25" t="s">
        <v>105</v>
      </c>
      <c r="B33" s="39" t="s">
        <v>106</v>
      </c>
      <c r="C33" s="39" t="s">
        <v>107</v>
      </c>
      <c r="D33" s="26" t="s">
        <v>5</v>
      </c>
      <c r="F33" s="28" t="str">
        <f t="shared" si="1"/>
        <v>あ３０</v>
      </c>
      <c r="G33" s="28" t="str">
        <f t="shared" si="2"/>
        <v>堀田明子</v>
      </c>
      <c r="H33" s="28" t="str">
        <f t="shared" si="3"/>
        <v>アビックBB</v>
      </c>
      <c r="I33" s="39" t="s">
        <v>89</v>
      </c>
      <c r="J33" s="37">
        <v>1970</v>
      </c>
      <c r="K33" s="40">
        <f t="shared" si="4"/>
        <v>56</v>
      </c>
      <c r="L33" s="28" t="str">
        <f t="shared" si="0"/>
        <v>OK</v>
      </c>
      <c r="M33" s="39" t="s">
        <v>108</v>
      </c>
      <c r="N33"/>
      <c r="O33" s="2"/>
    </row>
    <row r="34" spans="1:15">
      <c r="A34" s="25" t="s">
        <v>109</v>
      </c>
      <c r="B34" s="39" t="s">
        <v>110</v>
      </c>
      <c r="C34" s="39" t="s">
        <v>111</v>
      </c>
      <c r="D34" s="26" t="s">
        <v>5</v>
      </c>
      <c r="F34" s="28" t="str">
        <f t="shared" si="1"/>
        <v>あ３１</v>
      </c>
      <c r="G34" s="28" t="str">
        <f t="shared" si="2"/>
        <v>佐野直美</v>
      </c>
      <c r="H34" s="28" t="str">
        <f t="shared" si="3"/>
        <v>アビックBB</v>
      </c>
      <c r="I34" s="39" t="s">
        <v>89</v>
      </c>
      <c r="J34" s="37">
        <v>1975</v>
      </c>
      <c r="K34" s="40">
        <f t="shared" si="4"/>
        <v>51</v>
      </c>
      <c r="L34" s="28" t="str">
        <f t="shared" si="0"/>
        <v>OK</v>
      </c>
      <c r="M34" s="25" t="s">
        <v>54</v>
      </c>
      <c r="N34"/>
      <c r="O34" s="2"/>
    </row>
    <row r="35" spans="1:15">
      <c r="A35" s="25" t="s">
        <v>112</v>
      </c>
      <c r="B35" s="39" t="s">
        <v>113</v>
      </c>
      <c r="C35" s="39" t="s">
        <v>114</v>
      </c>
      <c r="D35" s="26" t="s">
        <v>5</v>
      </c>
      <c r="F35" s="28" t="str">
        <f t="shared" si="1"/>
        <v>あ３２</v>
      </c>
      <c r="G35" s="28" t="str">
        <f t="shared" si="2"/>
        <v>千代美由紀</v>
      </c>
      <c r="H35" s="28" t="str">
        <f t="shared" si="3"/>
        <v>アビックBB</v>
      </c>
      <c r="I35" s="39" t="s">
        <v>89</v>
      </c>
      <c r="J35" s="37">
        <v>1972</v>
      </c>
      <c r="K35" s="40">
        <f t="shared" si="4"/>
        <v>54</v>
      </c>
      <c r="L35" s="28" t="str">
        <f t="shared" si="0"/>
        <v>OK</v>
      </c>
      <c r="M35" s="25" t="s">
        <v>54</v>
      </c>
      <c r="N35"/>
      <c r="O35" s="2"/>
    </row>
    <row r="36" spans="1:15">
      <c r="A36" s="25" t="s">
        <v>115</v>
      </c>
      <c r="B36" s="39" t="s">
        <v>116</v>
      </c>
      <c r="C36" s="39" t="s">
        <v>117</v>
      </c>
      <c r="D36" s="26" t="s">
        <v>5</v>
      </c>
      <c r="F36" s="28" t="str">
        <f t="shared" si="1"/>
        <v>あ３３</v>
      </c>
      <c r="G36" s="28" t="str">
        <f t="shared" si="2"/>
        <v>小西由美子</v>
      </c>
      <c r="H36" s="28" t="str">
        <f t="shared" si="3"/>
        <v>アビックBB</v>
      </c>
      <c r="I36" s="39" t="s">
        <v>89</v>
      </c>
      <c r="J36" s="37">
        <v>1968</v>
      </c>
      <c r="K36" s="40">
        <f t="shared" si="4"/>
        <v>58</v>
      </c>
      <c r="L36" s="28" t="str">
        <f t="shared" si="0"/>
        <v>OK</v>
      </c>
      <c r="M36" s="25" t="s">
        <v>65</v>
      </c>
      <c r="N36"/>
      <c r="O36" s="2"/>
    </row>
    <row r="37" spans="1:15">
      <c r="A37" s="25" t="s">
        <v>118</v>
      </c>
      <c r="B37" s="39" t="s">
        <v>119</v>
      </c>
      <c r="C37" s="39" t="s">
        <v>120</v>
      </c>
      <c r="D37" s="26" t="s">
        <v>5</v>
      </c>
      <c r="F37" s="28" t="str">
        <f t="shared" si="1"/>
        <v>あ３４</v>
      </c>
      <c r="G37" s="28" t="str">
        <f t="shared" si="2"/>
        <v>徳田裕子</v>
      </c>
      <c r="H37" s="28" t="str">
        <f t="shared" si="3"/>
        <v>アビックBB</v>
      </c>
      <c r="I37" s="39" t="s">
        <v>89</v>
      </c>
      <c r="J37" s="37">
        <v>1971</v>
      </c>
      <c r="K37" s="40">
        <f t="shared" si="4"/>
        <v>55</v>
      </c>
      <c r="L37" s="28" t="str">
        <f t="shared" si="0"/>
        <v>OK</v>
      </c>
      <c r="M37" s="25" t="s">
        <v>65</v>
      </c>
      <c r="N37" s="3"/>
      <c r="O37" s="2"/>
    </row>
    <row r="38" spans="1:15">
      <c r="A38" s="25" t="s">
        <v>121</v>
      </c>
      <c r="B38" s="39" t="s">
        <v>122</v>
      </c>
      <c r="C38" s="39" t="s">
        <v>123</v>
      </c>
      <c r="D38" s="26" t="s">
        <v>5</v>
      </c>
      <c r="F38" s="28" t="str">
        <f t="shared" si="1"/>
        <v>あ３５</v>
      </c>
      <c r="G38" s="28" t="str">
        <f t="shared" si="2"/>
        <v>叶丸利恵子</v>
      </c>
      <c r="H38" s="28" t="str">
        <f t="shared" si="3"/>
        <v>アビックBB</v>
      </c>
      <c r="I38" s="39" t="s">
        <v>89</v>
      </c>
      <c r="J38" s="37">
        <v>1965</v>
      </c>
      <c r="K38" s="40">
        <f t="shared" si="4"/>
        <v>61</v>
      </c>
      <c r="L38" s="28" t="str">
        <f t="shared" si="0"/>
        <v>OK</v>
      </c>
      <c r="M38" s="25" t="s">
        <v>7</v>
      </c>
      <c r="N38" s="3"/>
      <c r="O38" s="2"/>
    </row>
    <row r="39" spans="1:15">
      <c r="A39" s="25" t="s">
        <v>124</v>
      </c>
      <c r="B39" s="39" t="s">
        <v>125</v>
      </c>
      <c r="C39" s="39" t="s">
        <v>126</v>
      </c>
      <c r="D39" s="26" t="s">
        <v>5</v>
      </c>
      <c r="F39" s="28" t="str">
        <f t="shared" si="1"/>
        <v>あ３６</v>
      </c>
      <c r="G39" s="28" t="str">
        <f t="shared" si="2"/>
        <v>脇田里加</v>
      </c>
      <c r="H39" s="28" t="str">
        <f t="shared" si="3"/>
        <v>アビックBB</v>
      </c>
      <c r="I39" s="39" t="s">
        <v>89</v>
      </c>
      <c r="J39" s="37">
        <v>1963</v>
      </c>
      <c r="K39" s="40">
        <f t="shared" si="4"/>
        <v>63</v>
      </c>
      <c r="L39" s="28" t="str">
        <f t="shared" si="0"/>
        <v>OK</v>
      </c>
      <c r="M39" s="25" t="s">
        <v>7</v>
      </c>
      <c r="N39" s="3"/>
      <c r="O39" s="2"/>
    </row>
    <row r="40" spans="1:15">
      <c r="A40" s="25" t="s">
        <v>127</v>
      </c>
      <c r="B40" s="39" t="s">
        <v>128</v>
      </c>
      <c r="C40" s="39" t="s">
        <v>129</v>
      </c>
      <c r="D40" s="26" t="s">
        <v>5</v>
      </c>
      <c r="F40" s="28" t="str">
        <f t="shared" si="1"/>
        <v>あ３７</v>
      </c>
      <c r="G40" s="28" t="str">
        <f t="shared" si="2"/>
        <v>中澤由香</v>
      </c>
      <c r="H40" s="28" t="str">
        <f t="shared" si="3"/>
        <v>アビックBB</v>
      </c>
      <c r="I40" s="39" t="s">
        <v>89</v>
      </c>
      <c r="J40" s="37">
        <v>1975</v>
      </c>
      <c r="K40" s="40">
        <f t="shared" si="4"/>
        <v>51</v>
      </c>
      <c r="L40" s="28" t="str">
        <f t="shared" si="0"/>
        <v>OK</v>
      </c>
      <c r="M40" s="25" t="s">
        <v>7</v>
      </c>
      <c r="N40" s="3"/>
    </row>
    <row r="41" spans="1:15">
      <c r="A41" s="25" t="s">
        <v>130</v>
      </c>
      <c r="B41" s="39" t="s">
        <v>131</v>
      </c>
      <c r="C41" s="39" t="s">
        <v>132</v>
      </c>
      <c r="D41" s="26" t="s">
        <v>5</v>
      </c>
      <c r="F41" s="28" t="str">
        <f t="shared" si="1"/>
        <v>あ３８</v>
      </c>
      <c r="G41" s="28" t="str">
        <f t="shared" si="2"/>
        <v>山中博子</v>
      </c>
      <c r="H41" s="28" t="str">
        <f t="shared" si="3"/>
        <v>アビックBB</v>
      </c>
      <c r="I41" s="39" t="s">
        <v>89</v>
      </c>
      <c r="J41" s="37">
        <v>1970</v>
      </c>
      <c r="K41" s="40">
        <f t="shared" si="4"/>
        <v>56</v>
      </c>
      <c r="L41" s="28" t="str">
        <f t="shared" si="0"/>
        <v>OK</v>
      </c>
      <c r="M41" s="25" t="s">
        <v>72</v>
      </c>
      <c r="N41" s="3"/>
    </row>
    <row r="42" spans="1:15">
      <c r="A42" s="25" t="s">
        <v>133</v>
      </c>
      <c r="B42" s="25" t="s">
        <v>134</v>
      </c>
      <c r="C42" s="25" t="s">
        <v>135</v>
      </c>
      <c r="D42" s="26" t="s">
        <v>5</v>
      </c>
      <c r="F42" s="28" t="str">
        <f t="shared" si="1"/>
        <v>あ３９</v>
      </c>
      <c r="G42" s="28" t="str">
        <f t="shared" si="2"/>
        <v>谷崎真也</v>
      </c>
      <c r="H42" s="28" t="str">
        <f t="shared" si="3"/>
        <v>アビックBB</v>
      </c>
      <c r="I42" s="28" t="s">
        <v>6</v>
      </c>
      <c r="J42" s="37">
        <v>1972</v>
      </c>
      <c r="K42" s="40">
        <f t="shared" si="4"/>
        <v>54</v>
      </c>
      <c r="L42" s="28" t="str">
        <f t="shared" si="0"/>
        <v>OK</v>
      </c>
      <c r="M42" s="25" t="s">
        <v>44</v>
      </c>
      <c r="N42" s="3"/>
    </row>
    <row r="43" spans="1:15">
      <c r="A43" s="41"/>
      <c r="B43" s="41">
        <v>2</v>
      </c>
      <c r="C43" s="42"/>
      <c r="D43" s="43" t="s">
        <v>136</v>
      </c>
      <c r="E43" s="44"/>
      <c r="F43" s="45"/>
      <c r="G43" s="41"/>
      <c r="H43" s="43"/>
      <c r="I43" s="42"/>
      <c r="J43" s="46"/>
      <c r="K43" s="47" t="str">
        <f t="shared" si="4"/>
        <v/>
      </c>
      <c r="L43" s="45"/>
      <c r="M43" s="48"/>
      <c r="O43" s="6"/>
    </row>
    <row r="44" spans="1:15">
      <c r="A44" s="49" t="s">
        <v>137</v>
      </c>
      <c r="B44" s="50" t="s">
        <v>138</v>
      </c>
      <c r="C44" s="50" t="s">
        <v>139</v>
      </c>
      <c r="D44" s="51" t="s">
        <v>140</v>
      </c>
      <c r="E44" s="36" t="s">
        <v>79</v>
      </c>
      <c r="F44" s="28" t="str">
        <f>A44</f>
        <v>あぷ０１</v>
      </c>
      <c r="G44" s="28" t="str">
        <f>B44&amp;C44</f>
        <v>杉山邦夫</v>
      </c>
      <c r="H44" s="28" t="str">
        <f>D44</f>
        <v>アプストTC</v>
      </c>
      <c r="I44" s="52" t="s">
        <v>141</v>
      </c>
      <c r="J44" s="53">
        <v>1950</v>
      </c>
      <c r="K44" s="30">
        <f>IF(J44="","",(2026-J44))</f>
        <v>76</v>
      </c>
      <c r="L44" s="28" t="str">
        <f t="shared" ref="L44:L75" si="5">IF(G44="","",IF(COUNTIF($G$4:$G$111,G44)&gt;1,"2重登録","OK"))</f>
        <v>OK</v>
      </c>
      <c r="M44" s="49" t="s">
        <v>142</v>
      </c>
      <c r="O44" s="6"/>
    </row>
    <row r="45" spans="1:15">
      <c r="A45" s="49" t="s">
        <v>143</v>
      </c>
      <c r="B45" s="54" t="s">
        <v>144</v>
      </c>
      <c r="C45" s="54" t="s">
        <v>145</v>
      </c>
      <c r="D45" s="51" t="s">
        <v>140</v>
      </c>
      <c r="E45" s="36"/>
      <c r="F45" s="28" t="str">
        <f t="shared" ref="F45:F75" si="6">A45</f>
        <v>あぷ０２</v>
      </c>
      <c r="G45" s="28" t="str">
        <f t="shared" ref="G45:G75" si="7">B45&amp;C45</f>
        <v>川上英二</v>
      </c>
      <c r="H45" s="28" t="str">
        <f t="shared" ref="H45:H104" si="8">D45</f>
        <v>アプストTC</v>
      </c>
      <c r="I45" s="52" t="s">
        <v>141</v>
      </c>
      <c r="J45" s="55">
        <v>1963</v>
      </c>
      <c r="K45" s="30">
        <f t="shared" ref="K45:K108" si="9">IF(J45="","",(2026-J45))</f>
        <v>63</v>
      </c>
      <c r="L45" s="28" t="str">
        <f t="shared" si="5"/>
        <v>OK</v>
      </c>
      <c r="M45" s="56" t="s">
        <v>146</v>
      </c>
    </row>
    <row r="46" spans="1:15">
      <c r="A46" s="49" t="s">
        <v>147</v>
      </c>
      <c r="B46" s="50" t="s">
        <v>148</v>
      </c>
      <c r="C46" s="50" t="s">
        <v>149</v>
      </c>
      <c r="D46" s="51" t="s">
        <v>140</v>
      </c>
      <c r="E46" s="36"/>
      <c r="F46" s="28" t="str">
        <f t="shared" si="6"/>
        <v>あぷ０３</v>
      </c>
      <c r="G46" s="28" t="str">
        <f t="shared" si="7"/>
        <v>浅田隆昭</v>
      </c>
      <c r="H46" s="28" t="str">
        <f t="shared" si="8"/>
        <v>アプストTC</v>
      </c>
      <c r="I46" s="52" t="s">
        <v>141</v>
      </c>
      <c r="J46" s="53">
        <v>1964</v>
      </c>
      <c r="K46" s="30">
        <f t="shared" si="9"/>
        <v>62</v>
      </c>
      <c r="L46" s="28" t="str">
        <f t="shared" si="5"/>
        <v>OK</v>
      </c>
      <c r="M46" s="49" t="s">
        <v>150</v>
      </c>
    </row>
    <row r="47" spans="1:15">
      <c r="A47" s="49" t="s">
        <v>151</v>
      </c>
      <c r="B47" s="57" t="s">
        <v>152</v>
      </c>
      <c r="C47" s="57" t="s">
        <v>153</v>
      </c>
      <c r="D47" s="51" t="s">
        <v>140</v>
      </c>
      <c r="E47" s="36"/>
      <c r="F47" s="28" t="str">
        <f t="shared" si="6"/>
        <v>あぷ０４</v>
      </c>
      <c r="G47" s="28" t="str">
        <f t="shared" si="7"/>
        <v>森永洋介</v>
      </c>
      <c r="H47" s="28" t="str">
        <f t="shared" si="8"/>
        <v>アプストTC</v>
      </c>
      <c r="I47" s="52" t="s">
        <v>141</v>
      </c>
      <c r="J47" s="53">
        <v>1986</v>
      </c>
      <c r="K47" s="30">
        <f t="shared" si="9"/>
        <v>40</v>
      </c>
      <c r="L47" s="28" t="str">
        <f t="shared" si="5"/>
        <v>OK</v>
      </c>
      <c r="M47" s="49" t="s">
        <v>154</v>
      </c>
      <c r="O47" s="8"/>
    </row>
    <row r="48" spans="1:15">
      <c r="A48" s="49" t="s">
        <v>155</v>
      </c>
      <c r="B48" s="50" t="s">
        <v>156</v>
      </c>
      <c r="C48" s="50" t="s">
        <v>157</v>
      </c>
      <c r="D48" s="51" t="s">
        <v>140</v>
      </c>
      <c r="E48" s="36"/>
      <c r="F48" s="28" t="str">
        <f t="shared" si="6"/>
        <v>あぷ０５</v>
      </c>
      <c r="G48" s="28" t="str">
        <f t="shared" si="7"/>
        <v>辰巳悟朗</v>
      </c>
      <c r="H48" s="28" t="str">
        <f t="shared" si="8"/>
        <v>アプストTC</v>
      </c>
      <c r="I48" s="52" t="s">
        <v>141</v>
      </c>
      <c r="J48" s="53">
        <v>1974</v>
      </c>
      <c r="K48" s="30">
        <f t="shared" si="9"/>
        <v>52</v>
      </c>
      <c r="L48" s="28" t="str">
        <f t="shared" si="5"/>
        <v>OK</v>
      </c>
      <c r="M48" s="49" t="s">
        <v>158</v>
      </c>
      <c r="O48" s="8"/>
    </row>
    <row r="49" spans="1:15">
      <c r="A49" s="49" t="s">
        <v>159</v>
      </c>
      <c r="B49" s="58" t="s">
        <v>144</v>
      </c>
      <c r="C49" s="58" t="s">
        <v>160</v>
      </c>
      <c r="D49" s="51" t="s">
        <v>140</v>
      </c>
      <c r="E49" s="36"/>
      <c r="F49" s="28" t="str">
        <f t="shared" si="6"/>
        <v>あぷ０６</v>
      </c>
      <c r="G49" s="28" t="str">
        <f t="shared" si="7"/>
        <v>川上美弥子</v>
      </c>
      <c r="H49" s="28" t="str">
        <f t="shared" si="8"/>
        <v>アプストTC</v>
      </c>
      <c r="I49" s="52" t="s">
        <v>161</v>
      </c>
      <c r="J49" s="53">
        <v>1971</v>
      </c>
      <c r="K49" s="30">
        <f t="shared" si="9"/>
        <v>55</v>
      </c>
      <c r="L49" s="28" t="str">
        <f t="shared" si="5"/>
        <v>OK</v>
      </c>
      <c r="M49" s="56" t="s">
        <v>146</v>
      </c>
      <c r="O49" s="8"/>
    </row>
    <row r="50" spans="1:15">
      <c r="A50" s="49" t="s">
        <v>162</v>
      </c>
      <c r="B50" s="54" t="s">
        <v>163</v>
      </c>
      <c r="C50" s="54" t="s">
        <v>164</v>
      </c>
      <c r="D50" s="51" t="s">
        <v>140</v>
      </c>
      <c r="E50" s="36"/>
      <c r="F50" s="28" t="str">
        <f t="shared" si="6"/>
        <v>あぷ０７</v>
      </c>
      <c r="G50" s="28" t="str">
        <f t="shared" si="7"/>
        <v>山内雄平</v>
      </c>
      <c r="H50" s="28" t="str">
        <f t="shared" si="8"/>
        <v>アプストTC</v>
      </c>
      <c r="I50" s="52" t="s">
        <v>141</v>
      </c>
      <c r="J50" s="55">
        <v>1989</v>
      </c>
      <c r="K50" s="30">
        <f t="shared" si="9"/>
        <v>37</v>
      </c>
      <c r="L50" s="28" t="str">
        <f t="shared" si="5"/>
        <v>OK</v>
      </c>
      <c r="M50" s="56" t="s">
        <v>165</v>
      </c>
      <c r="O50" s="9"/>
    </row>
    <row r="51" spans="1:15">
      <c r="A51" s="49" t="s">
        <v>166</v>
      </c>
      <c r="B51" s="58" t="s">
        <v>167</v>
      </c>
      <c r="C51" s="58" t="s">
        <v>168</v>
      </c>
      <c r="D51" s="51" t="s">
        <v>140</v>
      </c>
      <c r="E51" s="36"/>
      <c r="F51" s="28" t="str">
        <f t="shared" si="6"/>
        <v>あぷ０８</v>
      </c>
      <c r="G51" s="28" t="str">
        <f t="shared" si="7"/>
        <v>木村美香</v>
      </c>
      <c r="H51" s="28" t="str">
        <f t="shared" si="8"/>
        <v>アプストTC</v>
      </c>
      <c r="I51" s="52" t="s">
        <v>161</v>
      </c>
      <c r="J51" s="53">
        <v>1962</v>
      </c>
      <c r="K51" s="30">
        <f t="shared" si="9"/>
        <v>64</v>
      </c>
      <c r="L51" s="28" t="str">
        <f t="shared" si="5"/>
        <v>OK</v>
      </c>
      <c r="M51" s="49" t="s">
        <v>169</v>
      </c>
      <c r="O51" s="9"/>
    </row>
    <row r="52" spans="1:15">
      <c r="A52" s="49" t="s">
        <v>170</v>
      </c>
      <c r="B52" s="50" t="s">
        <v>171</v>
      </c>
      <c r="C52" s="50" t="s">
        <v>172</v>
      </c>
      <c r="D52" s="51" t="s">
        <v>140</v>
      </c>
      <c r="E52" s="36"/>
      <c r="F52" s="28" t="str">
        <f t="shared" si="6"/>
        <v>あぷ０９</v>
      </c>
      <c r="G52" s="28" t="str">
        <f t="shared" si="7"/>
        <v>日高眞規子</v>
      </c>
      <c r="H52" s="28" t="str">
        <f t="shared" si="8"/>
        <v>アプストTC</v>
      </c>
      <c r="I52" s="52" t="s">
        <v>161</v>
      </c>
      <c r="J52" s="53">
        <v>1963</v>
      </c>
      <c r="K52" s="30">
        <f t="shared" si="9"/>
        <v>63</v>
      </c>
      <c r="L52" s="28" t="str">
        <f t="shared" si="5"/>
        <v>OK</v>
      </c>
      <c r="M52" s="49" t="s">
        <v>173</v>
      </c>
      <c r="O52" s="8"/>
    </row>
    <row r="53" spans="1:15">
      <c r="A53" s="49" t="s">
        <v>174</v>
      </c>
      <c r="B53" s="50" t="s">
        <v>175</v>
      </c>
      <c r="C53" s="50" t="s">
        <v>176</v>
      </c>
      <c r="D53" s="51" t="s">
        <v>140</v>
      </c>
      <c r="E53" s="36"/>
      <c r="F53" s="28" t="str">
        <f t="shared" si="6"/>
        <v>あぷ１０</v>
      </c>
      <c r="G53" s="28" t="str">
        <f t="shared" si="7"/>
        <v>長谷出浩</v>
      </c>
      <c r="H53" s="28" t="str">
        <f t="shared" si="8"/>
        <v>アプストTC</v>
      </c>
      <c r="I53" s="52" t="s">
        <v>141</v>
      </c>
      <c r="J53" s="53">
        <v>1960</v>
      </c>
      <c r="K53" s="30">
        <f t="shared" si="9"/>
        <v>66</v>
      </c>
      <c r="L53" s="28" t="str">
        <f t="shared" si="5"/>
        <v>OK</v>
      </c>
      <c r="M53" s="56" t="s">
        <v>146</v>
      </c>
      <c r="O53" s="8"/>
    </row>
    <row r="54" spans="1:15">
      <c r="A54" s="49" t="s">
        <v>177</v>
      </c>
      <c r="B54" s="54" t="s">
        <v>178</v>
      </c>
      <c r="C54" s="54" t="s">
        <v>179</v>
      </c>
      <c r="D54" s="51" t="s">
        <v>140</v>
      </c>
      <c r="E54" s="36"/>
      <c r="F54" s="28" t="str">
        <f t="shared" si="6"/>
        <v>あぷ１１</v>
      </c>
      <c r="G54" s="28" t="str">
        <f t="shared" si="7"/>
        <v>奥田純也</v>
      </c>
      <c r="H54" s="28" t="str">
        <f t="shared" si="8"/>
        <v>アプストTC</v>
      </c>
      <c r="I54" s="52" t="s">
        <v>141</v>
      </c>
      <c r="J54" s="55">
        <v>1963</v>
      </c>
      <c r="K54" s="30">
        <f t="shared" si="9"/>
        <v>63</v>
      </c>
      <c r="L54" s="28" t="str">
        <f t="shared" si="5"/>
        <v>OK</v>
      </c>
      <c r="M54" s="56" t="s">
        <v>146</v>
      </c>
      <c r="O54" s="8"/>
    </row>
    <row r="55" spans="1:15">
      <c r="A55" s="49" t="s">
        <v>180</v>
      </c>
      <c r="B55" s="59" t="s">
        <v>181</v>
      </c>
      <c r="C55" s="59" t="s">
        <v>182</v>
      </c>
      <c r="D55" s="51" t="s">
        <v>140</v>
      </c>
      <c r="E55" s="60"/>
      <c r="F55" s="28" t="str">
        <f t="shared" si="6"/>
        <v>あぷ１２</v>
      </c>
      <c r="G55" s="28" t="str">
        <f t="shared" si="7"/>
        <v>村田理恵子</v>
      </c>
      <c r="H55" s="28" t="str">
        <f t="shared" si="8"/>
        <v>アプストTC</v>
      </c>
      <c r="I55" s="52" t="s">
        <v>161</v>
      </c>
      <c r="J55" s="53">
        <v>1979</v>
      </c>
      <c r="K55" s="30">
        <f t="shared" si="9"/>
        <v>47</v>
      </c>
      <c r="L55" s="28" t="str">
        <f t="shared" si="5"/>
        <v>OK</v>
      </c>
      <c r="M55" s="56" t="s">
        <v>146</v>
      </c>
      <c r="O55" s="8"/>
    </row>
    <row r="56" spans="1:15">
      <c r="A56" s="49" t="s">
        <v>183</v>
      </c>
      <c r="B56" s="50" t="s">
        <v>184</v>
      </c>
      <c r="C56" s="50" t="s">
        <v>185</v>
      </c>
      <c r="D56" s="51" t="s">
        <v>140</v>
      </c>
      <c r="E56" s="60"/>
      <c r="F56" s="28" t="str">
        <f t="shared" si="6"/>
        <v>あぷ１３</v>
      </c>
      <c r="G56" s="28" t="str">
        <f t="shared" si="7"/>
        <v>東正隆</v>
      </c>
      <c r="H56" s="28" t="str">
        <f t="shared" si="8"/>
        <v>アプストTC</v>
      </c>
      <c r="I56" s="52" t="s">
        <v>141</v>
      </c>
      <c r="J56" s="53">
        <v>1965</v>
      </c>
      <c r="K56" s="30">
        <f t="shared" si="9"/>
        <v>61</v>
      </c>
      <c r="L56" s="28" t="str">
        <f t="shared" si="5"/>
        <v>OK</v>
      </c>
      <c r="M56" s="49" t="s">
        <v>158</v>
      </c>
      <c r="O56" s="8"/>
    </row>
    <row r="57" spans="1:15">
      <c r="A57" s="49" t="s">
        <v>186</v>
      </c>
      <c r="B57" s="61" t="s">
        <v>187</v>
      </c>
      <c r="C57" s="61" t="s">
        <v>188</v>
      </c>
      <c r="D57" s="51" t="s">
        <v>140</v>
      </c>
      <c r="E57" s="60"/>
      <c r="F57" s="28" t="str">
        <f t="shared" si="6"/>
        <v>あぷ１４</v>
      </c>
      <c r="G57" s="28" t="str">
        <f t="shared" si="7"/>
        <v>二ツ井裕也</v>
      </c>
      <c r="H57" s="28" t="str">
        <f t="shared" si="8"/>
        <v>アプストTC</v>
      </c>
      <c r="I57" s="62" t="s">
        <v>141</v>
      </c>
      <c r="J57" s="62">
        <v>1990</v>
      </c>
      <c r="K57" s="30">
        <f t="shared" si="9"/>
        <v>36</v>
      </c>
      <c r="L57" s="28" t="str">
        <f t="shared" si="5"/>
        <v>OK</v>
      </c>
      <c r="M57" s="49" t="s">
        <v>189</v>
      </c>
      <c r="O57" s="8"/>
    </row>
    <row r="58" spans="1:15">
      <c r="A58" s="49" t="s">
        <v>190</v>
      </c>
      <c r="B58" s="63" t="s">
        <v>191</v>
      </c>
      <c r="C58" s="63" t="s">
        <v>192</v>
      </c>
      <c r="D58" s="51" t="s">
        <v>140</v>
      </c>
      <c r="E58" s="60"/>
      <c r="F58" s="28" t="str">
        <f t="shared" si="6"/>
        <v>あぷ１５</v>
      </c>
      <c r="G58" s="28" t="str">
        <f t="shared" si="7"/>
        <v>田中　有紀</v>
      </c>
      <c r="H58" s="28" t="str">
        <f t="shared" si="8"/>
        <v>アプストTC</v>
      </c>
      <c r="I58" s="62" t="s">
        <v>161</v>
      </c>
      <c r="J58" s="62">
        <v>1969</v>
      </c>
      <c r="K58" s="30">
        <f t="shared" si="9"/>
        <v>57</v>
      </c>
      <c r="L58" s="28" t="str">
        <f t="shared" si="5"/>
        <v>OK</v>
      </c>
      <c r="M58" s="49" t="s">
        <v>193</v>
      </c>
      <c r="O58" s="8"/>
    </row>
    <row r="59" spans="1:15">
      <c r="A59" s="49" t="s">
        <v>194</v>
      </c>
      <c r="B59" s="61" t="s">
        <v>195</v>
      </c>
      <c r="C59" s="61" t="s">
        <v>196</v>
      </c>
      <c r="D59" s="51" t="s">
        <v>140</v>
      </c>
      <c r="E59" s="60"/>
      <c r="F59" s="28" t="str">
        <f t="shared" si="6"/>
        <v>あぷ１６</v>
      </c>
      <c r="G59" s="28" t="str">
        <f t="shared" si="7"/>
        <v>岡川謙二</v>
      </c>
      <c r="H59" s="28" t="str">
        <f t="shared" si="8"/>
        <v>アプストTC</v>
      </c>
      <c r="I59" s="62" t="s">
        <v>141</v>
      </c>
      <c r="J59" s="62">
        <v>1967</v>
      </c>
      <c r="K59" s="30">
        <f t="shared" si="9"/>
        <v>59</v>
      </c>
      <c r="L59" s="28" t="str">
        <f t="shared" si="5"/>
        <v>OK</v>
      </c>
      <c r="M59" s="49" t="s">
        <v>154</v>
      </c>
      <c r="O59" s="8"/>
    </row>
    <row r="60" spans="1:15">
      <c r="A60" s="49" t="s">
        <v>197</v>
      </c>
      <c r="B60" s="61" t="s">
        <v>198</v>
      </c>
      <c r="C60" s="61" t="s">
        <v>199</v>
      </c>
      <c r="D60" s="51" t="s">
        <v>140</v>
      </c>
      <c r="E60" s="60"/>
      <c r="F60" s="28" t="str">
        <f t="shared" si="6"/>
        <v>あぷ１７</v>
      </c>
      <c r="G60" s="28" t="str">
        <f t="shared" si="7"/>
        <v>稲泉聡</v>
      </c>
      <c r="H60" s="28" t="str">
        <f t="shared" si="8"/>
        <v>アプストTC</v>
      </c>
      <c r="I60" s="62" t="s">
        <v>141</v>
      </c>
      <c r="J60" s="62">
        <v>1967</v>
      </c>
      <c r="K60" s="30">
        <f t="shared" si="9"/>
        <v>59</v>
      </c>
      <c r="L60" s="28" t="str">
        <f t="shared" si="5"/>
        <v>OK</v>
      </c>
      <c r="M60" s="49" t="s">
        <v>154</v>
      </c>
      <c r="O60" s="10"/>
    </row>
    <row r="61" spans="1:15">
      <c r="A61" s="49" t="s">
        <v>200</v>
      </c>
      <c r="B61" s="61" t="s">
        <v>201</v>
      </c>
      <c r="C61" s="61" t="s">
        <v>202</v>
      </c>
      <c r="D61" s="51" t="s">
        <v>140</v>
      </c>
      <c r="E61" s="60"/>
      <c r="F61" s="28" t="str">
        <f t="shared" si="6"/>
        <v>あぷ１８</v>
      </c>
      <c r="G61" s="28" t="str">
        <f t="shared" si="7"/>
        <v>妹川寿明</v>
      </c>
      <c r="H61" s="28" t="str">
        <f t="shared" si="8"/>
        <v>アプストTC</v>
      </c>
      <c r="I61" s="62" t="s">
        <v>141</v>
      </c>
      <c r="J61" s="62">
        <v>1995</v>
      </c>
      <c r="K61" s="30">
        <f t="shared" si="9"/>
        <v>31</v>
      </c>
      <c r="L61" s="28" t="str">
        <f t="shared" si="5"/>
        <v>OK</v>
      </c>
      <c r="M61" s="56" t="s">
        <v>165</v>
      </c>
      <c r="O61" s="10"/>
    </row>
    <row r="62" spans="1:15">
      <c r="A62" s="49" t="s">
        <v>203</v>
      </c>
      <c r="B62" s="63" t="s">
        <v>204</v>
      </c>
      <c r="C62" s="63" t="s">
        <v>205</v>
      </c>
      <c r="D62" s="51" t="s">
        <v>140</v>
      </c>
      <c r="E62" s="64"/>
      <c r="F62" s="28" t="str">
        <f t="shared" si="6"/>
        <v>あぷ１９</v>
      </c>
      <c r="G62" s="28" t="str">
        <f t="shared" si="7"/>
        <v>永松貴子</v>
      </c>
      <c r="H62" s="28" t="str">
        <f t="shared" si="8"/>
        <v>アプストTC</v>
      </c>
      <c r="I62" s="62" t="s">
        <v>161</v>
      </c>
      <c r="J62" s="62">
        <v>1962</v>
      </c>
      <c r="K62" s="30">
        <f t="shared" si="9"/>
        <v>64</v>
      </c>
      <c r="L62" s="28" t="str">
        <f t="shared" si="5"/>
        <v>OK</v>
      </c>
      <c r="M62" s="49" t="s">
        <v>158</v>
      </c>
      <c r="O62" s="8"/>
    </row>
    <row r="63" spans="1:15">
      <c r="A63" s="49" t="s">
        <v>206</v>
      </c>
      <c r="B63" s="63" t="s">
        <v>207</v>
      </c>
      <c r="C63" s="63" t="s">
        <v>208</v>
      </c>
      <c r="D63" s="51" t="s">
        <v>140</v>
      </c>
      <c r="E63" s="60"/>
      <c r="F63" s="28" t="str">
        <f t="shared" si="6"/>
        <v>あぷ２０</v>
      </c>
      <c r="G63" s="28" t="str">
        <f t="shared" si="7"/>
        <v>藤原泰子</v>
      </c>
      <c r="H63" s="28" t="str">
        <f t="shared" si="8"/>
        <v>アプストTC</v>
      </c>
      <c r="I63" s="62" t="s">
        <v>161</v>
      </c>
      <c r="J63" s="62">
        <v>1965</v>
      </c>
      <c r="K63" s="30">
        <f t="shared" si="9"/>
        <v>61</v>
      </c>
      <c r="L63" s="28" t="str">
        <f t="shared" si="5"/>
        <v>OK</v>
      </c>
      <c r="M63" s="49" t="s">
        <v>209</v>
      </c>
      <c r="O63" s="8"/>
    </row>
    <row r="64" spans="1:15">
      <c r="A64" s="49" t="s">
        <v>210</v>
      </c>
      <c r="B64" s="61" t="s">
        <v>211</v>
      </c>
      <c r="C64" s="61" t="s">
        <v>212</v>
      </c>
      <c r="D64" s="51" t="s">
        <v>140</v>
      </c>
      <c r="E64" s="60"/>
      <c r="F64" s="28" t="str">
        <f t="shared" si="6"/>
        <v>あぷ２１</v>
      </c>
      <c r="G64" s="28" t="str">
        <f t="shared" si="7"/>
        <v>敦賀創一</v>
      </c>
      <c r="H64" s="28" t="str">
        <f t="shared" si="8"/>
        <v>アプストTC</v>
      </c>
      <c r="I64" s="62" t="s">
        <v>141</v>
      </c>
      <c r="J64" s="62">
        <v>1998</v>
      </c>
      <c r="K64" s="30">
        <f t="shared" si="9"/>
        <v>28</v>
      </c>
      <c r="L64" s="28" t="str">
        <f t="shared" si="5"/>
        <v>OK</v>
      </c>
      <c r="M64" s="49" t="s">
        <v>158</v>
      </c>
      <c r="O64" s="10"/>
    </row>
    <row r="65" spans="1:15">
      <c r="A65" s="49" t="s">
        <v>213</v>
      </c>
      <c r="B65" s="61" t="s">
        <v>214</v>
      </c>
      <c r="C65" s="61" t="s">
        <v>215</v>
      </c>
      <c r="D65" s="51" t="s">
        <v>140</v>
      </c>
      <c r="E65" s="60"/>
      <c r="F65" s="28" t="str">
        <f t="shared" si="6"/>
        <v>あぷ２２</v>
      </c>
      <c r="G65" s="28" t="str">
        <f t="shared" si="7"/>
        <v>有吉裕喜</v>
      </c>
      <c r="H65" s="28" t="str">
        <f t="shared" si="8"/>
        <v>アプストTC</v>
      </c>
      <c r="I65" s="62" t="s">
        <v>141</v>
      </c>
      <c r="J65" s="62">
        <v>1973</v>
      </c>
      <c r="K65" s="30">
        <f t="shared" si="9"/>
        <v>53</v>
      </c>
      <c r="L65" s="28" t="str">
        <f t="shared" si="5"/>
        <v>OK</v>
      </c>
      <c r="M65" s="49" t="s">
        <v>216</v>
      </c>
      <c r="O65" s="8"/>
    </row>
    <row r="66" spans="1:15">
      <c r="A66" s="49" t="s">
        <v>217</v>
      </c>
      <c r="B66" s="61" t="s">
        <v>218</v>
      </c>
      <c r="C66" s="61" t="s">
        <v>219</v>
      </c>
      <c r="D66" s="51" t="s">
        <v>140</v>
      </c>
      <c r="E66" s="60"/>
      <c r="F66" s="28" t="str">
        <f t="shared" si="6"/>
        <v>あぷ２３</v>
      </c>
      <c r="G66" s="28" t="str">
        <f t="shared" si="7"/>
        <v>松原礼</v>
      </c>
      <c r="H66" s="28" t="str">
        <f t="shared" si="8"/>
        <v>アプストTC</v>
      </c>
      <c r="I66" s="62" t="s">
        <v>141</v>
      </c>
      <c r="J66" s="62">
        <v>1987</v>
      </c>
      <c r="K66" s="30">
        <f t="shared" si="9"/>
        <v>39</v>
      </c>
      <c r="L66" s="28" t="str">
        <f t="shared" si="5"/>
        <v>OK</v>
      </c>
      <c r="M66" s="56" t="s">
        <v>165</v>
      </c>
      <c r="O66" s="8"/>
    </row>
    <row r="67" spans="1:15">
      <c r="A67" s="49" t="s">
        <v>220</v>
      </c>
      <c r="B67" s="63" t="s">
        <v>221</v>
      </c>
      <c r="C67" s="63" t="s">
        <v>222</v>
      </c>
      <c r="D67" s="51" t="s">
        <v>140</v>
      </c>
      <c r="E67" s="60"/>
      <c r="F67" s="28" t="str">
        <f t="shared" si="6"/>
        <v>あぷ２４</v>
      </c>
      <c r="G67" s="28" t="str">
        <f t="shared" si="7"/>
        <v>福岡由布加</v>
      </c>
      <c r="H67" s="28" t="str">
        <f t="shared" si="8"/>
        <v>アプストTC</v>
      </c>
      <c r="I67" s="62" t="s">
        <v>223</v>
      </c>
      <c r="J67" s="62">
        <v>1999</v>
      </c>
      <c r="K67" s="30">
        <f t="shared" si="9"/>
        <v>27</v>
      </c>
      <c r="L67" s="28" t="str">
        <f t="shared" si="5"/>
        <v>OK</v>
      </c>
      <c r="M67" s="56" t="s">
        <v>165</v>
      </c>
      <c r="O67" s="10"/>
    </row>
    <row r="68" spans="1:15">
      <c r="A68" s="49" t="s">
        <v>224</v>
      </c>
      <c r="B68" s="63" t="s">
        <v>221</v>
      </c>
      <c r="C68" s="63" t="s">
        <v>225</v>
      </c>
      <c r="D68" s="51" t="s">
        <v>140</v>
      </c>
      <c r="E68" s="60"/>
      <c r="F68" s="28" t="str">
        <f t="shared" si="6"/>
        <v>あぷ２５</v>
      </c>
      <c r="G68" s="28" t="str">
        <f t="shared" si="7"/>
        <v>福岡知奈美</v>
      </c>
      <c r="H68" s="28" t="str">
        <f t="shared" si="8"/>
        <v>アプストTC</v>
      </c>
      <c r="I68" s="62" t="s">
        <v>223</v>
      </c>
      <c r="J68" s="62">
        <v>2003</v>
      </c>
      <c r="K68" s="30">
        <f t="shared" si="9"/>
        <v>23</v>
      </c>
      <c r="L68" s="28" t="str">
        <f t="shared" si="5"/>
        <v>OK</v>
      </c>
      <c r="M68" s="49" t="s">
        <v>226</v>
      </c>
      <c r="O68" s="10"/>
    </row>
    <row r="69" spans="1:15">
      <c r="A69" s="49" t="s">
        <v>227</v>
      </c>
      <c r="B69" s="61" t="s">
        <v>228</v>
      </c>
      <c r="C69" s="61" t="s">
        <v>229</v>
      </c>
      <c r="D69" s="65" t="s">
        <v>140</v>
      </c>
      <c r="E69" s="60"/>
      <c r="F69" s="28" t="str">
        <f t="shared" si="6"/>
        <v>あぷ２６</v>
      </c>
      <c r="G69" s="28" t="str">
        <f t="shared" si="7"/>
        <v>宮村知宏</v>
      </c>
      <c r="H69" s="28" t="str">
        <f t="shared" si="8"/>
        <v>アプストTC</v>
      </c>
      <c r="I69" s="62" t="s">
        <v>230</v>
      </c>
      <c r="J69" s="62">
        <v>1971</v>
      </c>
      <c r="K69" s="66">
        <f t="shared" si="9"/>
        <v>55</v>
      </c>
      <c r="L69" s="28" t="str">
        <f t="shared" si="5"/>
        <v>OK</v>
      </c>
      <c r="M69" s="49" t="s">
        <v>231</v>
      </c>
      <c r="O69" s="8"/>
    </row>
    <row r="70" spans="1:15">
      <c r="A70" s="49" t="s">
        <v>232</v>
      </c>
      <c r="B70" s="63" t="s">
        <v>228</v>
      </c>
      <c r="C70" s="63" t="s">
        <v>233</v>
      </c>
      <c r="D70" s="65" t="s">
        <v>140</v>
      </c>
      <c r="E70" s="60"/>
      <c r="F70" s="28" t="str">
        <f t="shared" si="6"/>
        <v>あぷ２７</v>
      </c>
      <c r="G70" s="28" t="str">
        <f t="shared" si="7"/>
        <v>宮村朋子</v>
      </c>
      <c r="H70" s="28" t="str">
        <f t="shared" si="8"/>
        <v>アプストTC</v>
      </c>
      <c r="I70" s="62" t="s">
        <v>223</v>
      </c>
      <c r="J70" s="62">
        <v>1978</v>
      </c>
      <c r="K70" s="66">
        <f t="shared" si="9"/>
        <v>48</v>
      </c>
      <c r="L70" s="28" t="str">
        <f t="shared" si="5"/>
        <v>OK</v>
      </c>
      <c r="M70" s="49" t="s">
        <v>231</v>
      </c>
      <c r="N70" s="6"/>
      <c r="O70" s="8"/>
    </row>
    <row r="71" spans="1:15">
      <c r="A71" s="49" t="s">
        <v>234</v>
      </c>
      <c r="B71" s="61" t="s">
        <v>235</v>
      </c>
      <c r="C71" s="61" t="s">
        <v>236</v>
      </c>
      <c r="D71" s="65" t="s">
        <v>140</v>
      </c>
      <c r="E71" s="60"/>
      <c r="F71" s="28" t="str">
        <f t="shared" si="6"/>
        <v>あぷ２８</v>
      </c>
      <c r="G71" s="28" t="str">
        <f t="shared" si="7"/>
        <v>北嶋謙一</v>
      </c>
      <c r="H71" s="28" t="str">
        <f t="shared" si="8"/>
        <v>アプストTC</v>
      </c>
      <c r="I71" s="62" t="s">
        <v>230</v>
      </c>
      <c r="J71" s="62">
        <v>1999</v>
      </c>
      <c r="K71" s="66">
        <f t="shared" si="9"/>
        <v>27</v>
      </c>
      <c r="L71" s="28" t="str">
        <f t="shared" si="5"/>
        <v>OK</v>
      </c>
      <c r="M71" s="49" t="s">
        <v>231</v>
      </c>
      <c r="N71" s="6"/>
      <c r="O71" s="8"/>
    </row>
    <row r="72" spans="1:15">
      <c r="A72" s="49" t="s">
        <v>237</v>
      </c>
      <c r="B72" s="61" t="s">
        <v>238</v>
      </c>
      <c r="C72" s="61" t="s">
        <v>239</v>
      </c>
      <c r="D72" s="65" t="s">
        <v>140</v>
      </c>
      <c r="E72" s="60"/>
      <c r="F72" s="28" t="str">
        <f t="shared" si="6"/>
        <v>あぷ２９</v>
      </c>
      <c r="G72" s="28" t="str">
        <f t="shared" si="7"/>
        <v>竹村治</v>
      </c>
      <c r="H72" s="28" t="str">
        <f t="shared" si="8"/>
        <v>アプストTC</v>
      </c>
      <c r="I72" s="62" t="s">
        <v>230</v>
      </c>
      <c r="J72" s="62">
        <v>1961</v>
      </c>
      <c r="K72" s="66">
        <f t="shared" si="9"/>
        <v>65</v>
      </c>
      <c r="L72" s="28" t="str">
        <f t="shared" si="5"/>
        <v>OK</v>
      </c>
      <c r="M72" s="49" t="s">
        <v>240</v>
      </c>
      <c r="O72" s="10"/>
    </row>
    <row r="73" spans="1:15">
      <c r="A73" s="49" t="s">
        <v>241</v>
      </c>
      <c r="B73" s="61" t="s">
        <v>242</v>
      </c>
      <c r="C73" s="61" t="s">
        <v>243</v>
      </c>
      <c r="D73" s="65" t="s">
        <v>140</v>
      </c>
      <c r="E73" s="60"/>
      <c r="F73" s="28" t="str">
        <f t="shared" si="6"/>
        <v>あぷ３０</v>
      </c>
      <c r="G73" s="28" t="str">
        <f t="shared" si="7"/>
        <v>山崎豊</v>
      </c>
      <c r="H73" s="28" t="str">
        <f t="shared" si="8"/>
        <v>アプストTC</v>
      </c>
      <c r="I73" s="62" t="s">
        <v>230</v>
      </c>
      <c r="J73" s="37">
        <v>1975</v>
      </c>
      <c r="K73" s="66">
        <f t="shared" si="9"/>
        <v>51</v>
      </c>
      <c r="L73" s="28" t="str">
        <f t="shared" si="5"/>
        <v>OK</v>
      </c>
      <c r="M73" s="56" t="s">
        <v>165</v>
      </c>
      <c r="O73" s="8"/>
    </row>
    <row r="74" spans="1:15">
      <c r="A74" s="49" t="s">
        <v>244</v>
      </c>
      <c r="B74" s="63" t="s">
        <v>245</v>
      </c>
      <c r="C74" s="63" t="s">
        <v>246</v>
      </c>
      <c r="D74" s="65" t="s">
        <v>140</v>
      </c>
      <c r="E74" s="60"/>
      <c r="F74" s="28" t="str">
        <f t="shared" si="6"/>
        <v>あぷ３１</v>
      </c>
      <c r="G74" s="28" t="str">
        <f t="shared" si="7"/>
        <v>山田昌枝</v>
      </c>
      <c r="H74" s="28" t="str">
        <f t="shared" si="8"/>
        <v>アプストTC</v>
      </c>
      <c r="I74" s="62" t="s">
        <v>223</v>
      </c>
      <c r="J74" s="37">
        <v>1972</v>
      </c>
      <c r="K74" s="66">
        <f t="shared" si="9"/>
        <v>54</v>
      </c>
      <c r="L74" s="28" t="str">
        <f t="shared" si="5"/>
        <v>OK</v>
      </c>
      <c r="M74" s="25" t="s">
        <v>22</v>
      </c>
      <c r="O74" s="8"/>
    </row>
    <row r="75" spans="1:15">
      <c r="A75" s="49" t="s">
        <v>247</v>
      </c>
      <c r="B75" s="61" t="s">
        <v>248</v>
      </c>
      <c r="C75" s="61" t="s">
        <v>249</v>
      </c>
      <c r="D75" s="65" t="s">
        <v>140</v>
      </c>
      <c r="E75" s="60"/>
      <c r="F75" s="28" t="str">
        <f t="shared" si="6"/>
        <v>あぷ３２</v>
      </c>
      <c r="G75" s="28" t="str">
        <f t="shared" si="7"/>
        <v>吉本泰二</v>
      </c>
      <c r="H75" s="28" t="str">
        <f t="shared" si="8"/>
        <v>アプストTC</v>
      </c>
      <c r="I75" s="25" t="s">
        <v>230</v>
      </c>
      <c r="J75" s="37">
        <v>1976</v>
      </c>
      <c r="K75" s="66">
        <f t="shared" si="9"/>
        <v>50</v>
      </c>
      <c r="L75" s="28" t="str">
        <f t="shared" si="5"/>
        <v>OK</v>
      </c>
      <c r="M75" s="25" t="s">
        <v>250</v>
      </c>
      <c r="O75" s="8"/>
    </row>
    <row r="76" spans="1:15">
      <c r="A76" s="67"/>
      <c r="B76" s="67">
        <v>3</v>
      </c>
      <c r="C76" s="67"/>
      <c r="D76" s="43" t="s">
        <v>251</v>
      </c>
      <c r="E76" s="44"/>
      <c r="F76" s="45"/>
      <c r="G76" s="41"/>
      <c r="H76" s="43" t="str">
        <f t="shared" si="8"/>
        <v>２７人</v>
      </c>
      <c r="I76" s="67"/>
      <c r="J76" s="46"/>
      <c r="K76" s="47" t="str">
        <f t="shared" si="9"/>
        <v/>
      </c>
      <c r="L76" s="45"/>
      <c r="M76" s="42"/>
      <c r="O76" s="8"/>
    </row>
    <row r="77" spans="1:15">
      <c r="A77" s="31" t="s">
        <v>252</v>
      </c>
      <c r="B77" s="68" t="s">
        <v>253</v>
      </c>
      <c r="C77" s="68" t="s">
        <v>254</v>
      </c>
      <c r="D77" s="31" t="s">
        <v>255</v>
      </c>
      <c r="E77" s="31"/>
      <c r="F77" s="69" t="str">
        <f t="shared" ref="F77:F128" si="10">A77</f>
        <v>あん０１</v>
      </c>
      <c r="G77" s="31" t="str">
        <f t="shared" ref="G77:G103" si="11">B77&amp;C77</f>
        <v>上津慶和</v>
      </c>
      <c r="H77" s="65" t="str">
        <f t="shared" si="8"/>
        <v>アンヴァース</v>
      </c>
      <c r="I77" s="26" t="s">
        <v>141</v>
      </c>
      <c r="J77" s="70">
        <v>1993</v>
      </c>
      <c r="K77" s="66">
        <f>IF(J77="","",(2026-J77))</f>
        <v>33</v>
      </c>
      <c r="L77" s="69" t="str">
        <f t="shared" ref="L77:L103" si="12">IF(G77="","",IF(COUNTIF($G$5:$G$593,G77)&gt;1,"2重登録","OK"))</f>
        <v>OK</v>
      </c>
      <c r="M77" s="71" t="s">
        <v>256</v>
      </c>
      <c r="O77" s="8"/>
    </row>
    <row r="78" spans="1:15">
      <c r="A78" s="31" t="s">
        <v>257</v>
      </c>
      <c r="B78" s="29" t="s">
        <v>258</v>
      </c>
      <c r="C78" s="29" t="s">
        <v>259</v>
      </c>
      <c r="D78" s="31" t="s">
        <v>255</v>
      </c>
      <c r="E78" s="31"/>
      <c r="F78" s="69" t="str">
        <f t="shared" si="10"/>
        <v>あん０２</v>
      </c>
      <c r="G78" s="31" t="str">
        <f t="shared" si="11"/>
        <v>脇坂和樹</v>
      </c>
      <c r="H78" s="65" t="str">
        <f t="shared" si="8"/>
        <v>アンヴァース</v>
      </c>
      <c r="I78" s="26" t="s">
        <v>141</v>
      </c>
      <c r="J78" s="70">
        <v>1992</v>
      </c>
      <c r="K78" s="66">
        <f t="shared" ref="K78:K103" si="13">IF(J78="","",(2026-J78))</f>
        <v>34</v>
      </c>
      <c r="L78" s="69" t="str">
        <f t="shared" si="12"/>
        <v>OK</v>
      </c>
      <c r="M78" s="71" t="s">
        <v>158</v>
      </c>
      <c r="O78" s="8"/>
    </row>
    <row r="79" spans="1:15">
      <c r="A79" s="31" t="s">
        <v>260</v>
      </c>
      <c r="B79" s="68" t="s">
        <v>261</v>
      </c>
      <c r="C79" s="68" t="s">
        <v>262</v>
      </c>
      <c r="D79" s="31" t="s">
        <v>255</v>
      </c>
      <c r="E79" s="31"/>
      <c r="F79" s="69" t="str">
        <f t="shared" si="10"/>
        <v>あん０３</v>
      </c>
      <c r="G79" s="31" t="str">
        <f t="shared" si="11"/>
        <v>小田紀彦</v>
      </c>
      <c r="H79" s="65" t="str">
        <f t="shared" si="8"/>
        <v>アンヴァース</v>
      </c>
      <c r="I79" s="26" t="s">
        <v>141</v>
      </c>
      <c r="J79" s="70">
        <v>1984</v>
      </c>
      <c r="K79" s="66">
        <f t="shared" si="13"/>
        <v>42</v>
      </c>
      <c r="L79" s="69" t="str">
        <f t="shared" si="12"/>
        <v>OK</v>
      </c>
      <c r="M79" s="71" t="s">
        <v>263</v>
      </c>
      <c r="N79"/>
      <c r="O79" s="10"/>
    </row>
    <row r="80" spans="1:15">
      <c r="A80" s="31" t="s">
        <v>264</v>
      </c>
      <c r="B80" s="29" t="s">
        <v>265</v>
      </c>
      <c r="C80" s="29" t="s">
        <v>266</v>
      </c>
      <c r="D80" s="31" t="s">
        <v>255</v>
      </c>
      <c r="E80" s="31"/>
      <c r="F80" s="69" t="str">
        <f t="shared" si="10"/>
        <v>あん０４</v>
      </c>
      <c r="G80" s="31" t="str">
        <f t="shared" si="11"/>
        <v>越智友基</v>
      </c>
      <c r="H80" s="65" t="str">
        <f t="shared" si="8"/>
        <v>アンヴァース</v>
      </c>
      <c r="I80" s="26" t="s">
        <v>141</v>
      </c>
      <c r="J80" s="70">
        <v>1987</v>
      </c>
      <c r="K80" s="66">
        <f t="shared" si="13"/>
        <v>39</v>
      </c>
      <c r="L80" s="69" t="str">
        <f t="shared" si="12"/>
        <v>OK</v>
      </c>
      <c r="M80" s="71" t="s">
        <v>263</v>
      </c>
      <c r="N80"/>
      <c r="O80" s="8"/>
    </row>
    <row r="81" spans="1:15">
      <c r="A81" s="31" t="s">
        <v>267</v>
      </c>
      <c r="B81" s="29" t="s">
        <v>268</v>
      </c>
      <c r="C81" s="29" t="s">
        <v>269</v>
      </c>
      <c r="D81" s="31" t="s">
        <v>255</v>
      </c>
      <c r="E81" s="31"/>
      <c r="F81" s="69" t="str">
        <f t="shared" si="10"/>
        <v>あん０５</v>
      </c>
      <c r="G81" s="31" t="str">
        <f t="shared" si="11"/>
        <v>辻本将士</v>
      </c>
      <c r="H81" s="65" t="str">
        <f t="shared" si="8"/>
        <v>アンヴァース</v>
      </c>
      <c r="I81" s="26" t="s">
        <v>141</v>
      </c>
      <c r="J81" s="70">
        <v>1986</v>
      </c>
      <c r="K81" s="66">
        <f t="shared" si="13"/>
        <v>40</v>
      </c>
      <c r="L81" s="69" t="str">
        <f t="shared" si="12"/>
        <v>OK</v>
      </c>
      <c r="M81" s="72" t="s">
        <v>108</v>
      </c>
      <c r="N81"/>
      <c r="O81" s="8"/>
    </row>
    <row r="82" spans="1:15">
      <c r="A82" s="31" t="s">
        <v>270</v>
      </c>
      <c r="B82" s="29" t="s">
        <v>271</v>
      </c>
      <c r="C82" s="29" t="s">
        <v>272</v>
      </c>
      <c r="D82" s="31" t="s">
        <v>255</v>
      </c>
      <c r="E82" s="31"/>
      <c r="F82" s="69" t="str">
        <f t="shared" si="10"/>
        <v>あん０６</v>
      </c>
      <c r="G82" s="31" t="str">
        <f t="shared" si="11"/>
        <v>津曲崇志</v>
      </c>
      <c r="H82" s="65" t="str">
        <f t="shared" si="8"/>
        <v>アンヴァース</v>
      </c>
      <c r="I82" s="26" t="s">
        <v>141</v>
      </c>
      <c r="J82" s="70">
        <v>1989</v>
      </c>
      <c r="K82" s="66">
        <f t="shared" si="13"/>
        <v>37</v>
      </c>
      <c r="L82" s="69" t="str">
        <f t="shared" si="12"/>
        <v>OK</v>
      </c>
      <c r="M82" s="71" t="s">
        <v>273</v>
      </c>
      <c r="N82"/>
      <c r="O82" s="8"/>
    </row>
    <row r="83" spans="1:15">
      <c r="A83" s="31" t="s">
        <v>274</v>
      </c>
      <c r="B83" s="29" t="s">
        <v>275</v>
      </c>
      <c r="C83" s="29" t="s">
        <v>276</v>
      </c>
      <c r="D83" s="31" t="s">
        <v>255</v>
      </c>
      <c r="E83" s="31"/>
      <c r="F83" s="69" t="str">
        <f t="shared" si="10"/>
        <v>あん０７</v>
      </c>
      <c r="G83" s="31" t="str">
        <f t="shared" si="11"/>
        <v>鍋内雄樹</v>
      </c>
      <c r="H83" s="65" t="str">
        <f t="shared" si="8"/>
        <v>アンヴァース</v>
      </c>
      <c r="I83" s="26" t="s">
        <v>141</v>
      </c>
      <c r="J83" s="70">
        <v>1990</v>
      </c>
      <c r="K83" s="66">
        <f t="shared" si="13"/>
        <v>36</v>
      </c>
      <c r="L83" s="69" t="str">
        <f t="shared" si="12"/>
        <v>OK</v>
      </c>
      <c r="M83" s="71" t="s">
        <v>277</v>
      </c>
      <c r="N83"/>
      <c r="O83" s="8"/>
    </row>
    <row r="84" spans="1:15">
      <c r="A84" s="31" t="s">
        <v>278</v>
      </c>
      <c r="B84" s="29" t="s">
        <v>279</v>
      </c>
      <c r="C84" s="29" t="s">
        <v>280</v>
      </c>
      <c r="D84" s="31" t="s">
        <v>255</v>
      </c>
      <c r="E84" s="31"/>
      <c r="F84" s="69" t="str">
        <f t="shared" si="10"/>
        <v>あん０８</v>
      </c>
      <c r="G84" s="31" t="str">
        <f t="shared" si="11"/>
        <v>桐原昇汰</v>
      </c>
      <c r="H84" s="65" t="str">
        <f t="shared" si="8"/>
        <v>アンヴァース</v>
      </c>
      <c r="I84" s="26" t="s">
        <v>141</v>
      </c>
      <c r="J84" s="70">
        <v>1994</v>
      </c>
      <c r="K84" s="66">
        <f t="shared" si="13"/>
        <v>32</v>
      </c>
      <c r="L84" s="69" t="str">
        <f t="shared" si="12"/>
        <v>OK</v>
      </c>
      <c r="M84" s="71" t="s">
        <v>281</v>
      </c>
      <c r="N84"/>
      <c r="O84" s="8"/>
    </row>
    <row r="85" spans="1:15">
      <c r="A85" s="31" t="s">
        <v>282</v>
      </c>
      <c r="B85" s="68" t="s">
        <v>283</v>
      </c>
      <c r="C85" s="68" t="s">
        <v>284</v>
      </c>
      <c r="D85" s="31" t="s">
        <v>255</v>
      </c>
      <c r="E85" s="31"/>
      <c r="F85" s="69" t="str">
        <f t="shared" si="10"/>
        <v>あん０９</v>
      </c>
      <c r="G85" s="31" t="str">
        <f t="shared" si="11"/>
        <v>松村友喜</v>
      </c>
      <c r="H85" s="65" t="str">
        <f t="shared" si="8"/>
        <v>アンヴァース</v>
      </c>
      <c r="I85" s="26" t="s">
        <v>141</v>
      </c>
      <c r="J85" s="70">
        <v>1988</v>
      </c>
      <c r="K85" s="66">
        <f t="shared" si="13"/>
        <v>38</v>
      </c>
      <c r="L85" s="69" t="str">
        <f t="shared" si="12"/>
        <v>OK</v>
      </c>
      <c r="M85" s="71" t="s">
        <v>158</v>
      </c>
      <c r="N85"/>
      <c r="O85" s="10"/>
    </row>
    <row r="86" spans="1:15">
      <c r="A86" s="31" t="s">
        <v>285</v>
      </c>
      <c r="B86" s="29" t="s">
        <v>286</v>
      </c>
      <c r="C86" s="29" t="s">
        <v>287</v>
      </c>
      <c r="D86" s="31" t="s">
        <v>255</v>
      </c>
      <c r="E86" s="31"/>
      <c r="F86" s="69" t="str">
        <f t="shared" si="10"/>
        <v>あん１０</v>
      </c>
      <c r="G86" s="31" t="str">
        <f t="shared" si="11"/>
        <v>薮内豪</v>
      </c>
      <c r="H86" s="65" t="str">
        <f t="shared" si="8"/>
        <v>アンヴァース</v>
      </c>
      <c r="I86" s="26" t="s">
        <v>141</v>
      </c>
      <c r="J86" s="70">
        <v>1986</v>
      </c>
      <c r="K86" s="66">
        <f t="shared" si="13"/>
        <v>40</v>
      </c>
      <c r="L86" s="69" t="str">
        <f t="shared" si="12"/>
        <v>OK</v>
      </c>
      <c r="M86" s="71" t="s">
        <v>288</v>
      </c>
      <c r="N86"/>
      <c r="O86" s="10"/>
    </row>
    <row r="87" spans="1:15">
      <c r="A87" s="31" t="s">
        <v>289</v>
      </c>
      <c r="B87" s="68" t="s">
        <v>290</v>
      </c>
      <c r="C87" s="68" t="s">
        <v>291</v>
      </c>
      <c r="D87" s="31" t="s">
        <v>255</v>
      </c>
      <c r="E87" s="31"/>
      <c r="F87" s="69" t="str">
        <f t="shared" si="10"/>
        <v>あん１１</v>
      </c>
      <c r="G87" s="31" t="str">
        <f t="shared" si="11"/>
        <v>山田佳明</v>
      </c>
      <c r="H87" s="65" t="str">
        <f t="shared" si="8"/>
        <v>アンヴァース</v>
      </c>
      <c r="I87" s="26" t="s">
        <v>141</v>
      </c>
      <c r="J87" s="70">
        <v>1986</v>
      </c>
      <c r="K87" s="66">
        <f t="shared" si="13"/>
        <v>40</v>
      </c>
      <c r="L87" s="69" t="str">
        <f t="shared" si="12"/>
        <v>OK</v>
      </c>
      <c r="M87" s="71" t="s">
        <v>54</v>
      </c>
      <c r="N87"/>
      <c r="O87" s="10"/>
    </row>
    <row r="88" spans="1:15">
      <c r="A88" s="31" t="s">
        <v>292</v>
      </c>
      <c r="B88" s="68" t="s">
        <v>293</v>
      </c>
      <c r="C88" s="68" t="s">
        <v>294</v>
      </c>
      <c r="D88" s="31" t="s">
        <v>255</v>
      </c>
      <c r="E88" s="31"/>
      <c r="F88" s="69" t="str">
        <f t="shared" si="10"/>
        <v>あん１２</v>
      </c>
      <c r="G88" s="31" t="str">
        <f t="shared" si="11"/>
        <v>政田秀栄</v>
      </c>
      <c r="H88" s="65" t="str">
        <f t="shared" si="8"/>
        <v>アンヴァース</v>
      </c>
      <c r="I88" s="26" t="s">
        <v>141</v>
      </c>
      <c r="J88" s="70">
        <v>1982</v>
      </c>
      <c r="K88" s="66">
        <f t="shared" si="13"/>
        <v>44</v>
      </c>
      <c r="L88" s="69" t="str">
        <f t="shared" si="12"/>
        <v>OK</v>
      </c>
      <c r="M88" s="71" t="s">
        <v>295</v>
      </c>
      <c r="N88"/>
      <c r="O88" s="8"/>
    </row>
    <row r="89" spans="1:15">
      <c r="A89" s="31" t="s">
        <v>296</v>
      </c>
      <c r="B89" s="29" t="s">
        <v>297</v>
      </c>
      <c r="C89" s="29" t="s">
        <v>298</v>
      </c>
      <c r="D89" s="31" t="s">
        <v>255</v>
      </c>
      <c r="E89" s="31"/>
      <c r="F89" s="69" t="str">
        <f t="shared" si="10"/>
        <v>あん１３</v>
      </c>
      <c r="G89" s="31" t="str">
        <f t="shared" si="11"/>
        <v>水島康夫</v>
      </c>
      <c r="H89" s="65" t="str">
        <f t="shared" si="8"/>
        <v>アンヴァース</v>
      </c>
      <c r="I89" s="26" t="s">
        <v>141</v>
      </c>
      <c r="J89" s="70">
        <v>1983</v>
      </c>
      <c r="K89" s="66">
        <f t="shared" si="13"/>
        <v>43</v>
      </c>
      <c r="L89" s="69" t="str">
        <f t="shared" si="12"/>
        <v>OK</v>
      </c>
      <c r="M89" s="71" t="s">
        <v>7</v>
      </c>
      <c r="N89"/>
      <c r="O89" s="10"/>
    </row>
    <row r="90" spans="1:15">
      <c r="A90" s="31" t="s">
        <v>299</v>
      </c>
      <c r="B90" s="29" t="s">
        <v>148</v>
      </c>
      <c r="C90" s="29" t="s">
        <v>300</v>
      </c>
      <c r="D90" s="31" t="s">
        <v>255</v>
      </c>
      <c r="E90" s="31"/>
      <c r="F90" s="69" t="str">
        <f t="shared" si="10"/>
        <v>あん１４</v>
      </c>
      <c r="G90" s="31" t="str">
        <f t="shared" si="11"/>
        <v>浅田恵亮</v>
      </c>
      <c r="H90" s="65" t="str">
        <f t="shared" si="8"/>
        <v>アンヴァース</v>
      </c>
      <c r="I90" s="26" t="s">
        <v>141</v>
      </c>
      <c r="J90" s="70">
        <v>1989</v>
      </c>
      <c r="K90" s="66">
        <f t="shared" si="13"/>
        <v>37</v>
      </c>
      <c r="L90" s="69" t="str">
        <f t="shared" si="12"/>
        <v>OK</v>
      </c>
      <c r="M90" s="71" t="s">
        <v>7</v>
      </c>
      <c r="N90"/>
      <c r="O90" s="10"/>
    </row>
    <row r="91" spans="1:15">
      <c r="A91" s="31" t="s">
        <v>301</v>
      </c>
      <c r="B91" s="29" t="s">
        <v>302</v>
      </c>
      <c r="C91" s="29" t="s">
        <v>303</v>
      </c>
      <c r="D91" s="31" t="s">
        <v>255</v>
      </c>
      <c r="E91" s="31"/>
      <c r="F91" s="69" t="str">
        <f t="shared" si="10"/>
        <v>あん１５</v>
      </c>
      <c r="G91" s="31" t="str">
        <f t="shared" si="11"/>
        <v>北村建</v>
      </c>
      <c r="H91" s="65" t="str">
        <f t="shared" si="8"/>
        <v>アンヴァース</v>
      </c>
      <c r="I91" s="26" t="s">
        <v>141</v>
      </c>
      <c r="J91" s="70">
        <v>1989</v>
      </c>
      <c r="K91" s="66">
        <f t="shared" si="13"/>
        <v>37</v>
      </c>
      <c r="L91" s="69" t="str">
        <f t="shared" si="12"/>
        <v>OK</v>
      </c>
      <c r="M91" s="71" t="s">
        <v>295</v>
      </c>
      <c r="N91"/>
      <c r="O91" s="10"/>
    </row>
    <row r="92" spans="1:15">
      <c r="A92" s="31" t="s">
        <v>304</v>
      </c>
      <c r="B92" s="29" t="s">
        <v>305</v>
      </c>
      <c r="C92" s="29" t="s">
        <v>306</v>
      </c>
      <c r="D92" s="31" t="s">
        <v>255</v>
      </c>
      <c r="E92" s="31"/>
      <c r="F92" s="69" t="str">
        <f t="shared" si="10"/>
        <v>あん１６</v>
      </c>
      <c r="G92" s="31" t="str">
        <f t="shared" si="11"/>
        <v>岡栄介</v>
      </c>
      <c r="H92" s="65" t="str">
        <f t="shared" si="8"/>
        <v>アンヴァース</v>
      </c>
      <c r="I92" s="26" t="s">
        <v>141</v>
      </c>
      <c r="J92" s="70">
        <v>1996</v>
      </c>
      <c r="K92" s="66">
        <f t="shared" si="13"/>
        <v>30</v>
      </c>
      <c r="L92" s="69" t="str">
        <f t="shared" si="12"/>
        <v>OK</v>
      </c>
      <c r="M92" s="71" t="s">
        <v>307</v>
      </c>
      <c r="N92"/>
      <c r="O92" s="10"/>
    </row>
    <row r="93" spans="1:15">
      <c r="A93" s="31" t="s">
        <v>308</v>
      </c>
      <c r="B93" s="29" t="s">
        <v>309</v>
      </c>
      <c r="C93" s="29" t="s">
        <v>310</v>
      </c>
      <c r="D93" s="31" t="s">
        <v>255</v>
      </c>
      <c r="E93" s="31"/>
      <c r="F93" s="69" t="str">
        <f>A93</f>
        <v>あん１７</v>
      </c>
      <c r="G93" s="31" t="str">
        <f>B93&amp;C93</f>
        <v>猪飼尚輝</v>
      </c>
      <c r="H93" s="65" t="str">
        <f t="shared" si="8"/>
        <v>アンヴァース</v>
      </c>
      <c r="I93" s="26" t="s">
        <v>141</v>
      </c>
      <c r="J93" s="70">
        <v>1996</v>
      </c>
      <c r="K93" s="66">
        <f>IF(J93="","",(2026-J93))</f>
        <v>30</v>
      </c>
      <c r="L93" s="69" t="str">
        <f t="shared" si="12"/>
        <v>OK</v>
      </c>
      <c r="M93" s="71" t="s">
        <v>58</v>
      </c>
      <c r="N93"/>
      <c r="O93" s="8"/>
    </row>
    <row r="94" spans="1:15">
      <c r="A94" s="31" t="s">
        <v>311</v>
      </c>
      <c r="B94" s="73" t="s">
        <v>312</v>
      </c>
      <c r="C94" s="73" t="s">
        <v>269</v>
      </c>
      <c r="D94" s="31" t="s">
        <v>255</v>
      </c>
      <c r="E94" s="71"/>
      <c r="F94" s="74" t="str">
        <f t="shared" si="10"/>
        <v>あん１８</v>
      </c>
      <c r="G94" s="71" t="str">
        <f t="shared" si="11"/>
        <v>三箇将士</v>
      </c>
      <c r="H94" s="65" t="str">
        <f t="shared" si="8"/>
        <v>アンヴァース</v>
      </c>
      <c r="I94" s="75" t="s">
        <v>141</v>
      </c>
      <c r="J94" s="76">
        <v>1994</v>
      </c>
      <c r="K94" s="66">
        <f t="shared" si="13"/>
        <v>32</v>
      </c>
      <c r="L94" s="74" t="str">
        <f t="shared" si="12"/>
        <v>OK</v>
      </c>
      <c r="M94" s="71" t="s">
        <v>288</v>
      </c>
      <c r="N94"/>
      <c r="O94" s="8"/>
    </row>
    <row r="95" spans="1:15">
      <c r="A95" s="31" t="s">
        <v>313</v>
      </c>
      <c r="B95" s="73" t="s">
        <v>314</v>
      </c>
      <c r="C95" s="73" t="s">
        <v>315</v>
      </c>
      <c r="D95" s="31" t="s">
        <v>255</v>
      </c>
      <c r="E95" s="71"/>
      <c r="F95" s="74" t="str">
        <f t="shared" si="10"/>
        <v>あん１９</v>
      </c>
      <c r="G95" s="71" t="str">
        <f t="shared" si="11"/>
        <v>澤田純兵</v>
      </c>
      <c r="H95" s="65" t="str">
        <f t="shared" si="8"/>
        <v>アンヴァース</v>
      </c>
      <c r="I95" s="75" t="s">
        <v>141</v>
      </c>
      <c r="J95" s="76">
        <v>1997</v>
      </c>
      <c r="K95" s="66">
        <f t="shared" si="13"/>
        <v>29</v>
      </c>
      <c r="L95" s="74" t="str">
        <f t="shared" si="12"/>
        <v>OK</v>
      </c>
      <c r="M95" s="71" t="s">
        <v>288</v>
      </c>
      <c r="N95"/>
      <c r="O95" s="10"/>
    </row>
    <row r="96" spans="1:15">
      <c r="A96" s="31" t="s">
        <v>316</v>
      </c>
      <c r="B96" s="68" t="s">
        <v>317</v>
      </c>
      <c r="C96" s="68" t="s">
        <v>318</v>
      </c>
      <c r="D96" s="31" t="s">
        <v>255</v>
      </c>
      <c r="E96" s="31"/>
      <c r="F96" s="69" t="str">
        <f t="shared" si="10"/>
        <v>あん２０</v>
      </c>
      <c r="G96" s="31" t="str">
        <f t="shared" si="11"/>
        <v>片桐靖之</v>
      </c>
      <c r="H96" s="65" t="str">
        <f t="shared" si="8"/>
        <v>アンヴァース</v>
      </c>
      <c r="I96" s="26" t="s">
        <v>141</v>
      </c>
      <c r="J96" s="70">
        <v>1976</v>
      </c>
      <c r="K96" s="66">
        <f t="shared" si="13"/>
        <v>50</v>
      </c>
      <c r="L96" s="69" t="str">
        <f t="shared" si="12"/>
        <v>OK</v>
      </c>
      <c r="M96" s="71" t="s">
        <v>158</v>
      </c>
      <c r="N96"/>
      <c r="O96" s="10"/>
    </row>
    <row r="97" spans="1:15">
      <c r="A97" s="31" t="s">
        <v>319</v>
      </c>
      <c r="B97" s="77" t="s">
        <v>317</v>
      </c>
      <c r="C97" s="77" t="s">
        <v>320</v>
      </c>
      <c r="D97" s="31" t="s">
        <v>255</v>
      </c>
      <c r="E97" s="31"/>
      <c r="F97" s="69" t="str">
        <f t="shared" si="10"/>
        <v>あん２１</v>
      </c>
      <c r="G97" s="31" t="str">
        <f t="shared" si="11"/>
        <v>片桐美里</v>
      </c>
      <c r="H97" s="65" t="str">
        <f t="shared" si="8"/>
        <v>アンヴァース</v>
      </c>
      <c r="I97" s="78" t="s">
        <v>161</v>
      </c>
      <c r="J97" s="70">
        <v>1977</v>
      </c>
      <c r="K97" s="66">
        <f t="shared" si="13"/>
        <v>49</v>
      </c>
      <c r="L97" s="69" t="str">
        <f t="shared" si="12"/>
        <v>OK</v>
      </c>
      <c r="M97" s="71" t="s">
        <v>158</v>
      </c>
      <c r="N97"/>
      <c r="O97" s="10"/>
    </row>
    <row r="98" spans="1:15">
      <c r="A98" s="31" t="s">
        <v>321</v>
      </c>
      <c r="B98" s="68" t="s">
        <v>322</v>
      </c>
      <c r="C98" s="68" t="s">
        <v>323</v>
      </c>
      <c r="D98" s="31" t="s">
        <v>255</v>
      </c>
      <c r="E98" s="31"/>
      <c r="F98" s="69" t="str">
        <f t="shared" si="10"/>
        <v>あん２２</v>
      </c>
      <c r="G98" s="31" t="str">
        <f t="shared" si="11"/>
        <v>杉健次</v>
      </c>
      <c r="H98" s="65" t="str">
        <f t="shared" si="8"/>
        <v>アンヴァース</v>
      </c>
      <c r="I98" s="26" t="s">
        <v>141</v>
      </c>
      <c r="J98" s="70">
        <v>1977</v>
      </c>
      <c r="K98" s="66">
        <f t="shared" si="13"/>
        <v>49</v>
      </c>
      <c r="L98" s="69" t="str">
        <f t="shared" si="12"/>
        <v>OK</v>
      </c>
      <c r="M98" s="71" t="s">
        <v>34</v>
      </c>
      <c r="N98"/>
      <c r="O98" s="10"/>
    </row>
    <row r="99" spans="1:15">
      <c r="A99" s="31" t="s">
        <v>324</v>
      </c>
      <c r="B99" s="77" t="s">
        <v>325</v>
      </c>
      <c r="C99" s="77" t="s">
        <v>326</v>
      </c>
      <c r="D99" s="31" t="s">
        <v>255</v>
      </c>
      <c r="E99" s="31"/>
      <c r="F99" s="69" t="str">
        <f t="shared" si="10"/>
        <v>あん２３</v>
      </c>
      <c r="G99" s="31" t="str">
        <f t="shared" si="11"/>
        <v>大賀華子</v>
      </c>
      <c r="H99" s="65" t="str">
        <f t="shared" si="8"/>
        <v>アンヴァース</v>
      </c>
      <c r="I99" s="78" t="s">
        <v>161</v>
      </c>
      <c r="J99" s="70">
        <v>1976</v>
      </c>
      <c r="K99" s="66">
        <f t="shared" si="13"/>
        <v>50</v>
      </c>
      <c r="L99" s="69" t="str">
        <f t="shared" si="12"/>
        <v>OK</v>
      </c>
      <c r="M99" s="71" t="s">
        <v>34</v>
      </c>
      <c r="N99"/>
      <c r="O99" s="10"/>
    </row>
    <row r="100" spans="1:15">
      <c r="A100" s="31" t="s">
        <v>327</v>
      </c>
      <c r="B100" s="29" t="s">
        <v>328</v>
      </c>
      <c r="C100" s="29" t="s">
        <v>329</v>
      </c>
      <c r="D100" s="31" t="s">
        <v>255</v>
      </c>
      <c r="E100" s="31"/>
      <c r="F100" s="69" t="str">
        <f t="shared" si="10"/>
        <v>あん２４</v>
      </c>
      <c r="G100" s="31" t="str">
        <f t="shared" si="11"/>
        <v>松尾吉峰</v>
      </c>
      <c r="H100" s="65" t="str">
        <f t="shared" si="8"/>
        <v>アンヴァース</v>
      </c>
      <c r="I100" s="26" t="s">
        <v>141</v>
      </c>
      <c r="J100" s="70">
        <v>1999</v>
      </c>
      <c r="K100" s="66">
        <f t="shared" si="13"/>
        <v>27</v>
      </c>
      <c r="L100" s="69" t="str">
        <f t="shared" si="12"/>
        <v>OK</v>
      </c>
      <c r="M100" s="71" t="s">
        <v>330</v>
      </c>
      <c r="N100"/>
      <c r="O100" s="10"/>
    </row>
    <row r="101" spans="1:15">
      <c r="A101" s="31" t="s">
        <v>331</v>
      </c>
      <c r="B101" s="73" t="s">
        <v>332</v>
      </c>
      <c r="C101" s="73" t="s">
        <v>333</v>
      </c>
      <c r="D101" s="31" t="s">
        <v>255</v>
      </c>
      <c r="E101" s="71"/>
      <c r="F101" s="74" t="str">
        <f t="shared" si="10"/>
        <v>あん２５</v>
      </c>
      <c r="G101" s="71" t="str">
        <f t="shared" si="11"/>
        <v>小澤聖輝</v>
      </c>
      <c r="H101" s="65" t="str">
        <f t="shared" si="8"/>
        <v>アンヴァース</v>
      </c>
      <c r="I101" s="75" t="s">
        <v>141</v>
      </c>
      <c r="J101" s="76">
        <v>1998</v>
      </c>
      <c r="K101" s="66">
        <f t="shared" si="13"/>
        <v>28</v>
      </c>
      <c r="L101" s="74" t="str">
        <f t="shared" si="12"/>
        <v>OK</v>
      </c>
      <c r="M101" s="71" t="s">
        <v>330</v>
      </c>
      <c r="N101"/>
      <c r="O101" s="10"/>
    </row>
    <row r="102" spans="1:15">
      <c r="A102" s="31" t="s">
        <v>334</v>
      </c>
      <c r="B102" s="72" t="s">
        <v>335</v>
      </c>
      <c r="C102" s="72" t="s">
        <v>336</v>
      </c>
      <c r="D102" s="31" t="s">
        <v>255</v>
      </c>
      <c r="E102" s="31"/>
      <c r="F102" s="69" t="str">
        <f t="shared" si="10"/>
        <v>あん２６</v>
      </c>
      <c r="G102" s="31" t="str">
        <f t="shared" si="11"/>
        <v>土肥郁菜</v>
      </c>
      <c r="H102" s="65" t="str">
        <f t="shared" si="8"/>
        <v>アンヴァース</v>
      </c>
      <c r="I102" s="78" t="s">
        <v>161</v>
      </c>
      <c r="J102" s="70">
        <v>1993</v>
      </c>
      <c r="K102" s="66">
        <f t="shared" si="13"/>
        <v>33</v>
      </c>
      <c r="L102" s="69" t="str">
        <f t="shared" si="12"/>
        <v>OK</v>
      </c>
      <c r="M102" s="71" t="s">
        <v>34</v>
      </c>
      <c r="N102"/>
      <c r="O102" s="10"/>
    </row>
    <row r="103" spans="1:15">
      <c r="A103" s="31" t="s">
        <v>337</v>
      </c>
      <c r="B103" s="77" t="s">
        <v>338</v>
      </c>
      <c r="C103" s="77" t="s">
        <v>339</v>
      </c>
      <c r="D103" s="31" t="s">
        <v>255</v>
      </c>
      <c r="E103" s="71"/>
      <c r="F103" s="74" t="str">
        <f t="shared" si="10"/>
        <v>あん２７</v>
      </c>
      <c r="G103" s="71" t="str">
        <f t="shared" si="11"/>
        <v>青木奈菜</v>
      </c>
      <c r="H103" s="65" t="str">
        <f t="shared" si="8"/>
        <v>アンヴァース</v>
      </c>
      <c r="I103" s="78" t="s">
        <v>161</v>
      </c>
      <c r="J103" s="76">
        <v>2006</v>
      </c>
      <c r="K103" s="66">
        <f t="shared" si="13"/>
        <v>20</v>
      </c>
      <c r="L103" s="74" t="str">
        <f t="shared" si="12"/>
        <v>OK</v>
      </c>
      <c r="M103" s="71" t="s">
        <v>34</v>
      </c>
      <c r="N103"/>
      <c r="O103" s="10"/>
    </row>
    <row r="104" spans="1:15">
      <c r="A104" s="67"/>
      <c r="B104" s="67">
        <v>4</v>
      </c>
      <c r="C104" s="67"/>
      <c r="D104" s="43" t="s">
        <v>340</v>
      </c>
      <c r="E104" s="44"/>
      <c r="F104" s="45"/>
      <c r="G104" s="41"/>
      <c r="H104" s="43" t="str">
        <f t="shared" si="8"/>
        <v>２４人</v>
      </c>
      <c r="I104" s="67"/>
      <c r="J104" s="46"/>
      <c r="K104" s="47" t="str">
        <f t="shared" si="9"/>
        <v/>
      </c>
      <c r="L104" s="45"/>
      <c r="M104" s="42"/>
      <c r="N104"/>
      <c r="O104" s="10"/>
    </row>
    <row r="105" spans="1:15">
      <c r="A105" s="75" t="s">
        <v>341</v>
      </c>
      <c r="B105" s="75" t="s">
        <v>342</v>
      </c>
      <c r="C105" s="28" t="s">
        <v>343</v>
      </c>
      <c r="D105" s="26" t="s">
        <v>344</v>
      </c>
      <c r="E105" s="27"/>
      <c r="F105" s="74" t="str">
        <f t="shared" si="10"/>
        <v>け０１</v>
      </c>
      <c r="G105" s="28" t="str">
        <f t="shared" ref="G105:G128" si="14">B105&amp;C105</f>
        <v>稲岡和紀</v>
      </c>
      <c r="H105" s="28" t="s">
        <v>345</v>
      </c>
      <c r="I105" s="26" t="s">
        <v>141</v>
      </c>
      <c r="J105" s="31">
        <v>1978</v>
      </c>
      <c r="K105" s="30">
        <f t="shared" si="9"/>
        <v>48</v>
      </c>
      <c r="L105" s="28" t="str">
        <f t="shared" ref="L105:L128" si="15">IF(G105="","",IF(COUNTIF($G$4:$G$103,G105)&gt;1,"2重登録","OK"))</f>
        <v>OK</v>
      </c>
      <c r="M105" s="79" t="s">
        <v>146</v>
      </c>
      <c r="N105"/>
      <c r="O105" s="10"/>
    </row>
    <row r="106" spans="1:15">
      <c r="A106" s="75" t="s">
        <v>346</v>
      </c>
      <c r="B106" s="75" t="s">
        <v>347</v>
      </c>
      <c r="C106" s="28" t="s">
        <v>348</v>
      </c>
      <c r="D106" s="26" t="s">
        <v>344</v>
      </c>
      <c r="E106" s="27"/>
      <c r="F106" s="74" t="str">
        <f t="shared" si="10"/>
        <v>け０２</v>
      </c>
      <c r="G106" s="28" t="str">
        <f t="shared" si="14"/>
        <v>上村　武</v>
      </c>
      <c r="H106" s="28" t="s">
        <v>345</v>
      </c>
      <c r="I106" s="26" t="s">
        <v>141</v>
      </c>
      <c r="J106" s="31">
        <v>1978</v>
      </c>
      <c r="K106" s="30">
        <f t="shared" si="9"/>
        <v>48</v>
      </c>
      <c r="L106" s="28" t="str">
        <f t="shared" si="15"/>
        <v>OK</v>
      </c>
      <c r="M106" s="28" t="s">
        <v>158</v>
      </c>
      <c r="N106"/>
      <c r="O106" s="10"/>
    </row>
    <row r="107" spans="1:15">
      <c r="A107" s="75" t="s">
        <v>349</v>
      </c>
      <c r="B107" s="80" t="s">
        <v>144</v>
      </c>
      <c r="C107" s="33" t="s">
        <v>350</v>
      </c>
      <c r="D107" s="28" t="s">
        <v>344</v>
      </c>
      <c r="E107" s="27"/>
      <c r="F107" s="74" t="str">
        <f t="shared" si="10"/>
        <v>け０３</v>
      </c>
      <c r="G107" s="28" t="str">
        <f t="shared" si="14"/>
        <v>川上悠作</v>
      </c>
      <c r="H107" s="28" t="s">
        <v>345</v>
      </c>
      <c r="I107" s="26" t="s">
        <v>141</v>
      </c>
      <c r="J107" s="29">
        <v>2000</v>
      </c>
      <c r="K107" s="30">
        <f t="shared" si="9"/>
        <v>26</v>
      </c>
      <c r="L107" s="28" t="str">
        <f t="shared" si="15"/>
        <v>OK</v>
      </c>
      <c r="M107" s="79" t="s">
        <v>146</v>
      </c>
      <c r="N107"/>
    </row>
    <row r="108" spans="1:15">
      <c r="A108" s="75" t="s">
        <v>351</v>
      </c>
      <c r="B108" s="75" t="s">
        <v>352</v>
      </c>
      <c r="C108" s="26" t="s">
        <v>353</v>
      </c>
      <c r="D108" s="28" t="s">
        <v>344</v>
      </c>
      <c r="E108" s="27"/>
      <c r="F108" s="74" t="str">
        <f t="shared" si="10"/>
        <v>け０４</v>
      </c>
      <c r="G108" s="28" t="str">
        <f t="shared" si="14"/>
        <v>坪田真嘉</v>
      </c>
      <c r="H108" s="28" t="s">
        <v>345</v>
      </c>
      <c r="I108" s="26" t="s">
        <v>141</v>
      </c>
      <c r="J108" s="29">
        <v>1976</v>
      </c>
      <c r="K108" s="30">
        <f t="shared" si="9"/>
        <v>50</v>
      </c>
      <c r="L108" s="28" t="str">
        <f t="shared" si="15"/>
        <v>OK</v>
      </c>
      <c r="M108" s="79" t="s">
        <v>146</v>
      </c>
      <c r="N108"/>
    </row>
    <row r="109" spans="1:15">
      <c r="A109" s="75" t="s">
        <v>354</v>
      </c>
      <c r="B109" s="75" t="s">
        <v>355</v>
      </c>
      <c r="C109" s="26" t="s">
        <v>356</v>
      </c>
      <c r="D109" s="28" t="s">
        <v>344</v>
      </c>
      <c r="F109" s="74" t="str">
        <f t="shared" si="10"/>
        <v>け０５</v>
      </c>
      <c r="G109" s="28" t="str">
        <f t="shared" si="14"/>
        <v>山口直彦</v>
      </c>
      <c r="H109" s="28" t="s">
        <v>345</v>
      </c>
      <c r="I109" s="26" t="s">
        <v>141</v>
      </c>
      <c r="J109" s="29">
        <v>1986</v>
      </c>
      <c r="K109" s="30">
        <f t="shared" ref="K109:K129" si="16">IF(J109="","",(2026-J109))</f>
        <v>40</v>
      </c>
      <c r="L109" s="28" t="str">
        <f t="shared" si="15"/>
        <v>OK</v>
      </c>
      <c r="M109" s="79" t="s">
        <v>146</v>
      </c>
      <c r="N109"/>
    </row>
    <row r="110" spans="1:15">
      <c r="A110" s="75" t="s">
        <v>357</v>
      </c>
      <c r="B110" s="78" t="s">
        <v>358</v>
      </c>
      <c r="C110" s="79" t="s">
        <v>359</v>
      </c>
      <c r="D110" s="28" t="s">
        <v>344</v>
      </c>
      <c r="F110" s="74" t="str">
        <f t="shared" si="10"/>
        <v>け０６</v>
      </c>
      <c r="G110" s="28" t="str">
        <f t="shared" si="14"/>
        <v>福永裕美</v>
      </c>
      <c r="H110" s="28" t="s">
        <v>345</v>
      </c>
      <c r="I110" s="79" t="s">
        <v>161</v>
      </c>
      <c r="J110" s="29">
        <v>1963</v>
      </c>
      <c r="K110" s="30">
        <f t="shared" si="16"/>
        <v>63</v>
      </c>
      <c r="L110" s="28" t="str">
        <f t="shared" si="15"/>
        <v>OK</v>
      </c>
      <c r="M110" s="79" t="s">
        <v>146</v>
      </c>
      <c r="N110"/>
      <c r="O110" s="7"/>
    </row>
    <row r="111" spans="1:15">
      <c r="A111" s="75" t="s">
        <v>360</v>
      </c>
      <c r="B111" s="75" t="s">
        <v>361</v>
      </c>
      <c r="C111" s="28" t="s">
        <v>362</v>
      </c>
      <c r="D111" s="28" t="s">
        <v>344</v>
      </c>
      <c r="F111" s="74" t="str">
        <f t="shared" si="10"/>
        <v>け０７</v>
      </c>
      <c r="G111" s="28" t="str">
        <f t="shared" si="14"/>
        <v>福永一典</v>
      </c>
      <c r="H111" s="28" t="s">
        <v>345</v>
      </c>
      <c r="I111" s="26" t="s">
        <v>141</v>
      </c>
      <c r="J111" s="31">
        <v>1967</v>
      </c>
      <c r="K111" s="30">
        <f t="shared" si="16"/>
        <v>59</v>
      </c>
      <c r="L111" s="28" t="str">
        <f t="shared" si="15"/>
        <v>OK</v>
      </c>
      <c r="M111" s="28" t="s">
        <v>154</v>
      </c>
      <c r="N111"/>
      <c r="O111" s="7"/>
    </row>
    <row r="112" spans="1:15">
      <c r="A112" s="75" t="s">
        <v>363</v>
      </c>
      <c r="B112" s="75" t="s">
        <v>364</v>
      </c>
      <c r="C112" s="75" t="s">
        <v>365</v>
      </c>
      <c r="D112" s="28" t="s">
        <v>344</v>
      </c>
      <c r="F112" s="74" t="str">
        <f t="shared" si="10"/>
        <v>け０８</v>
      </c>
      <c r="G112" s="28" t="str">
        <f t="shared" si="14"/>
        <v>小澤藤信</v>
      </c>
      <c r="H112" s="28" t="s">
        <v>345</v>
      </c>
      <c r="I112" s="26" t="s">
        <v>141</v>
      </c>
      <c r="J112" s="31">
        <v>1964</v>
      </c>
      <c r="K112" s="30">
        <f t="shared" si="16"/>
        <v>62</v>
      </c>
      <c r="L112" s="28" t="str">
        <f t="shared" si="15"/>
        <v>OK</v>
      </c>
      <c r="M112" s="28" t="s">
        <v>11</v>
      </c>
      <c r="N112"/>
      <c r="O112" s="5"/>
    </row>
    <row r="113" spans="1:15">
      <c r="A113" s="75" t="s">
        <v>366</v>
      </c>
      <c r="B113" s="75" t="s">
        <v>367</v>
      </c>
      <c r="C113" s="75" t="s">
        <v>368</v>
      </c>
      <c r="D113" s="28" t="s">
        <v>344</v>
      </c>
      <c r="E113" s="32"/>
      <c r="F113" s="74" t="str">
        <f t="shared" si="10"/>
        <v>け０９</v>
      </c>
      <c r="G113" s="28" t="str">
        <f t="shared" si="14"/>
        <v>朝日尚紀</v>
      </c>
      <c r="H113" s="28" t="s">
        <v>345</v>
      </c>
      <c r="I113" s="26" t="s">
        <v>141</v>
      </c>
      <c r="J113" s="31">
        <v>1983</v>
      </c>
      <c r="K113" s="30">
        <f t="shared" si="16"/>
        <v>43</v>
      </c>
      <c r="L113" s="28" t="str">
        <f t="shared" si="15"/>
        <v>OK</v>
      </c>
      <c r="M113" s="28" t="s">
        <v>369</v>
      </c>
      <c r="N113"/>
      <c r="O113" s="5"/>
    </row>
    <row r="114" spans="1:15">
      <c r="A114" s="75" t="s">
        <v>370</v>
      </c>
      <c r="B114" s="78" t="s">
        <v>367</v>
      </c>
      <c r="C114" s="78" t="s">
        <v>371</v>
      </c>
      <c r="D114" s="28" t="s">
        <v>344</v>
      </c>
      <c r="E114" s="32"/>
      <c r="F114" s="74" t="str">
        <f t="shared" si="10"/>
        <v>け１０</v>
      </c>
      <c r="G114" s="28" t="str">
        <f t="shared" si="14"/>
        <v>朝日智美</v>
      </c>
      <c r="H114" s="28" t="s">
        <v>345</v>
      </c>
      <c r="I114" s="79" t="s">
        <v>161</v>
      </c>
      <c r="J114" s="31">
        <v>1983</v>
      </c>
      <c r="K114" s="30">
        <f t="shared" si="16"/>
        <v>43</v>
      </c>
      <c r="L114" s="28" t="str">
        <f t="shared" si="15"/>
        <v>OK</v>
      </c>
      <c r="M114" s="28" t="s">
        <v>369</v>
      </c>
      <c r="O114" s="5"/>
    </row>
    <row r="115" spans="1:15">
      <c r="A115" s="75" t="s">
        <v>372</v>
      </c>
      <c r="B115" s="75" t="s">
        <v>373</v>
      </c>
      <c r="C115" s="26" t="s">
        <v>374</v>
      </c>
      <c r="D115" s="28" t="s">
        <v>344</v>
      </c>
      <c r="E115" s="32"/>
      <c r="F115" s="74" t="str">
        <f t="shared" si="10"/>
        <v>け１１</v>
      </c>
      <c r="G115" s="28" t="str">
        <f t="shared" si="14"/>
        <v>本多勇輝</v>
      </c>
      <c r="H115" s="28" t="s">
        <v>345</v>
      </c>
      <c r="I115" s="26" t="s">
        <v>141</v>
      </c>
      <c r="J115" s="31">
        <v>1989</v>
      </c>
      <c r="K115" s="30">
        <f t="shared" si="16"/>
        <v>37</v>
      </c>
      <c r="L115" s="28" t="str">
        <f t="shared" si="15"/>
        <v>OK</v>
      </c>
      <c r="M115" s="28" t="s">
        <v>150</v>
      </c>
      <c r="O115" s="5"/>
    </row>
    <row r="116" spans="1:15">
      <c r="A116" s="75" t="s">
        <v>375</v>
      </c>
      <c r="B116" s="75" t="s">
        <v>376</v>
      </c>
      <c r="C116" s="26" t="s">
        <v>377</v>
      </c>
      <c r="D116" s="28" t="s">
        <v>344</v>
      </c>
      <c r="E116" s="32"/>
      <c r="F116" s="74" t="str">
        <f t="shared" si="10"/>
        <v>け１２</v>
      </c>
      <c r="G116" s="28" t="str">
        <f t="shared" si="14"/>
        <v>堤泰彦</v>
      </c>
      <c r="H116" s="28" t="s">
        <v>345</v>
      </c>
      <c r="I116" s="26" t="s">
        <v>141</v>
      </c>
      <c r="J116" s="29">
        <v>1987</v>
      </c>
      <c r="K116" s="30">
        <f t="shared" si="16"/>
        <v>39</v>
      </c>
      <c r="L116" s="28" t="str">
        <f t="shared" si="15"/>
        <v>OK</v>
      </c>
      <c r="M116" s="81" t="s">
        <v>108</v>
      </c>
      <c r="O116" s="5"/>
    </row>
    <row r="117" spans="1:15">
      <c r="A117" s="75" t="s">
        <v>378</v>
      </c>
      <c r="B117" s="75" t="s">
        <v>379</v>
      </c>
      <c r="C117" s="26" t="s">
        <v>380</v>
      </c>
      <c r="D117" s="28" t="s">
        <v>344</v>
      </c>
      <c r="E117" s="25"/>
      <c r="F117" s="74" t="str">
        <f t="shared" si="10"/>
        <v>け１３</v>
      </c>
      <c r="G117" s="28" t="str">
        <f t="shared" si="14"/>
        <v>新谷良</v>
      </c>
      <c r="H117" s="28" t="s">
        <v>345</v>
      </c>
      <c r="I117" s="26" t="s">
        <v>141</v>
      </c>
      <c r="J117" s="29">
        <v>1984</v>
      </c>
      <c r="K117" s="30">
        <f t="shared" si="16"/>
        <v>42</v>
      </c>
      <c r="L117" s="28" t="str">
        <f t="shared" si="15"/>
        <v>OK</v>
      </c>
      <c r="M117" s="82" t="s">
        <v>381</v>
      </c>
      <c r="N117" s="7"/>
      <c r="O117" s="5"/>
    </row>
    <row r="118" spans="1:15">
      <c r="A118" s="75" t="s">
        <v>382</v>
      </c>
      <c r="B118" s="75" t="s">
        <v>383</v>
      </c>
      <c r="C118" s="75" t="s">
        <v>384</v>
      </c>
      <c r="D118" s="28" t="s">
        <v>344</v>
      </c>
      <c r="E118" s="32"/>
      <c r="F118" s="74" t="str">
        <f t="shared" si="10"/>
        <v>け１４</v>
      </c>
      <c r="G118" s="28" t="str">
        <f t="shared" si="14"/>
        <v>川上駿亮</v>
      </c>
      <c r="H118" s="28" t="s">
        <v>345</v>
      </c>
      <c r="I118" s="26" t="s">
        <v>141</v>
      </c>
      <c r="J118" s="31">
        <v>1997</v>
      </c>
      <c r="K118" s="30">
        <f t="shared" si="16"/>
        <v>29</v>
      </c>
      <c r="L118" s="28" t="str">
        <f t="shared" si="15"/>
        <v>OK</v>
      </c>
      <c r="M118" s="79" t="s">
        <v>146</v>
      </c>
      <c r="N118" s="7"/>
      <c r="O118" s="5"/>
    </row>
    <row r="119" spans="1:15">
      <c r="A119" s="75" t="s">
        <v>385</v>
      </c>
      <c r="B119" s="75" t="s">
        <v>347</v>
      </c>
      <c r="C119" s="28" t="s">
        <v>386</v>
      </c>
      <c r="D119" s="26" t="s">
        <v>344</v>
      </c>
      <c r="E119" s="32"/>
      <c r="F119" s="74" t="str">
        <f t="shared" si="10"/>
        <v>け１５</v>
      </c>
      <c r="G119" s="28" t="str">
        <f t="shared" si="14"/>
        <v>上村悠大</v>
      </c>
      <c r="H119" s="28" t="s">
        <v>345</v>
      </c>
      <c r="I119" s="26" t="s">
        <v>141</v>
      </c>
      <c r="J119" s="31">
        <v>2001</v>
      </c>
      <c r="K119" s="30">
        <f t="shared" si="16"/>
        <v>25</v>
      </c>
      <c r="L119" s="28" t="str">
        <f t="shared" si="15"/>
        <v>OK</v>
      </c>
      <c r="M119" s="28" t="s">
        <v>158</v>
      </c>
      <c r="N119" s="5"/>
      <c r="O119" s="5"/>
    </row>
    <row r="120" spans="1:15">
      <c r="A120" s="75" t="s">
        <v>387</v>
      </c>
      <c r="B120" s="78" t="s">
        <v>388</v>
      </c>
      <c r="C120" s="78" t="s">
        <v>389</v>
      </c>
      <c r="D120" s="26" t="s">
        <v>344</v>
      </c>
      <c r="E120" s="32"/>
      <c r="F120" s="74" t="str">
        <f t="shared" si="10"/>
        <v>け１６</v>
      </c>
      <c r="G120" s="28" t="str">
        <f t="shared" si="14"/>
        <v>森彩</v>
      </c>
      <c r="H120" s="28" t="s">
        <v>345</v>
      </c>
      <c r="I120" s="78" t="s">
        <v>89</v>
      </c>
      <c r="J120" s="31">
        <v>1977</v>
      </c>
      <c r="K120" s="30">
        <f t="shared" si="16"/>
        <v>49</v>
      </c>
      <c r="L120" s="28" t="str">
        <f t="shared" si="15"/>
        <v>OK</v>
      </c>
      <c r="M120" s="28" t="s">
        <v>154</v>
      </c>
      <c r="N120" s="5"/>
      <c r="O120" s="5"/>
    </row>
    <row r="121" spans="1:15">
      <c r="A121" s="75" t="s">
        <v>390</v>
      </c>
      <c r="B121" s="25" t="s">
        <v>391</v>
      </c>
      <c r="C121" s="25" t="s">
        <v>392</v>
      </c>
      <c r="D121" s="26" t="s">
        <v>344</v>
      </c>
      <c r="E121" s="32"/>
      <c r="F121" s="74" t="str">
        <f t="shared" si="10"/>
        <v>け１７</v>
      </c>
      <c r="G121" s="28" t="str">
        <f t="shared" si="14"/>
        <v>田處浩壱</v>
      </c>
      <c r="H121" s="28" t="s">
        <v>345</v>
      </c>
      <c r="I121" s="26" t="s">
        <v>141</v>
      </c>
      <c r="J121" s="37">
        <v>1976</v>
      </c>
      <c r="K121" s="30">
        <f t="shared" si="16"/>
        <v>50</v>
      </c>
      <c r="L121" s="28" t="str">
        <f t="shared" si="15"/>
        <v>OK</v>
      </c>
      <c r="M121" s="25" t="s">
        <v>393</v>
      </c>
      <c r="N121" s="5"/>
      <c r="O121" s="5"/>
    </row>
    <row r="122" spans="1:15">
      <c r="A122" s="75" t="s">
        <v>394</v>
      </c>
      <c r="B122" s="25" t="s">
        <v>395</v>
      </c>
      <c r="C122" s="25" t="s">
        <v>396</v>
      </c>
      <c r="D122" s="26" t="s">
        <v>344</v>
      </c>
      <c r="E122" s="32"/>
      <c r="F122" s="74" t="str">
        <f t="shared" si="10"/>
        <v>け１８</v>
      </c>
      <c r="G122" s="28" t="str">
        <f t="shared" si="14"/>
        <v>入江和彦</v>
      </c>
      <c r="H122" s="28" t="s">
        <v>345</v>
      </c>
      <c r="I122" s="26" t="s">
        <v>141</v>
      </c>
      <c r="J122" s="37">
        <v>1977</v>
      </c>
      <c r="K122" s="30">
        <f t="shared" si="16"/>
        <v>49</v>
      </c>
      <c r="L122" s="28" t="str">
        <f t="shared" si="15"/>
        <v>OK</v>
      </c>
      <c r="M122" s="25" t="s">
        <v>54</v>
      </c>
      <c r="N122" s="5"/>
      <c r="O122" s="5"/>
    </row>
    <row r="123" spans="1:15">
      <c r="A123" s="75" t="s">
        <v>397</v>
      </c>
      <c r="B123" s="25" t="s">
        <v>398</v>
      </c>
      <c r="C123" s="25" t="s">
        <v>399</v>
      </c>
      <c r="D123" s="26" t="s">
        <v>344</v>
      </c>
      <c r="E123" s="32"/>
      <c r="F123" s="74" t="str">
        <f t="shared" si="10"/>
        <v>け１９</v>
      </c>
      <c r="G123" s="28" t="str">
        <f t="shared" si="14"/>
        <v>中島平喜</v>
      </c>
      <c r="H123" s="28" t="s">
        <v>345</v>
      </c>
      <c r="I123" s="26" t="s">
        <v>141</v>
      </c>
      <c r="J123" s="37">
        <v>1981</v>
      </c>
      <c r="K123" s="30">
        <f t="shared" si="16"/>
        <v>45</v>
      </c>
      <c r="L123" s="28" t="str">
        <f t="shared" si="15"/>
        <v>OK</v>
      </c>
      <c r="M123" s="25" t="s">
        <v>54</v>
      </c>
      <c r="N123" s="5"/>
      <c r="O123" s="5"/>
    </row>
    <row r="124" spans="1:15">
      <c r="A124" s="75" t="s">
        <v>400</v>
      </c>
      <c r="B124" s="25" t="s">
        <v>401</v>
      </c>
      <c r="C124" s="25" t="s">
        <v>402</v>
      </c>
      <c r="D124" s="26" t="s">
        <v>344</v>
      </c>
      <c r="E124" s="32"/>
      <c r="F124" s="74" t="str">
        <f t="shared" si="10"/>
        <v>け２０</v>
      </c>
      <c r="G124" s="28" t="str">
        <f t="shared" si="14"/>
        <v>田畑博光</v>
      </c>
      <c r="H124" s="28" t="s">
        <v>345</v>
      </c>
      <c r="I124" s="26" t="s">
        <v>141</v>
      </c>
      <c r="J124" s="37">
        <v>1980</v>
      </c>
      <c r="K124" s="30">
        <f t="shared" si="16"/>
        <v>46</v>
      </c>
      <c r="L124" s="28" t="str">
        <f t="shared" si="15"/>
        <v>OK</v>
      </c>
      <c r="M124" s="25" t="s">
        <v>403</v>
      </c>
      <c r="N124" s="5"/>
      <c r="O124" s="5"/>
    </row>
    <row r="125" spans="1:15">
      <c r="A125" s="75" t="s">
        <v>404</v>
      </c>
      <c r="B125" s="39" t="s">
        <v>401</v>
      </c>
      <c r="C125" s="39" t="s">
        <v>405</v>
      </c>
      <c r="D125" s="26" t="s">
        <v>344</v>
      </c>
      <c r="E125" s="32"/>
      <c r="F125" s="74" t="str">
        <f t="shared" si="10"/>
        <v>け２１</v>
      </c>
      <c r="G125" s="28" t="str">
        <f t="shared" si="14"/>
        <v>田畑千鶴</v>
      </c>
      <c r="H125" s="28" t="s">
        <v>345</v>
      </c>
      <c r="I125" s="78" t="s">
        <v>89</v>
      </c>
      <c r="J125" s="37">
        <v>1978</v>
      </c>
      <c r="K125" s="30">
        <f t="shared" si="16"/>
        <v>48</v>
      </c>
      <c r="L125" s="28" t="str">
        <f t="shared" si="15"/>
        <v>OK</v>
      </c>
      <c r="M125" s="25" t="s">
        <v>403</v>
      </c>
      <c r="N125" s="5"/>
      <c r="O125" s="5"/>
    </row>
    <row r="126" spans="1:15">
      <c r="A126" s="75" t="s">
        <v>406</v>
      </c>
      <c r="B126" s="25" t="s">
        <v>407</v>
      </c>
      <c r="C126" s="25" t="s">
        <v>408</v>
      </c>
      <c r="D126" s="26" t="s">
        <v>344</v>
      </c>
      <c r="E126" s="32"/>
      <c r="F126" s="74" t="str">
        <f t="shared" si="10"/>
        <v>け２２</v>
      </c>
      <c r="G126" s="25" t="str">
        <f t="shared" si="14"/>
        <v>中西勇夫</v>
      </c>
      <c r="H126" s="28" t="s">
        <v>345</v>
      </c>
      <c r="I126" s="26" t="s">
        <v>141</v>
      </c>
      <c r="J126" s="37">
        <v>1985</v>
      </c>
      <c r="K126" s="30">
        <f t="shared" si="16"/>
        <v>41</v>
      </c>
      <c r="L126" s="28" t="str">
        <f t="shared" si="15"/>
        <v>OK</v>
      </c>
      <c r="M126" s="79" t="s">
        <v>146</v>
      </c>
      <c r="N126" s="5"/>
      <c r="O126" s="5"/>
    </row>
    <row r="127" spans="1:15">
      <c r="A127" s="75" t="s">
        <v>409</v>
      </c>
      <c r="B127" s="25" t="s">
        <v>410</v>
      </c>
      <c r="C127" s="25" t="s">
        <v>411</v>
      </c>
      <c r="D127" s="26" t="s">
        <v>344</v>
      </c>
      <c r="E127" s="32"/>
      <c r="F127" s="74" t="str">
        <f t="shared" si="10"/>
        <v>け２３</v>
      </c>
      <c r="G127" s="25" t="str">
        <f t="shared" si="14"/>
        <v>佐々木優</v>
      </c>
      <c r="H127" s="28" t="s">
        <v>345</v>
      </c>
      <c r="I127" s="26" t="s">
        <v>141</v>
      </c>
      <c r="J127" s="29">
        <v>2000</v>
      </c>
      <c r="K127" s="30">
        <f t="shared" si="16"/>
        <v>26</v>
      </c>
      <c r="L127" s="28" t="str">
        <f t="shared" si="15"/>
        <v>OK</v>
      </c>
      <c r="M127" s="28" t="s">
        <v>256</v>
      </c>
      <c r="N127" s="5"/>
      <c r="O127" s="5"/>
    </row>
    <row r="128" spans="1:15">
      <c r="A128" s="75" t="s">
        <v>412</v>
      </c>
      <c r="B128" s="25" t="s">
        <v>398</v>
      </c>
      <c r="C128" s="25" t="s">
        <v>413</v>
      </c>
      <c r="D128" s="26" t="s">
        <v>344</v>
      </c>
      <c r="E128" s="32"/>
      <c r="F128" s="74" t="str">
        <f t="shared" si="10"/>
        <v>け２４</v>
      </c>
      <c r="G128" s="25" t="str">
        <f t="shared" si="14"/>
        <v>中島康之</v>
      </c>
      <c r="H128" s="28" t="s">
        <v>345</v>
      </c>
      <c r="I128" s="26" t="s">
        <v>141</v>
      </c>
      <c r="J128" s="37">
        <v>1980</v>
      </c>
      <c r="K128" s="40">
        <f t="shared" si="16"/>
        <v>46</v>
      </c>
      <c r="L128" s="28" t="str">
        <f t="shared" si="15"/>
        <v>OK</v>
      </c>
      <c r="M128" s="79" t="s">
        <v>146</v>
      </c>
      <c r="N128" s="5"/>
      <c r="O128" s="5"/>
    </row>
    <row r="129" spans="1:15">
      <c r="A129" s="67"/>
      <c r="B129" s="67">
        <v>5</v>
      </c>
      <c r="C129" s="67"/>
      <c r="D129" s="43" t="s">
        <v>414</v>
      </c>
      <c r="E129" s="44"/>
      <c r="F129" s="45"/>
      <c r="G129" s="41"/>
      <c r="H129" s="43"/>
      <c r="I129" s="67"/>
      <c r="J129" s="46"/>
      <c r="K129" s="47" t="str">
        <f t="shared" si="16"/>
        <v/>
      </c>
      <c r="L129" s="45"/>
      <c r="M129" s="42"/>
      <c r="N129" s="5"/>
      <c r="O129" s="5"/>
    </row>
    <row r="130" spans="1:15">
      <c r="A130" s="25" t="s">
        <v>415</v>
      </c>
      <c r="B130" s="26" t="s">
        <v>416</v>
      </c>
      <c r="C130" s="26" t="s">
        <v>417</v>
      </c>
      <c r="D130" s="26" t="s">
        <v>418</v>
      </c>
      <c r="E130" s="27"/>
      <c r="F130" s="28" t="str">
        <f>A130</f>
        <v>き０１</v>
      </c>
      <c r="G130" s="28" t="str">
        <f>B130&amp;C130</f>
        <v>荒浪順次</v>
      </c>
      <c r="H130" s="28" t="str">
        <f>D130</f>
        <v>京セラTC</v>
      </c>
      <c r="I130" s="28" t="s">
        <v>6</v>
      </c>
      <c r="J130" s="83">
        <v>1977</v>
      </c>
      <c r="K130" s="30">
        <f>IF(J130="","",(2026-J130))</f>
        <v>49</v>
      </c>
      <c r="L130" s="28" t="str">
        <f t="shared" ref="L130:L159" si="17">IF(G130="","",IF(COUNTIF($G$4:$G$103,G130)&gt;1,"2重登録","OK"))</f>
        <v>OK</v>
      </c>
      <c r="M130" s="31" t="s">
        <v>419</v>
      </c>
      <c r="N130" s="5"/>
      <c r="O130" s="5"/>
    </row>
    <row r="131" spans="1:15">
      <c r="A131" s="25" t="s">
        <v>420</v>
      </c>
      <c r="B131" s="28" t="s">
        <v>421</v>
      </c>
      <c r="C131" s="28" t="s">
        <v>422</v>
      </c>
      <c r="D131" s="26" t="s">
        <v>418</v>
      </c>
      <c r="E131" s="27"/>
      <c r="F131" s="28" t="str">
        <f t="shared" ref="F131:F197" si="18">A131</f>
        <v>き０２</v>
      </c>
      <c r="G131" s="28" t="str">
        <f t="shared" ref="G131:G159" si="19">B131&amp;C131</f>
        <v>井澤　匡志</v>
      </c>
      <c r="H131" s="28" t="str">
        <f t="shared" ref="H131:H160" si="20">D131</f>
        <v>京セラTC</v>
      </c>
      <c r="I131" s="28" t="s">
        <v>6</v>
      </c>
      <c r="J131" s="70">
        <v>1967</v>
      </c>
      <c r="K131" s="30">
        <f t="shared" ref="K131:K191" si="21">IF(J131="","",(2026-J131))</f>
        <v>59</v>
      </c>
      <c r="L131" s="28" t="str">
        <f t="shared" si="17"/>
        <v>OK</v>
      </c>
      <c r="M131" s="84" t="s">
        <v>423</v>
      </c>
      <c r="N131" s="5"/>
      <c r="O131" s="5"/>
    </row>
    <row r="132" spans="1:15">
      <c r="A132" s="25" t="s">
        <v>424</v>
      </c>
      <c r="B132" s="26" t="s">
        <v>425</v>
      </c>
      <c r="C132" s="26" t="s">
        <v>426</v>
      </c>
      <c r="D132" s="26" t="s">
        <v>418</v>
      </c>
      <c r="E132" s="27"/>
      <c r="F132" s="28" t="str">
        <f t="shared" si="18"/>
        <v>き０３</v>
      </c>
      <c r="G132" s="28" t="str">
        <f t="shared" si="19"/>
        <v>石井耶真斗</v>
      </c>
      <c r="H132" s="28" t="str">
        <f t="shared" si="20"/>
        <v>京セラTC</v>
      </c>
      <c r="I132" s="28" t="s">
        <v>6</v>
      </c>
      <c r="J132" s="70">
        <v>1995</v>
      </c>
      <c r="K132" s="30">
        <f t="shared" si="21"/>
        <v>31</v>
      </c>
      <c r="L132" s="28" t="str">
        <f t="shared" si="17"/>
        <v>OK</v>
      </c>
      <c r="M132" s="84" t="s">
        <v>423</v>
      </c>
      <c r="N132" s="5"/>
      <c r="O132" s="5"/>
    </row>
    <row r="133" spans="1:15">
      <c r="A133" s="25" t="s">
        <v>427</v>
      </c>
      <c r="B133" s="28" t="s">
        <v>428</v>
      </c>
      <c r="C133" s="28" t="s">
        <v>429</v>
      </c>
      <c r="D133" s="26" t="s">
        <v>418</v>
      </c>
      <c r="E133" s="27"/>
      <c r="F133" s="28" t="str">
        <f t="shared" si="18"/>
        <v>き０４</v>
      </c>
      <c r="G133" s="28" t="str">
        <f t="shared" si="19"/>
        <v>石川和洋</v>
      </c>
      <c r="H133" s="28" t="str">
        <f t="shared" si="20"/>
        <v>京セラTC</v>
      </c>
      <c r="I133" s="28" t="s">
        <v>6</v>
      </c>
      <c r="J133" s="70">
        <v>1978</v>
      </c>
      <c r="K133" s="30">
        <f t="shared" si="21"/>
        <v>48</v>
      </c>
      <c r="L133" s="28" t="str">
        <f t="shared" si="17"/>
        <v>OK</v>
      </c>
      <c r="M133" s="31" t="s">
        <v>430</v>
      </c>
      <c r="N133" s="5"/>
      <c r="O133" s="5"/>
    </row>
    <row r="134" spans="1:15">
      <c r="A134" s="25" t="s">
        <v>431</v>
      </c>
      <c r="B134" s="26" t="s">
        <v>432</v>
      </c>
      <c r="C134" s="26" t="s">
        <v>433</v>
      </c>
      <c r="D134" s="26" t="s">
        <v>418</v>
      </c>
      <c r="E134" s="27"/>
      <c r="F134" s="28" t="str">
        <f t="shared" si="18"/>
        <v>き０５</v>
      </c>
      <c r="G134" s="28" t="str">
        <f t="shared" si="19"/>
        <v>石田文彦</v>
      </c>
      <c r="H134" s="28" t="str">
        <f t="shared" si="20"/>
        <v>京セラTC</v>
      </c>
      <c r="I134" s="28" t="s">
        <v>6</v>
      </c>
      <c r="J134" s="70">
        <v>1993</v>
      </c>
      <c r="K134" s="30">
        <f t="shared" si="21"/>
        <v>33</v>
      </c>
      <c r="L134" s="28" t="str">
        <f t="shared" si="17"/>
        <v>OK</v>
      </c>
      <c r="M134" s="31" t="s">
        <v>434</v>
      </c>
      <c r="N134" s="5"/>
      <c r="O134" s="5"/>
    </row>
    <row r="135" spans="1:15">
      <c r="A135" s="25" t="s">
        <v>435</v>
      </c>
      <c r="B135" s="26" t="s">
        <v>436</v>
      </c>
      <c r="C135" s="26" t="s">
        <v>437</v>
      </c>
      <c r="D135" s="26" t="s">
        <v>418</v>
      </c>
      <c r="E135" s="27"/>
      <c r="F135" s="28" t="str">
        <f t="shared" si="18"/>
        <v>き０６</v>
      </c>
      <c r="G135" s="28" t="str">
        <f t="shared" si="19"/>
        <v>一色翼</v>
      </c>
      <c r="H135" s="28" t="str">
        <f t="shared" si="20"/>
        <v>京セラTC</v>
      </c>
      <c r="I135" s="28" t="s">
        <v>6</v>
      </c>
      <c r="J135" s="70">
        <v>1984</v>
      </c>
      <c r="K135" s="30">
        <f t="shared" si="21"/>
        <v>42</v>
      </c>
      <c r="L135" s="28" t="str">
        <f t="shared" si="17"/>
        <v>OK</v>
      </c>
      <c r="M135" s="84" t="s">
        <v>438</v>
      </c>
      <c r="N135" s="5"/>
      <c r="O135" s="5"/>
    </row>
    <row r="136" spans="1:15">
      <c r="A136" s="25" t="s">
        <v>439</v>
      </c>
      <c r="B136" s="28" t="s">
        <v>440</v>
      </c>
      <c r="C136" s="28" t="s">
        <v>441</v>
      </c>
      <c r="D136" s="26" t="s">
        <v>418</v>
      </c>
      <c r="E136" s="27"/>
      <c r="F136" s="28" t="str">
        <f t="shared" si="18"/>
        <v>き０７</v>
      </c>
      <c r="G136" s="28" t="str">
        <f t="shared" si="19"/>
        <v>牛尾紳之介</v>
      </c>
      <c r="H136" s="28" t="str">
        <f t="shared" si="20"/>
        <v>京セラTC</v>
      </c>
      <c r="I136" s="28" t="s">
        <v>6</v>
      </c>
      <c r="J136" s="70">
        <v>1984</v>
      </c>
      <c r="K136" s="30">
        <f t="shared" si="21"/>
        <v>42</v>
      </c>
      <c r="L136" s="28" t="str">
        <f t="shared" si="17"/>
        <v>OK</v>
      </c>
      <c r="M136" s="84" t="s">
        <v>423</v>
      </c>
      <c r="N136" s="5"/>
      <c r="O136" s="5"/>
    </row>
    <row r="137" spans="1:15">
      <c r="A137" s="25" t="s">
        <v>442</v>
      </c>
      <c r="B137" s="26" t="s">
        <v>443</v>
      </c>
      <c r="C137" s="26" t="s">
        <v>444</v>
      </c>
      <c r="D137" s="26" t="s">
        <v>418</v>
      </c>
      <c r="E137" s="27"/>
      <c r="F137" s="28" t="str">
        <f t="shared" si="18"/>
        <v>き０８</v>
      </c>
      <c r="G137" s="28" t="str">
        <f t="shared" si="19"/>
        <v>太田圭亮</v>
      </c>
      <c r="H137" s="28" t="str">
        <f t="shared" si="20"/>
        <v>京セラTC</v>
      </c>
      <c r="I137" s="28" t="s">
        <v>6</v>
      </c>
      <c r="J137" s="70">
        <v>1981</v>
      </c>
      <c r="K137" s="30">
        <f t="shared" si="21"/>
        <v>45</v>
      </c>
      <c r="L137" s="28" t="str">
        <f t="shared" si="17"/>
        <v>OK</v>
      </c>
      <c r="M137" s="31" t="s">
        <v>434</v>
      </c>
      <c r="N137" s="5"/>
      <c r="O137" s="5"/>
    </row>
    <row r="138" spans="1:15">
      <c r="A138" s="25" t="s">
        <v>445</v>
      </c>
      <c r="B138" s="33" t="s">
        <v>446</v>
      </c>
      <c r="C138" s="33" t="s">
        <v>447</v>
      </c>
      <c r="D138" s="26" t="s">
        <v>418</v>
      </c>
      <c r="E138" s="27"/>
      <c r="F138" s="28" t="str">
        <f t="shared" si="18"/>
        <v>き０９</v>
      </c>
      <c r="G138" s="28" t="str">
        <f t="shared" si="19"/>
        <v>奥田司</v>
      </c>
      <c r="H138" s="28" t="str">
        <f t="shared" si="20"/>
        <v>京セラTC</v>
      </c>
      <c r="I138" s="28" t="s">
        <v>6</v>
      </c>
      <c r="J138" s="70">
        <v>1997</v>
      </c>
      <c r="K138" s="30">
        <f t="shared" si="21"/>
        <v>29</v>
      </c>
      <c r="L138" s="28" t="str">
        <f t="shared" si="17"/>
        <v>OK</v>
      </c>
      <c r="M138" s="84" t="s">
        <v>448</v>
      </c>
      <c r="N138" s="5"/>
      <c r="O138" s="5"/>
    </row>
    <row r="139" spans="1:15">
      <c r="A139" s="25" t="s">
        <v>449</v>
      </c>
      <c r="B139" s="26" t="s">
        <v>450</v>
      </c>
      <c r="C139" s="26" t="s">
        <v>451</v>
      </c>
      <c r="D139" s="26" t="s">
        <v>418</v>
      </c>
      <c r="E139" s="27"/>
      <c r="F139" s="28" t="str">
        <f t="shared" si="18"/>
        <v>き１０</v>
      </c>
      <c r="G139" s="28" t="str">
        <f t="shared" si="19"/>
        <v>木村圭</v>
      </c>
      <c r="H139" s="28" t="str">
        <f t="shared" si="20"/>
        <v>京セラTC</v>
      </c>
      <c r="I139" s="28" t="s">
        <v>6</v>
      </c>
      <c r="J139" s="83">
        <v>1968</v>
      </c>
      <c r="K139" s="30">
        <f t="shared" si="21"/>
        <v>58</v>
      </c>
      <c r="L139" s="28" t="str">
        <f t="shared" si="17"/>
        <v>OK</v>
      </c>
      <c r="M139" s="31" t="s">
        <v>452</v>
      </c>
      <c r="N139" s="5"/>
      <c r="O139" s="5"/>
    </row>
    <row r="140" spans="1:15">
      <c r="A140" s="25" t="s">
        <v>453</v>
      </c>
      <c r="B140" s="26" t="s">
        <v>454</v>
      </c>
      <c r="C140" s="26" t="s">
        <v>455</v>
      </c>
      <c r="D140" s="26" t="s">
        <v>418</v>
      </c>
      <c r="E140" s="27"/>
      <c r="F140" s="28" t="str">
        <f t="shared" si="18"/>
        <v>き１１</v>
      </c>
      <c r="G140" s="28" t="str">
        <f t="shared" si="19"/>
        <v>栗山飛鳥</v>
      </c>
      <c r="H140" s="28" t="str">
        <f t="shared" si="20"/>
        <v>京セラTC</v>
      </c>
      <c r="I140" s="28" t="s">
        <v>6</v>
      </c>
      <c r="J140" s="70">
        <v>1997</v>
      </c>
      <c r="K140" s="30">
        <f t="shared" si="21"/>
        <v>29</v>
      </c>
      <c r="L140" s="28" t="str">
        <f t="shared" si="17"/>
        <v>OK</v>
      </c>
      <c r="M140" s="84" t="s">
        <v>438</v>
      </c>
      <c r="N140" s="5"/>
      <c r="O140" s="5"/>
    </row>
    <row r="141" spans="1:15">
      <c r="A141" s="25" t="s">
        <v>456</v>
      </c>
      <c r="B141" s="26" t="s">
        <v>457</v>
      </c>
      <c r="C141" s="26" t="s">
        <v>458</v>
      </c>
      <c r="D141" s="26" t="s">
        <v>418</v>
      </c>
      <c r="E141" s="27"/>
      <c r="F141" s="28" t="str">
        <f t="shared" si="18"/>
        <v>き１２</v>
      </c>
      <c r="G141" s="28" t="str">
        <f t="shared" si="19"/>
        <v>清水陽介</v>
      </c>
      <c r="H141" s="28" t="str">
        <f t="shared" si="20"/>
        <v>京セラTC</v>
      </c>
      <c r="I141" s="28" t="s">
        <v>6</v>
      </c>
      <c r="J141" s="70">
        <v>1991</v>
      </c>
      <c r="K141" s="30">
        <f t="shared" si="21"/>
        <v>35</v>
      </c>
      <c r="L141" s="28" t="str">
        <f t="shared" si="17"/>
        <v>OK</v>
      </c>
      <c r="M141" s="31" t="s">
        <v>459</v>
      </c>
      <c r="N141" s="5"/>
      <c r="O141" s="5"/>
    </row>
    <row r="142" spans="1:15">
      <c r="A142" s="25" t="s">
        <v>460</v>
      </c>
      <c r="B142" s="28" t="s">
        <v>461</v>
      </c>
      <c r="C142" s="28" t="s">
        <v>462</v>
      </c>
      <c r="D142" s="26" t="s">
        <v>418</v>
      </c>
      <c r="E142" s="27"/>
      <c r="F142" s="28" t="str">
        <f t="shared" si="18"/>
        <v>き１３</v>
      </c>
      <c r="G142" s="28" t="str">
        <f t="shared" si="19"/>
        <v>曽我卓矢</v>
      </c>
      <c r="H142" s="28" t="str">
        <f t="shared" si="20"/>
        <v>京セラTC</v>
      </c>
      <c r="I142" s="28" t="s">
        <v>6</v>
      </c>
      <c r="J142" s="70">
        <v>1986</v>
      </c>
      <c r="K142" s="30">
        <f t="shared" si="21"/>
        <v>40</v>
      </c>
      <c r="L142" s="28" t="str">
        <f t="shared" si="17"/>
        <v>OK</v>
      </c>
      <c r="M142" s="31" t="s">
        <v>434</v>
      </c>
      <c r="N142" s="5"/>
      <c r="O142" s="5"/>
    </row>
    <row r="143" spans="1:15">
      <c r="A143" s="25" t="s">
        <v>463</v>
      </c>
      <c r="B143" s="28" t="s">
        <v>464</v>
      </c>
      <c r="C143" s="28" t="s">
        <v>465</v>
      </c>
      <c r="D143" s="26" t="s">
        <v>418</v>
      </c>
      <c r="E143" s="27"/>
      <c r="F143" s="28" t="str">
        <f t="shared" si="18"/>
        <v>き１４</v>
      </c>
      <c r="G143" s="28" t="str">
        <f t="shared" si="19"/>
        <v>中尾慶太</v>
      </c>
      <c r="H143" s="28" t="str">
        <f t="shared" si="20"/>
        <v>京セラTC</v>
      </c>
      <c r="I143" s="28" t="s">
        <v>6</v>
      </c>
      <c r="J143" s="70">
        <v>1993</v>
      </c>
      <c r="K143" s="30">
        <f t="shared" si="21"/>
        <v>33</v>
      </c>
      <c r="L143" s="28" t="str">
        <f t="shared" si="17"/>
        <v>OK</v>
      </c>
      <c r="M143" s="31" t="s">
        <v>466</v>
      </c>
      <c r="N143" s="5"/>
      <c r="O143" s="5"/>
    </row>
    <row r="144" spans="1:15">
      <c r="A144" s="25" t="s">
        <v>467</v>
      </c>
      <c r="B144" s="28" t="s">
        <v>468</v>
      </c>
      <c r="C144" s="28" t="s">
        <v>469</v>
      </c>
      <c r="D144" s="26" t="s">
        <v>418</v>
      </c>
      <c r="E144" s="27"/>
      <c r="F144" s="28" t="str">
        <f t="shared" si="18"/>
        <v>き１５</v>
      </c>
      <c r="G144" s="28" t="str">
        <f t="shared" si="19"/>
        <v>仲田慶介</v>
      </c>
      <c r="H144" s="28" t="str">
        <f t="shared" si="20"/>
        <v>京セラTC</v>
      </c>
      <c r="I144" s="28" t="s">
        <v>6</v>
      </c>
      <c r="J144" s="70">
        <v>1996</v>
      </c>
      <c r="K144" s="30">
        <f t="shared" si="21"/>
        <v>30</v>
      </c>
      <c r="L144" s="28" t="str">
        <f t="shared" si="17"/>
        <v>OK</v>
      </c>
      <c r="M144" s="31" t="s">
        <v>470</v>
      </c>
      <c r="N144" s="5"/>
      <c r="O144" s="5"/>
    </row>
    <row r="145" spans="1:15">
      <c r="A145" s="25" t="s">
        <v>471</v>
      </c>
      <c r="B145" s="28" t="s">
        <v>472</v>
      </c>
      <c r="C145" s="28" t="s">
        <v>473</v>
      </c>
      <c r="D145" s="26" t="s">
        <v>418</v>
      </c>
      <c r="E145" s="27"/>
      <c r="F145" s="28" t="str">
        <f t="shared" si="18"/>
        <v>き１６</v>
      </c>
      <c r="G145" s="28" t="str">
        <f t="shared" si="19"/>
        <v>永田寛教</v>
      </c>
      <c r="H145" s="28" t="str">
        <f t="shared" si="20"/>
        <v>京セラTC</v>
      </c>
      <c r="I145" s="28" t="s">
        <v>6</v>
      </c>
      <c r="J145" s="70">
        <v>1981</v>
      </c>
      <c r="K145" s="30">
        <f t="shared" si="21"/>
        <v>45</v>
      </c>
      <c r="L145" s="28" t="str">
        <f t="shared" si="17"/>
        <v>OK</v>
      </c>
      <c r="M145" s="84" t="s">
        <v>423</v>
      </c>
      <c r="N145" s="5"/>
      <c r="O145" s="5"/>
    </row>
    <row r="146" spans="1:15">
      <c r="A146" s="25" t="s">
        <v>474</v>
      </c>
      <c r="B146" s="26" t="s">
        <v>475</v>
      </c>
      <c r="C146" s="26" t="s">
        <v>476</v>
      </c>
      <c r="D146" s="26" t="s">
        <v>418</v>
      </c>
      <c r="E146" s="27"/>
      <c r="F146" s="28" t="str">
        <f t="shared" si="18"/>
        <v>き１７</v>
      </c>
      <c r="G146" s="28" t="str">
        <f t="shared" si="19"/>
        <v>馬場英年</v>
      </c>
      <c r="H146" s="28" t="str">
        <f t="shared" si="20"/>
        <v>京セラTC</v>
      </c>
      <c r="I146" s="28" t="s">
        <v>6</v>
      </c>
      <c r="J146" s="70">
        <v>1980</v>
      </c>
      <c r="K146" s="30">
        <f t="shared" si="21"/>
        <v>46</v>
      </c>
      <c r="L146" s="28" t="str">
        <f t="shared" si="17"/>
        <v>OK</v>
      </c>
      <c r="M146" s="84" t="s">
        <v>423</v>
      </c>
    </row>
    <row r="147" spans="1:15">
      <c r="A147" s="25" t="s">
        <v>477</v>
      </c>
      <c r="B147" s="78" t="s">
        <v>478</v>
      </c>
      <c r="C147" s="78" t="s">
        <v>479</v>
      </c>
      <c r="D147" s="26" t="s">
        <v>418</v>
      </c>
      <c r="E147" s="27"/>
      <c r="F147" s="28" t="str">
        <f t="shared" si="18"/>
        <v>き１８</v>
      </c>
      <c r="G147" s="28" t="str">
        <f t="shared" si="19"/>
        <v>濵口里穂</v>
      </c>
      <c r="H147" s="28" t="str">
        <f t="shared" si="20"/>
        <v>京セラTC</v>
      </c>
      <c r="I147" s="78" t="s">
        <v>89</v>
      </c>
      <c r="J147" s="70">
        <v>1993</v>
      </c>
      <c r="K147" s="30">
        <f t="shared" si="21"/>
        <v>33</v>
      </c>
      <c r="L147" s="28" t="str">
        <f t="shared" si="17"/>
        <v>OK</v>
      </c>
      <c r="M147" s="31" t="s">
        <v>480</v>
      </c>
    </row>
    <row r="148" spans="1:15">
      <c r="A148" s="25" t="s">
        <v>481</v>
      </c>
      <c r="B148" s="25" t="s">
        <v>482</v>
      </c>
      <c r="C148" s="25" t="s">
        <v>483</v>
      </c>
      <c r="D148" s="26" t="s">
        <v>418</v>
      </c>
      <c r="E148" s="27"/>
      <c r="F148" s="28" t="str">
        <f t="shared" si="18"/>
        <v>き１９</v>
      </c>
      <c r="G148" s="28" t="str">
        <f t="shared" si="19"/>
        <v>平瀬俊介</v>
      </c>
      <c r="H148" s="28" t="str">
        <f t="shared" si="20"/>
        <v>京セラTC</v>
      </c>
      <c r="I148" s="28" t="s">
        <v>6</v>
      </c>
      <c r="J148" s="70">
        <v>1995</v>
      </c>
      <c r="K148" s="30">
        <f t="shared" si="21"/>
        <v>31</v>
      </c>
      <c r="L148" s="28" t="str">
        <f t="shared" si="17"/>
        <v>OK</v>
      </c>
      <c r="M148" s="84" t="s">
        <v>438</v>
      </c>
    </row>
    <row r="149" spans="1:15">
      <c r="A149" s="25" t="s">
        <v>484</v>
      </c>
      <c r="B149" s="25" t="s">
        <v>485</v>
      </c>
      <c r="C149" s="25" t="s">
        <v>486</v>
      </c>
      <c r="D149" s="26" t="s">
        <v>418</v>
      </c>
      <c r="E149" s="27"/>
      <c r="F149" s="28" t="str">
        <f t="shared" si="18"/>
        <v>き２０</v>
      </c>
      <c r="G149" s="28" t="str">
        <f t="shared" si="19"/>
        <v>廣瀬智也</v>
      </c>
      <c r="H149" s="28" t="str">
        <f t="shared" si="20"/>
        <v>京セラTC</v>
      </c>
      <c r="I149" s="28" t="s">
        <v>6</v>
      </c>
      <c r="J149" s="70">
        <v>1977</v>
      </c>
      <c r="K149" s="30">
        <f t="shared" si="21"/>
        <v>49</v>
      </c>
      <c r="L149" s="28" t="str">
        <f t="shared" si="17"/>
        <v>OK</v>
      </c>
      <c r="M149" s="84" t="s">
        <v>438</v>
      </c>
      <c r="N149" s="5"/>
      <c r="O149"/>
    </row>
    <row r="150" spans="1:15">
      <c r="A150" s="25" t="s">
        <v>487</v>
      </c>
      <c r="B150" s="25" t="s">
        <v>488</v>
      </c>
      <c r="C150" s="25" t="s">
        <v>489</v>
      </c>
      <c r="D150" s="26" t="s">
        <v>418</v>
      </c>
      <c r="E150" s="27"/>
      <c r="F150" s="28" t="str">
        <f t="shared" si="18"/>
        <v>き２１</v>
      </c>
      <c r="G150" s="28" t="str">
        <f t="shared" si="19"/>
        <v>福島勇輔</v>
      </c>
      <c r="H150" s="28" t="str">
        <f t="shared" si="20"/>
        <v>京セラTC</v>
      </c>
      <c r="I150" s="28" t="s">
        <v>6</v>
      </c>
      <c r="J150" s="70">
        <v>1996</v>
      </c>
      <c r="K150" s="30">
        <f t="shared" si="21"/>
        <v>30</v>
      </c>
      <c r="L150" s="28" t="str">
        <f t="shared" si="17"/>
        <v>OK</v>
      </c>
      <c r="M150" s="31" t="s">
        <v>466</v>
      </c>
      <c r="O150"/>
    </row>
    <row r="151" spans="1:15">
      <c r="A151" s="25" t="s">
        <v>490</v>
      </c>
      <c r="B151" s="25" t="s">
        <v>491</v>
      </c>
      <c r="C151" s="25" t="s">
        <v>492</v>
      </c>
      <c r="D151" s="26" t="s">
        <v>418</v>
      </c>
      <c r="E151" s="27"/>
      <c r="F151" s="28" t="str">
        <f t="shared" si="18"/>
        <v>き２２</v>
      </c>
      <c r="G151" s="28" t="str">
        <f t="shared" si="19"/>
        <v>本宮智之</v>
      </c>
      <c r="H151" s="28" t="str">
        <f t="shared" si="20"/>
        <v>京セラTC</v>
      </c>
      <c r="I151" s="28" t="s">
        <v>6</v>
      </c>
      <c r="J151" s="70">
        <v>1999</v>
      </c>
      <c r="K151" s="30">
        <f t="shared" si="21"/>
        <v>27</v>
      </c>
      <c r="L151" s="28" t="str">
        <f t="shared" si="17"/>
        <v>OK</v>
      </c>
      <c r="M151" s="31" t="s">
        <v>466</v>
      </c>
      <c r="O151"/>
    </row>
    <row r="152" spans="1:15">
      <c r="A152" s="25" t="s">
        <v>493</v>
      </c>
      <c r="B152" s="25" t="s">
        <v>494</v>
      </c>
      <c r="C152" s="25" t="s">
        <v>495</v>
      </c>
      <c r="D152" s="26" t="s">
        <v>418</v>
      </c>
      <c r="E152" s="27"/>
      <c r="F152" s="28" t="str">
        <f t="shared" si="18"/>
        <v>き２３</v>
      </c>
      <c r="G152" s="28" t="str">
        <f t="shared" si="19"/>
        <v>松本拓大</v>
      </c>
      <c r="H152" s="28" t="str">
        <f t="shared" si="20"/>
        <v>京セラTC</v>
      </c>
      <c r="I152" s="28" t="s">
        <v>6</v>
      </c>
      <c r="J152" s="70">
        <v>2004</v>
      </c>
      <c r="K152" s="30">
        <f t="shared" si="21"/>
        <v>22</v>
      </c>
      <c r="L152" s="28" t="str">
        <f t="shared" si="17"/>
        <v>OK</v>
      </c>
      <c r="M152" s="84" t="s">
        <v>438</v>
      </c>
      <c r="O152"/>
    </row>
    <row r="153" spans="1:15">
      <c r="A153" s="25" t="s">
        <v>496</v>
      </c>
      <c r="B153" s="25" t="s">
        <v>497</v>
      </c>
      <c r="C153" s="25" t="s">
        <v>498</v>
      </c>
      <c r="D153" s="26" t="s">
        <v>418</v>
      </c>
      <c r="E153" s="27"/>
      <c r="F153" s="28" t="str">
        <f t="shared" si="18"/>
        <v>き２４</v>
      </c>
      <c r="G153" s="28" t="str">
        <f t="shared" si="19"/>
        <v>宮道祐介</v>
      </c>
      <c r="H153" s="28" t="str">
        <f t="shared" si="20"/>
        <v>京セラTC</v>
      </c>
      <c r="I153" s="28" t="s">
        <v>6</v>
      </c>
      <c r="J153" s="70">
        <v>1983</v>
      </c>
      <c r="K153" s="30">
        <f t="shared" si="21"/>
        <v>43</v>
      </c>
      <c r="L153" s="28" t="str">
        <f t="shared" si="17"/>
        <v>OK</v>
      </c>
      <c r="M153" s="31" t="s">
        <v>499</v>
      </c>
      <c r="O153"/>
    </row>
    <row r="154" spans="1:15">
      <c r="A154" s="25" t="s">
        <v>500</v>
      </c>
      <c r="B154" s="25" t="s">
        <v>501</v>
      </c>
      <c r="C154" s="25" t="s">
        <v>502</v>
      </c>
      <c r="D154" s="26" t="s">
        <v>418</v>
      </c>
      <c r="E154" s="27"/>
      <c r="F154" s="28" t="str">
        <f t="shared" si="18"/>
        <v>き２５</v>
      </c>
      <c r="G154" s="28" t="str">
        <f t="shared" si="19"/>
        <v>村尾彰了</v>
      </c>
      <c r="H154" s="28" t="str">
        <f t="shared" si="20"/>
        <v>京セラTC</v>
      </c>
      <c r="I154" s="28" t="s">
        <v>6</v>
      </c>
      <c r="J154" s="70">
        <v>1982</v>
      </c>
      <c r="K154" s="30">
        <f t="shared" si="21"/>
        <v>44</v>
      </c>
      <c r="L154" s="28" t="str">
        <f t="shared" si="17"/>
        <v>OK</v>
      </c>
      <c r="M154" s="31" t="s">
        <v>466</v>
      </c>
      <c r="O154"/>
    </row>
    <row r="155" spans="1:15">
      <c r="A155" s="25" t="s">
        <v>503</v>
      </c>
      <c r="B155" s="25" t="s">
        <v>504</v>
      </c>
      <c r="C155" s="25" t="s">
        <v>505</v>
      </c>
      <c r="D155" s="26" t="s">
        <v>418</v>
      </c>
      <c r="E155" s="27"/>
      <c r="F155" s="28" t="str">
        <f t="shared" si="18"/>
        <v>き２６</v>
      </c>
      <c r="G155" s="28" t="str">
        <f t="shared" si="19"/>
        <v>村西徹</v>
      </c>
      <c r="H155" s="28" t="str">
        <f t="shared" si="20"/>
        <v>京セラTC</v>
      </c>
      <c r="I155" s="28" t="s">
        <v>6</v>
      </c>
      <c r="J155" s="70">
        <v>1988</v>
      </c>
      <c r="K155" s="30">
        <f t="shared" si="21"/>
        <v>38</v>
      </c>
      <c r="L155" s="28" t="str">
        <f t="shared" si="17"/>
        <v>OK</v>
      </c>
      <c r="M155" s="31" t="s">
        <v>150</v>
      </c>
      <c r="O155"/>
    </row>
    <row r="156" spans="1:15">
      <c r="A156" s="25" t="s">
        <v>506</v>
      </c>
      <c r="B156" s="25" t="s">
        <v>507</v>
      </c>
      <c r="C156" s="25" t="s">
        <v>508</v>
      </c>
      <c r="D156" s="26" t="s">
        <v>418</v>
      </c>
      <c r="E156" s="27"/>
      <c r="F156" s="28" t="str">
        <f t="shared" si="18"/>
        <v>き２７</v>
      </c>
      <c r="G156" s="28" t="str">
        <f t="shared" si="19"/>
        <v>安武義剛</v>
      </c>
      <c r="H156" s="28" t="str">
        <f t="shared" si="20"/>
        <v>京セラTC</v>
      </c>
      <c r="I156" s="28" t="s">
        <v>6</v>
      </c>
      <c r="J156" s="70">
        <v>1990</v>
      </c>
      <c r="K156" s="30">
        <f t="shared" si="21"/>
        <v>36</v>
      </c>
      <c r="L156" s="28" t="str">
        <f t="shared" si="17"/>
        <v>OK</v>
      </c>
      <c r="M156" s="31" t="s">
        <v>470</v>
      </c>
      <c r="O156"/>
    </row>
    <row r="157" spans="1:15">
      <c r="A157" s="25" t="s">
        <v>509</v>
      </c>
      <c r="B157" s="25" t="s">
        <v>510</v>
      </c>
      <c r="C157" s="25" t="s">
        <v>511</v>
      </c>
      <c r="D157" s="26" t="s">
        <v>418</v>
      </c>
      <c r="E157" s="27"/>
      <c r="F157" s="28" t="str">
        <f t="shared" si="18"/>
        <v>き２８</v>
      </c>
      <c r="G157" s="28" t="str">
        <f t="shared" si="19"/>
        <v>山田修平</v>
      </c>
      <c r="H157" s="28" t="str">
        <f t="shared" si="20"/>
        <v>京セラTC</v>
      </c>
      <c r="I157" s="28" t="s">
        <v>6</v>
      </c>
      <c r="J157" s="70">
        <v>1988</v>
      </c>
      <c r="K157" s="30">
        <f t="shared" si="21"/>
        <v>38</v>
      </c>
      <c r="L157" s="28" t="str">
        <f t="shared" si="17"/>
        <v>OK</v>
      </c>
      <c r="M157" s="31" t="s">
        <v>466</v>
      </c>
      <c r="O157"/>
    </row>
    <row r="158" spans="1:15">
      <c r="A158" s="25" t="s">
        <v>512</v>
      </c>
      <c r="B158" s="25" t="s">
        <v>513</v>
      </c>
      <c r="C158" s="25" t="s">
        <v>259</v>
      </c>
      <c r="D158" s="26" t="s">
        <v>418</v>
      </c>
      <c r="E158" s="27"/>
      <c r="F158" s="28" t="str">
        <f t="shared" si="18"/>
        <v>き２９</v>
      </c>
      <c r="G158" s="28" t="str">
        <f t="shared" si="19"/>
        <v>山本和樹</v>
      </c>
      <c r="H158" s="28" t="str">
        <f t="shared" si="20"/>
        <v>京セラTC</v>
      </c>
      <c r="I158" s="28" t="s">
        <v>6</v>
      </c>
      <c r="J158" s="70">
        <v>1997</v>
      </c>
      <c r="K158" s="30">
        <f t="shared" si="21"/>
        <v>29</v>
      </c>
      <c r="L158" s="28" t="str">
        <f t="shared" si="17"/>
        <v>OK</v>
      </c>
      <c r="M158" s="31" t="s">
        <v>514</v>
      </c>
      <c r="O158"/>
    </row>
    <row r="159" spans="1:15">
      <c r="A159" s="25" t="s">
        <v>515</v>
      </c>
      <c r="B159" s="25" t="s">
        <v>516</v>
      </c>
      <c r="C159" s="25" t="s">
        <v>517</v>
      </c>
      <c r="D159" s="26" t="s">
        <v>418</v>
      </c>
      <c r="E159" s="36"/>
      <c r="F159" s="28" t="str">
        <f t="shared" si="18"/>
        <v>き３０</v>
      </c>
      <c r="G159" s="28" t="str">
        <f t="shared" si="19"/>
        <v>滝本照夫</v>
      </c>
      <c r="H159" s="28" t="str">
        <f t="shared" si="20"/>
        <v>京セラTC</v>
      </c>
      <c r="I159" s="28" t="s">
        <v>6</v>
      </c>
      <c r="J159" s="37">
        <v>1959</v>
      </c>
      <c r="K159" s="30">
        <f t="shared" si="21"/>
        <v>67</v>
      </c>
      <c r="L159" s="28" t="str">
        <f t="shared" si="17"/>
        <v>OK</v>
      </c>
      <c r="M159" s="84" t="s">
        <v>438</v>
      </c>
      <c r="N159" s="86"/>
      <c r="O159"/>
    </row>
    <row r="160" spans="1:15" ht="18" customHeight="1">
      <c r="A160" s="67"/>
      <c r="B160" s="67">
        <v>6</v>
      </c>
      <c r="C160" s="67"/>
      <c r="D160" s="43" t="s">
        <v>251</v>
      </c>
      <c r="E160" s="44"/>
      <c r="F160" s="45"/>
      <c r="G160" s="41"/>
      <c r="H160" s="43" t="str">
        <f t="shared" si="20"/>
        <v>２７人</v>
      </c>
      <c r="I160" s="43"/>
      <c r="J160" s="85"/>
      <c r="K160" s="47" t="str">
        <f t="shared" si="21"/>
        <v/>
      </c>
      <c r="L160" s="45" t="str">
        <f t="shared" ref="L160:L198" si="22">IF(G160="","",IF(COUNTIF($G$5:$G$668,G160)&gt;1,"2重登録","OK"))</f>
        <v/>
      </c>
      <c r="M160" s="42"/>
      <c r="N160" s="86"/>
      <c r="O160"/>
    </row>
    <row r="161" spans="1:15" ht="18" customHeight="1">
      <c r="A161" s="31" t="s">
        <v>518</v>
      </c>
      <c r="B161" s="31" t="s">
        <v>519</v>
      </c>
      <c r="C161" s="31" t="s">
        <v>520</v>
      </c>
      <c r="D161" s="31" t="s">
        <v>521</v>
      </c>
      <c r="E161" s="31"/>
      <c r="F161" s="28" t="str">
        <f t="shared" si="18"/>
        <v>ぐ０１</v>
      </c>
      <c r="G161" s="31" t="str">
        <f t="shared" ref="G161:G190" si="23">B161&amp;C161</f>
        <v>鍵谷浩太</v>
      </c>
      <c r="H161" s="28" t="s">
        <v>522</v>
      </c>
      <c r="I161" s="28" t="s">
        <v>141</v>
      </c>
      <c r="J161" s="83">
        <v>1991</v>
      </c>
      <c r="K161" s="30">
        <f t="shared" si="21"/>
        <v>35</v>
      </c>
      <c r="L161" s="87" t="str">
        <f t="shared" si="22"/>
        <v>OK</v>
      </c>
      <c r="M161" s="31" t="s">
        <v>11</v>
      </c>
      <c r="N161" s="86"/>
      <c r="O161"/>
    </row>
    <row r="162" spans="1:15">
      <c r="A162" s="31" t="s">
        <v>523</v>
      </c>
      <c r="B162" s="31" t="s">
        <v>407</v>
      </c>
      <c r="C162" s="31" t="s">
        <v>524</v>
      </c>
      <c r="D162" s="31" t="s">
        <v>521</v>
      </c>
      <c r="E162" s="31"/>
      <c r="F162" s="28" t="str">
        <f t="shared" si="18"/>
        <v>ぐ０２</v>
      </c>
      <c r="G162" s="31" t="str">
        <f t="shared" si="23"/>
        <v>中西泰輝</v>
      </c>
      <c r="H162" s="28" t="s">
        <v>522</v>
      </c>
      <c r="I162" s="28" t="s">
        <v>141</v>
      </c>
      <c r="J162" s="83">
        <v>1992</v>
      </c>
      <c r="K162" s="30">
        <f t="shared" si="21"/>
        <v>34</v>
      </c>
      <c r="L162" s="87" t="str">
        <f t="shared" si="22"/>
        <v>OK</v>
      </c>
      <c r="M162" s="31" t="s">
        <v>281</v>
      </c>
      <c r="N162" s="86"/>
      <c r="O162"/>
    </row>
    <row r="163" spans="1:15">
      <c r="A163" s="31" t="s">
        <v>525</v>
      </c>
      <c r="B163" s="37" t="s">
        <v>526</v>
      </c>
      <c r="C163" s="31" t="s">
        <v>527</v>
      </c>
      <c r="D163" s="31" t="s">
        <v>521</v>
      </c>
      <c r="E163" s="37"/>
      <c r="F163" s="28" t="str">
        <f t="shared" si="18"/>
        <v>ぐ０３</v>
      </c>
      <c r="G163" s="31" t="str">
        <f t="shared" si="23"/>
        <v>井ノ口幹也</v>
      </c>
      <c r="H163" s="28" t="s">
        <v>522</v>
      </c>
      <c r="I163" s="28" t="s">
        <v>230</v>
      </c>
      <c r="J163" s="83">
        <v>1990</v>
      </c>
      <c r="K163" s="30">
        <f t="shared" si="21"/>
        <v>36</v>
      </c>
      <c r="L163" s="87" t="str">
        <f t="shared" si="22"/>
        <v>OK</v>
      </c>
      <c r="M163" s="72" t="s">
        <v>108</v>
      </c>
      <c r="N163" s="86"/>
      <c r="O163"/>
    </row>
    <row r="164" spans="1:15">
      <c r="A164" s="31" t="s">
        <v>528</v>
      </c>
      <c r="B164" s="88" t="s">
        <v>529</v>
      </c>
      <c r="C164" s="88" t="s">
        <v>530</v>
      </c>
      <c r="D164" s="88" t="s">
        <v>521</v>
      </c>
      <c r="E164" s="88"/>
      <c r="F164" s="28" t="str">
        <f t="shared" si="18"/>
        <v>ぐ０４</v>
      </c>
      <c r="G164" s="31" t="str">
        <f t="shared" si="23"/>
        <v>久保村悠史</v>
      </c>
      <c r="H164" s="88" t="s">
        <v>522</v>
      </c>
      <c r="I164" s="88" t="s">
        <v>6</v>
      </c>
      <c r="J164" s="88">
        <v>1990</v>
      </c>
      <c r="K164" s="30">
        <f t="shared" si="21"/>
        <v>36</v>
      </c>
      <c r="L164" s="87" t="str">
        <f t="shared" si="22"/>
        <v>OK</v>
      </c>
      <c r="M164" s="88" t="s">
        <v>54</v>
      </c>
      <c r="N164" s="86"/>
      <c r="O164"/>
    </row>
    <row r="165" spans="1:15">
      <c r="A165" s="31" t="s">
        <v>531</v>
      </c>
      <c r="B165" s="37" t="s">
        <v>532</v>
      </c>
      <c r="C165" s="37" t="s">
        <v>533</v>
      </c>
      <c r="D165" s="37" t="s">
        <v>521</v>
      </c>
      <c r="E165" s="37"/>
      <c r="F165" s="28" t="str">
        <f t="shared" si="18"/>
        <v>ぐ０５</v>
      </c>
      <c r="G165" s="31" t="str">
        <f t="shared" si="23"/>
        <v>漆原大介</v>
      </c>
      <c r="H165" s="37" t="s">
        <v>522</v>
      </c>
      <c r="I165" s="37" t="s">
        <v>6</v>
      </c>
      <c r="J165" s="37">
        <v>1988</v>
      </c>
      <c r="K165" s="30">
        <f t="shared" si="21"/>
        <v>38</v>
      </c>
      <c r="L165" s="87" t="str">
        <f t="shared" si="22"/>
        <v>OK</v>
      </c>
      <c r="M165" s="37" t="s">
        <v>11</v>
      </c>
      <c r="N165" s="86"/>
      <c r="O165"/>
    </row>
    <row r="166" spans="1:15">
      <c r="A166" s="31" t="s">
        <v>534</v>
      </c>
      <c r="B166" s="37" t="s">
        <v>535</v>
      </c>
      <c r="C166" s="37" t="s">
        <v>536</v>
      </c>
      <c r="D166" s="37" t="s">
        <v>521</v>
      </c>
      <c r="E166" s="37"/>
      <c r="F166" s="28" t="str">
        <f t="shared" si="18"/>
        <v>ぐ０６</v>
      </c>
      <c r="G166" s="31" t="str">
        <f t="shared" si="23"/>
        <v>土田哲也</v>
      </c>
      <c r="H166" s="37" t="s">
        <v>522</v>
      </c>
      <c r="I166" s="37" t="s">
        <v>6</v>
      </c>
      <c r="J166" s="37">
        <v>1990</v>
      </c>
      <c r="K166" s="30">
        <f t="shared" si="21"/>
        <v>36</v>
      </c>
      <c r="L166" s="87" t="str">
        <f t="shared" si="22"/>
        <v>OK</v>
      </c>
      <c r="M166" s="37" t="s">
        <v>30</v>
      </c>
      <c r="N166" s="86"/>
      <c r="O166"/>
    </row>
    <row r="167" spans="1:15">
      <c r="A167" s="31" t="s">
        <v>537</v>
      </c>
      <c r="B167" s="37" t="s">
        <v>538</v>
      </c>
      <c r="C167" s="37" t="s">
        <v>539</v>
      </c>
      <c r="D167" s="37" t="s">
        <v>521</v>
      </c>
      <c r="E167" s="37"/>
      <c r="F167" s="28" t="str">
        <f t="shared" si="18"/>
        <v>ぐ０７</v>
      </c>
      <c r="G167" s="31" t="str">
        <f t="shared" si="23"/>
        <v>金谷太郎</v>
      </c>
      <c r="H167" s="37" t="s">
        <v>522</v>
      </c>
      <c r="I167" s="37" t="s">
        <v>6</v>
      </c>
      <c r="J167" s="37">
        <v>1976</v>
      </c>
      <c r="K167" s="30">
        <f t="shared" si="21"/>
        <v>50</v>
      </c>
      <c r="L167" s="87" t="str">
        <f t="shared" si="22"/>
        <v>OK</v>
      </c>
      <c r="M167" s="37" t="s">
        <v>11</v>
      </c>
      <c r="N167" s="86"/>
      <c r="O167"/>
    </row>
    <row r="168" spans="1:15">
      <c r="A168" s="31" t="s">
        <v>540</v>
      </c>
      <c r="B168" s="37" t="s">
        <v>541</v>
      </c>
      <c r="C168" s="37" t="s">
        <v>542</v>
      </c>
      <c r="D168" s="37" t="s">
        <v>521</v>
      </c>
      <c r="E168" s="37"/>
      <c r="F168" s="28" t="str">
        <f t="shared" si="18"/>
        <v>ぐ０８</v>
      </c>
      <c r="G168" s="31" t="str">
        <f t="shared" si="23"/>
        <v>山本将義</v>
      </c>
      <c r="H168" s="37" t="s">
        <v>522</v>
      </c>
      <c r="I168" s="37" t="s">
        <v>6</v>
      </c>
      <c r="J168" s="37">
        <v>1986</v>
      </c>
      <c r="K168" s="30">
        <f t="shared" si="21"/>
        <v>40</v>
      </c>
      <c r="L168" s="87" t="str">
        <f t="shared" si="22"/>
        <v>OK</v>
      </c>
      <c r="M168" s="37" t="s">
        <v>11</v>
      </c>
      <c r="N168" s="86"/>
      <c r="O168"/>
    </row>
    <row r="169" spans="1:15">
      <c r="A169" s="31" t="s">
        <v>543</v>
      </c>
      <c r="B169" s="37" t="s">
        <v>544</v>
      </c>
      <c r="C169" s="37" t="s">
        <v>243</v>
      </c>
      <c r="D169" s="37" t="s">
        <v>521</v>
      </c>
      <c r="E169" s="37"/>
      <c r="F169" s="28" t="str">
        <f t="shared" si="18"/>
        <v>ぐ０９</v>
      </c>
      <c r="G169" s="31" t="str">
        <f t="shared" si="23"/>
        <v>浜田豊</v>
      </c>
      <c r="H169" s="37" t="s">
        <v>522</v>
      </c>
      <c r="I169" s="37" t="s">
        <v>6</v>
      </c>
      <c r="J169" s="37">
        <v>1985</v>
      </c>
      <c r="K169" s="30">
        <f t="shared" si="21"/>
        <v>41</v>
      </c>
      <c r="L169" s="87" t="str">
        <f t="shared" si="22"/>
        <v>OK</v>
      </c>
      <c r="M169" s="89" t="s">
        <v>108</v>
      </c>
      <c r="N169" s="86"/>
      <c r="O169"/>
    </row>
    <row r="170" spans="1:15">
      <c r="A170" s="31" t="s">
        <v>545</v>
      </c>
      <c r="B170" s="37" t="s">
        <v>546</v>
      </c>
      <c r="C170" s="37" t="s">
        <v>547</v>
      </c>
      <c r="D170" s="37" t="s">
        <v>521</v>
      </c>
      <c r="E170" s="37"/>
      <c r="F170" s="28" t="str">
        <f t="shared" si="18"/>
        <v>ぐ１０</v>
      </c>
      <c r="G170" s="31" t="str">
        <f t="shared" si="23"/>
        <v>吉野淳也</v>
      </c>
      <c r="H170" s="37" t="s">
        <v>522</v>
      </c>
      <c r="I170" s="37" t="s">
        <v>6</v>
      </c>
      <c r="J170" s="37">
        <v>1990</v>
      </c>
      <c r="K170" s="30">
        <f t="shared" si="21"/>
        <v>36</v>
      </c>
      <c r="L170" s="87" t="str">
        <f t="shared" si="22"/>
        <v>OK</v>
      </c>
      <c r="M170" s="37" t="s">
        <v>281</v>
      </c>
      <c r="N170" s="86"/>
      <c r="O170"/>
    </row>
    <row r="171" spans="1:15">
      <c r="A171" s="31" t="s">
        <v>548</v>
      </c>
      <c r="B171" s="37" t="s">
        <v>549</v>
      </c>
      <c r="C171" s="37" t="s">
        <v>550</v>
      </c>
      <c r="D171" s="37" t="s">
        <v>521</v>
      </c>
      <c r="E171" s="37"/>
      <c r="F171" s="28" t="str">
        <f t="shared" si="18"/>
        <v>ぐ１１</v>
      </c>
      <c r="G171" s="31" t="str">
        <f t="shared" si="23"/>
        <v>澁谷晃大</v>
      </c>
      <c r="H171" s="37" t="s">
        <v>522</v>
      </c>
      <c r="I171" s="37" t="s">
        <v>6</v>
      </c>
      <c r="J171" s="37">
        <v>1996</v>
      </c>
      <c r="K171" s="30">
        <f t="shared" si="21"/>
        <v>30</v>
      </c>
      <c r="L171" s="87" t="str">
        <f t="shared" si="22"/>
        <v>OK</v>
      </c>
      <c r="M171" s="37" t="s">
        <v>11</v>
      </c>
      <c r="N171" s="86"/>
      <c r="O171"/>
    </row>
    <row r="172" spans="1:15">
      <c r="A172" s="31" t="s">
        <v>551</v>
      </c>
      <c r="B172" s="37" t="s">
        <v>552</v>
      </c>
      <c r="C172" s="37" t="s">
        <v>553</v>
      </c>
      <c r="D172" s="37" t="s">
        <v>521</v>
      </c>
      <c r="E172" s="37"/>
      <c r="F172" s="28" t="str">
        <f t="shared" si="18"/>
        <v>ぐ１２</v>
      </c>
      <c r="G172" s="31" t="str">
        <f t="shared" si="23"/>
        <v>藤井正和</v>
      </c>
      <c r="H172" s="37" t="s">
        <v>522</v>
      </c>
      <c r="I172" s="37" t="s">
        <v>6</v>
      </c>
      <c r="J172" s="37">
        <v>1975</v>
      </c>
      <c r="K172" s="30">
        <f t="shared" si="21"/>
        <v>51</v>
      </c>
      <c r="L172" s="87" t="str">
        <f t="shared" si="22"/>
        <v>OK</v>
      </c>
      <c r="M172" s="37" t="s">
        <v>7</v>
      </c>
      <c r="N172" s="86"/>
      <c r="O172"/>
    </row>
    <row r="173" spans="1:15">
      <c r="A173" s="31" t="s">
        <v>554</v>
      </c>
      <c r="B173" s="37" t="s">
        <v>555</v>
      </c>
      <c r="C173" s="37" t="s">
        <v>556</v>
      </c>
      <c r="D173" s="37" t="s">
        <v>521</v>
      </c>
      <c r="E173" s="37"/>
      <c r="F173" s="28" t="str">
        <f t="shared" si="18"/>
        <v>ぐ１３</v>
      </c>
      <c r="G173" s="31" t="str">
        <f t="shared" si="23"/>
        <v>平野優也</v>
      </c>
      <c r="H173" s="37" t="s">
        <v>522</v>
      </c>
      <c r="I173" s="37" t="s">
        <v>6</v>
      </c>
      <c r="J173" s="37">
        <v>1993</v>
      </c>
      <c r="K173" s="30">
        <f t="shared" si="21"/>
        <v>33</v>
      </c>
      <c r="L173" s="87" t="str">
        <f t="shared" si="22"/>
        <v>OK</v>
      </c>
      <c r="M173" s="37" t="s">
        <v>557</v>
      </c>
      <c r="N173" s="86"/>
      <c r="O173"/>
    </row>
    <row r="174" spans="1:15">
      <c r="A174" s="31" t="s">
        <v>558</v>
      </c>
      <c r="B174" s="37" t="s">
        <v>559</v>
      </c>
      <c r="C174" s="37" t="s">
        <v>560</v>
      </c>
      <c r="D174" s="37" t="s">
        <v>521</v>
      </c>
      <c r="E174" s="37"/>
      <c r="F174" s="28" t="str">
        <f t="shared" si="18"/>
        <v>ぐ１４</v>
      </c>
      <c r="G174" s="31" t="str">
        <f t="shared" si="23"/>
        <v>小林由汰</v>
      </c>
      <c r="H174" s="37" t="s">
        <v>522</v>
      </c>
      <c r="I174" s="37" t="s">
        <v>6</v>
      </c>
      <c r="J174" s="37">
        <v>1996</v>
      </c>
      <c r="K174" s="30">
        <f t="shared" si="21"/>
        <v>30</v>
      </c>
      <c r="L174" s="87" t="str">
        <f t="shared" si="22"/>
        <v>OK</v>
      </c>
      <c r="M174" s="37" t="s">
        <v>7</v>
      </c>
      <c r="N174" s="86"/>
      <c r="O174"/>
    </row>
    <row r="175" spans="1:15">
      <c r="A175" s="31" t="s">
        <v>561</v>
      </c>
      <c r="B175" s="88" t="s">
        <v>562</v>
      </c>
      <c r="C175" s="88" t="s">
        <v>563</v>
      </c>
      <c r="D175" s="88" t="s">
        <v>521</v>
      </c>
      <c r="E175" s="88"/>
      <c r="F175" s="28" t="str">
        <f t="shared" si="18"/>
        <v>ぐ１５</v>
      </c>
      <c r="G175" s="31" t="str">
        <f t="shared" si="23"/>
        <v>大竹啓介</v>
      </c>
      <c r="H175" s="88" t="s">
        <v>522</v>
      </c>
      <c r="I175" s="88" t="s">
        <v>6</v>
      </c>
      <c r="J175" s="88">
        <v>1990</v>
      </c>
      <c r="K175" s="30">
        <f t="shared" si="21"/>
        <v>36</v>
      </c>
      <c r="L175" s="87" t="str">
        <f t="shared" si="22"/>
        <v>OK</v>
      </c>
      <c r="M175" s="88" t="s">
        <v>30</v>
      </c>
      <c r="N175" s="86"/>
      <c r="O175"/>
    </row>
    <row r="176" spans="1:15">
      <c r="A176" s="31" t="s">
        <v>564</v>
      </c>
      <c r="B176" s="88" t="s">
        <v>565</v>
      </c>
      <c r="C176" s="88" t="s">
        <v>566</v>
      </c>
      <c r="D176" s="88" t="s">
        <v>521</v>
      </c>
      <c r="E176" s="88" t="s">
        <v>567</v>
      </c>
      <c r="F176" s="28" t="str">
        <f t="shared" si="18"/>
        <v>ぐ１６</v>
      </c>
      <c r="G176" s="31" t="str">
        <f t="shared" si="23"/>
        <v>竹内朝飛</v>
      </c>
      <c r="H176" s="88" t="s">
        <v>522</v>
      </c>
      <c r="I176" s="88" t="s">
        <v>6</v>
      </c>
      <c r="J176" s="88">
        <v>2011</v>
      </c>
      <c r="K176" s="30">
        <f t="shared" si="21"/>
        <v>15</v>
      </c>
      <c r="L176" s="87" t="str">
        <f t="shared" si="22"/>
        <v>OK</v>
      </c>
      <c r="M176" s="88" t="s">
        <v>11</v>
      </c>
      <c r="N176" s="86"/>
      <c r="O176"/>
    </row>
    <row r="177" spans="1:15">
      <c r="A177" s="31" t="s">
        <v>568</v>
      </c>
      <c r="B177" s="89" t="s">
        <v>532</v>
      </c>
      <c r="C177" s="89" t="s">
        <v>569</v>
      </c>
      <c r="D177" s="88" t="s">
        <v>521</v>
      </c>
      <c r="E177" s="89"/>
      <c r="F177" s="28" t="str">
        <f t="shared" si="18"/>
        <v>ぐ１７</v>
      </c>
      <c r="G177" s="31" t="str">
        <f t="shared" si="23"/>
        <v>漆原友里</v>
      </c>
      <c r="H177" s="88" t="s">
        <v>522</v>
      </c>
      <c r="I177" s="89" t="s">
        <v>89</v>
      </c>
      <c r="J177" s="88">
        <v>1992</v>
      </c>
      <c r="K177" s="30">
        <f t="shared" si="21"/>
        <v>34</v>
      </c>
      <c r="L177" s="87" t="str">
        <f t="shared" si="22"/>
        <v>OK</v>
      </c>
      <c r="M177" s="88" t="s">
        <v>11</v>
      </c>
      <c r="N177" s="86"/>
      <c r="O177"/>
    </row>
    <row r="178" spans="1:15">
      <c r="A178" s="31" t="s">
        <v>570</v>
      </c>
      <c r="B178" s="89" t="s">
        <v>245</v>
      </c>
      <c r="C178" s="89" t="s">
        <v>571</v>
      </c>
      <c r="D178" s="88" t="s">
        <v>521</v>
      </c>
      <c r="E178" s="89"/>
      <c r="F178" s="28" t="str">
        <f t="shared" si="18"/>
        <v>ぐ１８</v>
      </c>
      <c r="G178" s="31" t="str">
        <f t="shared" si="23"/>
        <v>山田優果</v>
      </c>
      <c r="H178" s="88" t="s">
        <v>522</v>
      </c>
      <c r="I178" s="89" t="s">
        <v>89</v>
      </c>
      <c r="J178" s="88">
        <v>1997</v>
      </c>
      <c r="K178" s="30">
        <f t="shared" si="21"/>
        <v>29</v>
      </c>
      <c r="L178" s="87" t="str">
        <f t="shared" si="22"/>
        <v>OK</v>
      </c>
      <c r="M178" s="88" t="s">
        <v>557</v>
      </c>
      <c r="N178" s="86"/>
      <c r="O178"/>
    </row>
    <row r="179" spans="1:15">
      <c r="A179" s="31" t="s">
        <v>572</v>
      </c>
      <c r="B179" s="89" t="s">
        <v>573</v>
      </c>
      <c r="C179" s="89" t="s">
        <v>574</v>
      </c>
      <c r="D179" s="88" t="s">
        <v>521</v>
      </c>
      <c r="E179" s="89"/>
      <c r="F179" s="28" t="str">
        <f t="shared" si="18"/>
        <v>ぐ１９</v>
      </c>
      <c r="G179" s="31" t="str">
        <f t="shared" si="23"/>
        <v>西野美恵</v>
      </c>
      <c r="H179" s="88" t="s">
        <v>522</v>
      </c>
      <c r="I179" s="89" t="s">
        <v>89</v>
      </c>
      <c r="J179" s="88">
        <v>1988</v>
      </c>
      <c r="K179" s="30">
        <f t="shared" si="21"/>
        <v>38</v>
      </c>
      <c r="L179" s="87" t="str">
        <f t="shared" si="22"/>
        <v>OK</v>
      </c>
      <c r="M179" s="88" t="s">
        <v>30</v>
      </c>
      <c r="N179" s="86"/>
      <c r="O179"/>
    </row>
    <row r="180" spans="1:15">
      <c r="A180" s="31" t="s">
        <v>575</v>
      </c>
      <c r="B180" s="89" t="s">
        <v>576</v>
      </c>
      <c r="C180" s="89" t="s">
        <v>577</v>
      </c>
      <c r="D180" s="88" t="s">
        <v>521</v>
      </c>
      <c r="E180" s="37"/>
      <c r="F180" s="28" t="str">
        <f t="shared" si="18"/>
        <v>ぐ２０</v>
      </c>
      <c r="G180" s="31" t="str">
        <f t="shared" si="23"/>
        <v>鍵弥初美</v>
      </c>
      <c r="H180" s="88" t="s">
        <v>522</v>
      </c>
      <c r="I180" s="89" t="s">
        <v>89</v>
      </c>
      <c r="J180" s="88">
        <v>1988</v>
      </c>
      <c r="K180" s="30">
        <f t="shared" si="21"/>
        <v>38</v>
      </c>
      <c r="L180" s="87" t="str">
        <f t="shared" si="22"/>
        <v>OK</v>
      </c>
      <c r="M180" s="88" t="s">
        <v>58</v>
      </c>
      <c r="N180" s="86"/>
      <c r="O180"/>
    </row>
    <row r="181" spans="1:15">
      <c r="A181" s="31" t="s">
        <v>578</v>
      </c>
      <c r="B181" s="89" t="s">
        <v>579</v>
      </c>
      <c r="C181" s="89" t="s">
        <v>580</v>
      </c>
      <c r="D181" s="88" t="s">
        <v>521</v>
      </c>
      <c r="E181" s="89"/>
      <c r="F181" s="28" t="str">
        <f t="shared" si="18"/>
        <v>ぐ２１</v>
      </c>
      <c r="G181" s="31" t="str">
        <f t="shared" si="23"/>
        <v>日下部佑奈</v>
      </c>
      <c r="H181" s="88" t="s">
        <v>522</v>
      </c>
      <c r="I181" s="89" t="s">
        <v>89</v>
      </c>
      <c r="J181" s="88">
        <v>2000</v>
      </c>
      <c r="K181" s="30">
        <f t="shared" si="21"/>
        <v>26</v>
      </c>
      <c r="L181" s="87" t="str">
        <f t="shared" si="22"/>
        <v>OK</v>
      </c>
      <c r="M181" s="88" t="s">
        <v>34</v>
      </c>
      <c r="N181" s="86"/>
      <c r="O181"/>
    </row>
    <row r="182" spans="1:15">
      <c r="A182" s="31" t="s">
        <v>581</v>
      </c>
      <c r="B182" s="89" t="s">
        <v>582</v>
      </c>
      <c r="C182" s="89" t="s">
        <v>583</v>
      </c>
      <c r="D182" s="88" t="s">
        <v>521</v>
      </c>
      <c r="E182" s="89"/>
      <c r="F182" s="28" t="str">
        <f t="shared" si="18"/>
        <v>ぐ２２</v>
      </c>
      <c r="G182" s="31" t="str">
        <f t="shared" si="23"/>
        <v>澁谷保乃実</v>
      </c>
      <c r="H182" s="88" t="s">
        <v>522</v>
      </c>
      <c r="I182" s="89" t="s">
        <v>89</v>
      </c>
      <c r="J182" s="88">
        <v>2000</v>
      </c>
      <c r="K182" s="30">
        <f t="shared" si="21"/>
        <v>26</v>
      </c>
      <c r="L182" s="87" t="str">
        <f t="shared" si="22"/>
        <v>OK</v>
      </c>
      <c r="M182" s="88" t="s">
        <v>11</v>
      </c>
      <c r="N182" s="86"/>
      <c r="O182"/>
    </row>
    <row r="183" spans="1:15">
      <c r="A183" s="31" t="s">
        <v>584</v>
      </c>
      <c r="B183" s="89" t="s">
        <v>585</v>
      </c>
      <c r="C183" s="89" t="s">
        <v>586</v>
      </c>
      <c r="D183" s="88" t="s">
        <v>521</v>
      </c>
      <c r="E183" s="37"/>
      <c r="F183" s="28" t="str">
        <f t="shared" si="18"/>
        <v>ぐ２３</v>
      </c>
      <c r="G183" s="31" t="str">
        <f t="shared" si="23"/>
        <v>安積　絵里</v>
      </c>
      <c r="H183" s="88" t="s">
        <v>522</v>
      </c>
      <c r="I183" s="89" t="s">
        <v>89</v>
      </c>
      <c r="J183" s="88">
        <v>1995</v>
      </c>
      <c r="K183" s="30">
        <f t="shared" si="21"/>
        <v>31</v>
      </c>
      <c r="L183" s="87" t="str">
        <f t="shared" si="22"/>
        <v>OK</v>
      </c>
      <c r="M183" s="88" t="s">
        <v>256</v>
      </c>
      <c r="N183" s="86"/>
      <c r="O183"/>
    </row>
    <row r="184" spans="1:15">
      <c r="A184" s="31" t="s">
        <v>587</v>
      </c>
      <c r="B184" s="88" t="s">
        <v>588</v>
      </c>
      <c r="C184" s="88" t="s">
        <v>589</v>
      </c>
      <c r="D184" s="88" t="s">
        <v>521</v>
      </c>
      <c r="E184" s="88" t="s">
        <v>567</v>
      </c>
      <c r="F184" s="28" t="str">
        <f t="shared" si="18"/>
        <v>ぐ２４</v>
      </c>
      <c r="G184" s="31" t="str">
        <f t="shared" si="23"/>
        <v>北川直樹</v>
      </c>
      <c r="H184" s="88" t="s">
        <v>522</v>
      </c>
      <c r="I184" s="88" t="s">
        <v>6</v>
      </c>
      <c r="J184" s="88">
        <v>2008</v>
      </c>
      <c r="K184" s="30">
        <f t="shared" si="21"/>
        <v>18</v>
      </c>
      <c r="L184" s="87" t="str">
        <f t="shared" si="22"/>
        <v>OK</v>
      </c>
      <c r="M184" s="88" t="s">
        <v>11</v>
      </c>
      <c r="N184" s="86"/>
      <c r="O184"/>
    </row>
    <row r="185" spans="1:15">
      <c r="A185" s="31" t="s">
        <v>590</v>
      </c>
      <c r="B185" s="88" t="s">
        <v>591</v>
      </c>
      <c r="C185" s="88" t="s">
        <v>592</v>
      </c>
      <c r="D185" s="88" t="s">
        <v>521</v>
      </c>
      <c r="E185" s="88"/>
      <c r="F185" s="28" t="str">
        <f t="shared" si="18"/>
        <v>ぐ２５</v>
      </c>
      <c r="G185" s="31" t="str">
        <f t="shared" si="23"/>
        <v>井口　陽太</v>
      </c>
      <c r="H185" s="88" t="s">
        <v>522</v>
      </c>
      <c r="I185" s="88" t="s">
        <v>6</v>
      </c>
      <c r="J185" s="88">
        <v>1994</v>
      </c>
      <c r="K185" s="30">
        <f t="shared" si="21"/>
        <v>32</v>
      </c>
      <c r="L185" s="87" t="str">
        <f t="shared" si="22"/>
        <v>OK</v>
      </c>
      <c r="M185" s="88" t="s">
        <v>54</v>
      </c>
      <c r="N185" s="86"/>
      <c r="O185"/>
    </row>
    <row r="186" spans="1:15">
      <c r="A186" s="31" t="s">
        <v>593</v>
      </c>
      <c r="B186" s="89" t="s">
        <v>594</v>
      </c>
      <c r="C186" s="89" t="s">
        <v>595</v>
      </c>
      <c r="D186" s="88" t="s">
        <v>521</v>
      </c>
      <c r="E186" s="89"/>
      <c r="F186" s="28" t="str">
        <f t="shared" si="18"/>
        <v>ぐ２６</v>
      </c>
      <c r="G186" s="31" t="str">
        <f t="shared" si="23"/>
        <v>陰道恵美子</v>
      </c>
      <c r="H186" s="88" t="s">
        <v>522</v>
      </c>
      <c r="I186" s="89" t="s">
        <v>89</v>
      </c>
      <c r="J186" s="88">
        <v>1994</v>
      </c>
      <c r="K186" s="30">
        <f t="shared" si="21"/>
        <v>32</v>
      </c>
      <c r="L186" s="87" t="str">
        <f t="shared" si="22"/>
        <v>OK</v>
      </c>
      <c r="M186" s="88" t="s">
        <v>54</v>
      </c>
      <c r="N186" s="86"/>
      <c r="O186"/>
    </row>
    <row r="187" spans="1:15">
      <c r="A187" s="31" t="s">
        <v>596</v>
      </c>
      <c r="B187" s="88" t="s">
        <v>597</v>
      </c>
      <c r="C187" s="88" t="s">
        <v>598</v>
      </c>
      <c r="D187" s="88" t="s">
        <v>521</v>
      </c>
      <c r="E187" s="88"/>
      <c r="F187" s="28" t="str">
        <f t="shared" si="18"/>
        <v>ぐ２７</v>
      </c>
      <c r="G187" s="31" t="str">
        <f t="shared" si="23"/>
        <v>帆足介</v>
      </c>
      <c r="H187" s="88" t="s">
        <v>522</v>
      </c>
      <c r="I187" s="88" t="s">
        <v>6</v>
      </c>
      <c r="J187" s="88">
        <v>1994</v>
      </c>
      <c r="K187" s="30">
        <f t="shared" si="21"/>
        <v>32</v>
      </c>
      <c r="L187" s="87" t="str">
        <f t="shared" si="22"/>
        <v>OK</v>
      </c>
      <c r="M187" s="88" t="s">
        <v>11</v>
      </c>
      <c r="N187" s="86"/>
      <c r="O187"/>
    </row>
    <row r="188" spans="1:15">
      <c r="A188" s="31" t="s">
        <v>599</v>
      </c>
      <c r="B188" s="88" t="s">
        <v>600</v>
      </c>
      <c r="C188" s="88" t="s">
        <v>601</v>
      </c>
      <c r="D188" s="88" t="s">
        <v>521</v>
      </c>
      <c r="E188" s="88" t="s">
        <v>567</v>
      </c>
      <c r="F188" s="28" t="str">
        <f t="shared" si="18"/>
        <v>ぐ２８</v>
      </c>
      <c r="G188" s="31" t="str">
        <f t="shared" si="23"/>
        <v>安田椋太</v>
      </c>
      <c r="H188" s="88" t="s">
        <v>522</v>
      </c>
      <c r="I188" s="88" t="s">
        <v>141</v>
      </c>
      <c r="J188" s="88">
        <v>2017</v>
      </c>
      <c r="K188" s="30">
        <f t="shared" si="21"/>
        <v>9</v>
      </c>
      <c r="L188" s="87" t="str">
        <f t="shared" si="22"/>
        <v>OK</v>
      </c>
      <c r="M188" s="88" t="s">
        <v>11</v>
      </c>
      <c r="N188" s="86"/>
      <c r="O188"/>
    </row>
    <row r="189" spans="1:15">
      <c r="A189" s="31" t="s">
        <v>602</v>
      </c>
      <c r="B189" s="89" t="s">
        <v>600</v>
      </c>
      <c r="C189" s="89" t="s">
        <v>603</v>
      </c>
      <c r="D189" s="88" t="s">
        <v>521</v>
      </c>
      <c r="E189" s="88" t="s">
        <v>567</v>
      </c>
      <c r="F189" s="28" t="str">
        <f t="shared" si="18"/>
        <v>ぐ２９</v>
      </c>
      <c r="G189" s="31" t="str">
        <f t="shared" si="23"/>
        <v>安田楓</v>
      </c>
      <c r="H189" s="88" t="s">
        <v>522</v>
      </c>
      <c r="I189" s="89" t="s">
        <v>604</v>
      </c>
      <c r="J189" s="88">
        <v>2015</v>
      </c>
      <c r="K189" s="30">
        <f t="shared" si="21"/>
        <v>11</v>
      </c>
      <c r="L189" s="87" t="str">
        <f t="shared" si="22"/>
        <v>OK</v>
      </c>
      <c r="M189" s="88" t="s">
        <v>11</v>
      </c>
      <c r="N189" s="86"/>
      <c r="O189"/>
    </row>
    <row r="190" spans="1:15">
      <c r="A190" s="31" t="s">
        <v>605</v>
      </c>
      <c r="B190" s="89" t="s">
        <v>606</v>
      </c>
      <c r="C190" s="89" t="s">
        <v>607</v>
      </c>
      <c r="D190" s="88" t="s">
        <v>521</v>
      </c>
      <c r="E190" s="88" t="s">
        <v>567</v>
      </c>
      <c r="F190" s="28" t="str">
        <f t="shared" si="18"/>
        <v>ぐ３０</v>
      </c>
      <c r="G190" s="31" t="str">
        <f t="shared" si="23"/>
        <v>一圓寧々</v>
      </c>
      <c r="H190" s="88" t="s">
        <v>522</v>
      </c>
      <c r="I190" s="89" t="s">
        <v>604</v>
      </c>
      <c r="J190" s="88">
        <v>2015</v>
      </c>
      <c r="K190" s="30">
        <f t="shared" si="21"/>
        <v>11</v>
      </c>
      <c r="L190" s="87" t="str">
        <f t="shared" si="22"/>
        <v>OK</v>
      </c>
      <c r="M190" s="88" t="s">
        <v>11</v>
      </c>
      <c r="N190" s="86"/>
      <c r="O190"/>
    </row>
    <row r="191" spans="1:15">
      <c r="A191" s="67"/>
      <c r="B191" s="67">
        <v>7</v>
      </c>
      <c r="C191" s="67"/>
      <c r="D191" s="67" t="s">
        <v>608</v>
      </c>
      <c r="E191" s="90"/>
      <c r="F191" s="91"/>
      <c r="G191" s="67"/>
      <c r="H191" s="67"/>
      <c r="I191" s="67"/>
      <c r="J191" s="46"/>
      <c r="K191" s="30" t="str">
        <f t="shared" si="21"/>
        <v/>
      </c>
      <c r="L191" s="87" t="str">
        <f t="shared" si="22"/>
        <v/>
      </c>
      <c r="M191" s="67"/>
      <c r="N191" s="86"/>
      <c r="O191"/>
    </row>
    <row r="192" spans="1:15">
      <c r="A192" s="31" t="s">
        <v>609</v>
      </c>
      <c r="B192" s="31" t="s">
        <v>610</v>
      </c>
      <c r="C192" s="31" t="s">
        <v>611</v>
      </c>
      <c r="D192" s="31" t="s">
        <v>612</v>
      </c>
      <c r="E192" s="31"/>
      <c r="F192" s="28" t="str">
        <f t="shared" si="18"/>
        <v>し０１</v>
      </c>
      <c r="G192" s="31" t="str">
        <f>B192&amp;C192</f>
        <v>杉山春澄</v>
      </c>
      <c r="H192" s="28" t="s">
        <v>613</v>
      </c>
      <c r="I192" s="28" t="s">
        <v>141</v>
      </c>
      <c r="J192" s="83">
        <v>2004</v>
      </c>
      <c r="K192" s="66">
        <v>22</v>
      </c>
      <c r="L192" s="87" t="str">
        <f t="shared" si="22"/>
        <v>OK</v>
      </c>
      <c r="M192" s="31" t="s">
        <v>11</v>
      </c>
      <c r="N192" s="86"/>
      <c r="O192"/>
    </row>
    <row r="193" spans="1:15">
      <c r="A193" s="31" t="s">
        <v>614</v>
      </c>
      <c r="B193" s="31" t="s">
        <v>615</v>
      </c>
      <c r="C193" s="31" t="s">
        <v>616</v>
      </c>
      <c r="D193" s="31" t="s">
        <v>612</v>
      </c>
      <c r="E193" s="31"/>
      <c r="F193" s="28" t="str">
        <f t="shared" si="18"/>
        <v>し０２</v>
      </c>
      <c r="G193" s="31" t="str">
        <f>B193&amp;C193</f>
        <v>山内瑞生</v>
      </c>
      <c r="H193" s="28" t="s">
        <v>613</v>
      </c>
      <c r="I193" s="28" t="s">
        <v>141</v>
      </c>
      <c r="J193" s="83">
        <v>2002</v>
      </c>
      <c r="K193" s="66">
        <v>24</v>
      </c>
      <c r="L193" s="87" t="str">
        <f t="shared" si="22"/>
        <v>OK</v>
      </c>
      <c r="M193" s="31" t="s">
        <v>11</v>
      </c>
      <c r="N193" s="86"/>
      <c r="O193"/>
    </row>
    <row r="194" spans="1:15">
      <c r="A194" s="37" t="s">
        <v>617</v>
      </c>
      <c r="B194" s="31" t="s">
        <v>618</v>
      </c>
      <c r="C194" s="31" t="s">
        <v>619</v>
      </c>
      <c r="D194" s="31" t="s">
        <v>612</v>
      </c>
      <c r="E194" s="31"/>
      <c r="F194" s="28" t="str">
        <f t="shared" si="18"/>
        <v>し０３</v>
      </c>
      <c r="G194" s="31" t="str">
        <f>B194&amp;C194</f>
        <v>岩瀧虹貴</v>
      </c>
      <c r="H194" s="28" t="s">
        <v>613</v>
      </c>
      <c r="I194" s="28" t="s">
        <v>141</v>
      </c>
      <c r="J194" s="83">
        <v>2005</v>
      </c>
      <c r="K194" s="66">
        <v>21</v>
      </c>
      <c r="L194" s="87" t="str">
        <f t="shared" si="22"/>
        <v>OK</v>
      </c>
      <c r="M194" s="31" t="s">
        <v>11</v>
      </c>
      <c r="N194" s="86"/>
      <c r="O194"/>
    </row>
    <row r="195" spans="1:15">
      <c r="A195" s="31" t="s">
        <v>620</v>
      </c>
      <c r="B195" s="37" t="s">
        <v>621</v>
      </c>
      <c r="C195" s="37" t="s">
        <v>622</v>
      </c>
      <c r="D195" s="31" t="s">
        <v>612</v>
      </c>
      <c r="E195" s="37"/>
      <c r="F195" s="28" t="str">
        <f t="shared" si="18"/>
        <v>し０４</v>
      </c>
      <c r="G195" s="37" t="s">
        <v>623</v>
      </c>
      <c r="H195" s="28" t="s">
        <v>613</v>
      </c>
      <c r="I195" s="37" t="s">
        <v>6</v>
      </c>
      <c r="J195" s="37">
        <v>2002</v>
      </c>
      <c r="K195" s="37">
        <v>24</v>
      </c>
      <c r="L195" s="87" t="str">
        <f t="shared" si="22"/>
        <v>OK</v>
      </c>
      <c r="M195" s="37" t="s">
        <v>11</v>
      </c>
      <c r="N195" s="86"/>
      <c r="O195"/>
    </row>
    <row r="196" spans="1:15">
      <c r="A196" s="31" t="s">
        <v>624</v>
      </c>
      <c r="B196" s="37" t="s">
        <v>625</v>
      </c>
      <c r="C196" s="37" t="s">
        <v>626</v>
      </c>
      <c r="D196" s="31" t="s">
        <v>612</v>
      </c>
      <c r="E196" s="37"/>
      <c r="F196" s="28" t="str">
        <f t="shared" si="18"/>
        <v>し０５</v>
      </c>
      <c r="G196" s="37" t="s">
        <v>627</v>
      </c>
      <c r="H196" s="28" t="s">
        <v>613</v>
      </c>
      <c r="I196" s="37" t="s">
        <v>6</v>
      </c>
      <c r="J196" s="37">
        <v>2004</v>
      </c>
      <c r="K196" s="37">
        <v>22</v>
      </c>
      <c r="L196" s="87" t="str">
        <f t="shared" si="22"/>
        <v>OK</v>
      </c>
      <c r="M196" s="37" t="s">
        <v>11</v>
      </c>
      <c r="N196" s="86"/>
      <c r="O196"/>
    </row>
    <row r="197" spans="1:15">
      <c r="A197" s="37" t="s">
        <v>628</v>
      </c>
      <c r="B197" s="37" t="s">
        <v>629</v>
      </c>
      <c r="C197" s="37" t="s">
        <v>630</v>
      </c>
      <c r="D197" s="31" t="s">
        <v>612</v>
      </c>
      <c r="E197" s="37"/>
      <c r="F197" s="28" t="str">
        <f t="shared" si="18"/>
        <v>し０６</v>
      </c>
      <c r="G197" s="37" t="s">
        <v>631</v>
      </c>
      <c r="H197" s="28" t="s">
        <v>613</v>
      </c>
      <c r="I197" s="37" t="s">
        <v>6</v>
      </c>
      <c r="J197" s="37">
        <v>2004</v>
      </c>
      <c r="K197" s="37">
        <v>22</v>
      </c>
      <c r="L197" s="87" t="str">
        <f t="shared" si="22"/>
        <v>OK</v>
      </c>
      <c r="M197" s="37" t="s">
        <v>632</v>
      </c>
      <c r="N197" s="86"/>
      <c r="O197"/>
    </row>
    <row r="198" spans="1:15">
      <c r="A198" s="31" t="s">
        <v>633</v>
      </c>
      <c r="B198" s="89" t="s">
        <v>634</v>
      </c>
      <c r="C198" s="89" t="s">
        <v>635</v>
      </c>
      <c r="D198" s="31" t="s">
        <v>612</v>
      </c>
      <c r="E198" s="89"/>
      <c r="F198" s="28" t="str">
        <f t="shared" ref="F198:F261" si="24">A198</f>
        <v>し０７</v>
      </c>
      <c r="G198" s="88" t="s">
        <v>636</v>
      </c>
      <c r="H198" s="28" t="s">
        <v>613</v>
      </c>
      <c r="I198" s="88" t="s">
        <v>89</v>
      </c>
      <c r="J198" s="88">
        <v>2006</v>
      </c>
      <c r="K198" s="88">
        <v>20</v>
      </c>
      <c r="L198" s="87" t="str">
        <f t="shared" si="22"/>
        <v>OK</v>
      </c>
      <c r="M198" s="88" t="s">
        <v>403</v>
      </c>
      <c r="N198" s="86"/>
    </row>
    <row r="199" spans="1:15">
      <c r="A199" s="21"/>
      <c r="B199" s="67">
        <v>8</v>
      </c>
      <c r="C199" s="21"/>
      <c r="D199" s="67" t="s">
        <v>637</v>
      </c>
      <c r="E199" s="22"/>
      <c r="F199" s="41"/>
      <c r="G199" s="21"/>
      <c r="H199" s="21"/>
      <c r="I199" s="21"/>
      <c r="J199" s="23"/>
      <c r="K199" s="30" t="str">
        <f t="shared" ref="K199:K262" si="25">IF(J199="","",(2026-J199))</f>
        <v/>
      </c>
      <c r="L199" s="45"/>
      <c r="M199" s="21"/>
      <c r="N199" s="86"/>
    </row>
    <row r="200" spans="1:15">
      <c r="A200" s="25" t="s">
        <v>638</v>
      </c>
      <c r="B200" s="26" t="s">
        <v>639</v>
      </c>
      <c r="C200" s="26" t="s">
        <v>640</v>
      </c>
      <c r="D200" s="26" t="s">
        <v>641</v>
      </c>
      <c r="E200" s="27"/>
      <c r="F200" s="28" t="str">
        <f t="shared" si="24"/>
        <v>ふ０１</v>
      </c>
      <c r="G200" s="28" t="str">
        <f>B200&amp;C200</f>
        <v>水本敦史</v>
      </c>
      <c r="H200" s="28" t="str">
        <f>D200</f>
        <v>フレンズ</v>
      </c>
      <c r="I200" s="28" t="s">
        <v>6</v>
      </c>
      <c r="J200" s="29">
        <v>1967</v>
      </c>
      <c r="K200" s="30">
        <f t="shared" si="25"/>
        <v>59</v>
      </c>
      <c r="L200" s="28" t="str">
        <f t="shared" ref="L200:L222" si="26">IF(G200="","",IF(COUNTIF($G$4:$G$103,G200)&gt;1,"2重登録","OK"))</f>
        <v>OK</v>
      </c>
      <c r="M200" s="28" t="s">
        <v>11</v>
      </c>
      <c r="N200" s="86"/>
    </row>
    <row r="201" spans="1:15">
      <c r="A201" s="28" t="s">
        <v>642</v>
      </c>
      <c r="B201" s="28" t="s">
        <v>643</v>
      </c>
      <c r="C201" s="28" t="s">
        <v>644</v>
      </c>
      <c r="D201" s="26" t="s">
        <v>645</v>
      </c>
      <c r="E201" s="27"/>
      <c r="F201" s="28" t="str">
        <f t="shared" si="24"/>
        <v>ふ０２</v>
      </c>
      <c r="G201" s="28" t="s">
        <v>646</v>
      </c>
      <c r="H201" s="28" t="s">
        <v>645</v>
      </c>
      <c r="I201" s="28" t="s">
        <v>6</v>
      </c>
      <c r="J201" s="31">
        <v>1982</v>
      </c>
      <c r="K201" s="30">
        <f t="shared" si="25"/>
        <v>44</v>
      </c>
      <c r="L201" s="28" t="str">
        <f t="shared" si="26"/>
        <v>OK</v>
      </c>
      <c r="M201" s="28" t="s">
        <v>256</v>
      </c>
      <c r="N201"/>
    </row>
    <row r="202" spans="1:15">
      <c r="A202" s="28" t="s">
        <v>647</v>
      </c>
      <c r="B202" s="26" t="s">
        <v>648</v>
      </c>
      <c r="C202" s="26" t="s">
        <v>649</v>
      </c>
      <c r="D202" s="26" t="s">
        <v>645</v>
      </c>
      <c r="E202" s="27"/>
      <c r="F202" s="28" t="str">
        <f t="shared" si="24"/>
        <v>ふ０３</v>
      </c>
      <c r="G202" s="28" t="s">
        <v>650</v>
      </c>
      <c r="H202" s="28" t="s">
        <v>645</v>
      </c>
      <c r="I202" s="28" t="s">
        <v>6</v>
      </c>
      <c r="J202" s="29">
        <v>1976</v>
      </c>
      <c r="K202" s="30">
        <f t="shared" si="25"/>
        <v>50</v>
      </c>
      <c r="L202" s="28" t="str">
        <f t="shared" si="26"/>
        <v>OK</v>
      </c>
      <c r="M202" s="28" t="s">
        <v>11</v>
      </c>
      <c r="N202" s="2"/>
    </row>
    <row r="203" spans="1:15">
      <c r="A203" s="28" t="s">
        <v>651</v>
      </c>
      <c r="B203" s="28" t="s">
        <v>652</v>
      </c>
      <c r="C203" s="28" t="s">
        <v>653</v>
      </c>
      <c r="D203" s="26" t="s">
        <v>645</v>
      </c>
      <c r="E203" s="27"/>
      <c r="F203" s="28" t="str">
        <f t="shared" si="24"/>
        <v>ふ０４</v>
      </c>
      <c r="G203" s="28" t="s">
        <v>654</v>
      </c>
      <c r="H203" s="28" t="s">
        <v>645</v>
      </c>
      <c r="I203" s="28" t="s">
        <v>6</v>
      </c>
      <c r="J203" s="31">
        <v>1970</v>
      </c>
      <c r="K203" s="30">
        <f t="shared" si="25"/>
        <v>56</v>
      </c>
      <c r="L203" s="28" t="str">
        <f t="shared" si="26"/>
        <v>OK</v>
      </c>
      <c r="M203" s="28" t="s">
        <v>11</v>
      </c>
      <c r="N203" s="2"/>
    </row>
    <row r="204" spans="1:15">
      <c r="A204" s="28" t="s">
        <v>655</v>
      </c>
      <c r="B204" s="26" t="s">
        <v>656</v>
      </c>
      <c r="C204" s="26" t="s">
        <v>657</v>
      </c>
      <c r="D204" s="92" t="s">
        <v>645</v>
      </c>
      <c r="E204" s="32"/>
      <c r="F204" s="28" t="str">
        <f t="shared" si="24"/>
        <v>ふ０５</v>
      </c>
      <c r="G204" s="28" t="s">
        <v>658</v>
      </c>
      <c r="H204" s="28" t="s">
        <v>645</v>
      </c>
      <c r="I204" s="28" t="s">
        <v>6</v>
      </c>
      <c r="J204" s="29">
        <v>1974</v>
      </c>
      <c r="K204" s="30">
        <f t="shared" si="25"/>
        <v>52</v>
      </c>
      <c r="L204" s="28" t="str">
        <f t="shared" si="26"/>
        <v>OK</v>
      </c>
      <c r="M204" s="28" t="s">
        <v>11</v>
      </c>
      <c r="N204" s="93"/>
    </row>
    <row r="205" spans="1:15">
      <c r="A205" s="28" t="s">
        <v>659</v>
      </c>
      <c r="B205" s="33" t="s">
        <v>660</v>
      </c>
      <c r="C205" s="33" t="s">
        <v>661</v>
      </c>
      <c r="D205" s="26" t="s">
        <v>645</v>
      </c>
      <c r="E205" s="27"/>
      <c r="F205" s="28" t="str">
        <f t="shared" si="24"/>
        <v>ふ０６</v>
      </c>
      <c r="G205" s="28" t="s">
        <v>662</v>
      </c>
      <c r="H205" s="28" t="s">
        <v>645</v>
      </c>
      <c r="I205" s="28" t="s">
        <v>6</v>
      </c>
      <c r="J205" s="29">
        <v>1977</v>
      </c>
      <c r="K205" s="30">
        <f t="shared" si="25"/>
        <v>49</v>
      </c>
      <c r="L205" s="28" t="str">
        <f t="shared" si="26"/>
        <v>OK</v>
      </c>
      <c r="M205" s="78" t="s">
        <v>108</v>
      </c>
      <c r="N205"/>
    </row>
    <row r="206" spans="1:15">
      <c r="A206" s="28" t="s">
        <v>663</v>
      </c>
      <c r="B206" s="26" t="s">
        <v>664</v>
      </c>
      <c r="C206" s="26" t="s">
        <v>665</v>
      </c>
      <c r="D206" s="26" t="s">
        <v>645</v>
      </c>
      <c r="E206" s="27"/>
      <c r="F206" s="28" t="str">
        <f t="shared" si="24"/>
        <v>ふ０７</v>
      </c>
      <c r="G206" s="28" t="s">
        <v>666</v>
      </c>
      <c r="H206" s="28" t="s">
        <v>645</v>
      </c>
      <c r="I206" s="28" t="s">
        <v>6</v>
      </c>
      <c r="J206" s="29">
        <v>1960</v>
      </c>
      <c r="K206" s="30">
        <f t="shared" si="25"/>
        <v>66</v>
      </c>
      <c r="L206" s="28" t="str">
        <f t="shared" si="26"/>
        <v>OK</v>
      </c>
      <c r="M206" s="28" t="s">
        <v>11</v>
      </c>
      <c r="N206"/>
    </row>
    <row r="207" spans="1:15">
      <c r="A207" s="28" t="s">
        <v>667</v>
      </c>
      <c r="B207" s="28" t="s">
        <v>668</v>
      </c>
      <c r="C207" s="28" t="s">
        <v>669</v>
      </c>
      <c r="D207" s="26" t="s">
        <v>645</v>
      </c>
      <c r="E207" s="27"/>
      <c r="F207" s="28" t="str">
        <f t="shared" si="24"/>
        <v>ふ０８</v>
      </c>
      <c r="G207" s="28" t="s">
        <v>670</v>
      </c>
      <c r="H207" s="28" t="s">
        <v>645</v>
      </c>
      <c r="I207" s="28" t="s">
        <v>6</v>
      </c>
      <c r="J207" s="31">
        <v>1972</v>
      </c>
      <c r="K207" s="30">
        <f t="shared" si="25"/>
        <v>54</v>
      </c>
      <c r="L207" s="28" t="str">
        <f t="shared" si="26"/>
        <v>OK</v>
      </c>
      <c r="M207" s="28" t="s">
        <v>11</v>
      </c>
      <c r="N207"/>
    </row>
    <row r="208" spans="1:15">
      <c r="A208" s="28" t="s">
        <v>671</v>
      </c>
      <c r="B208" s="26" t="s">
        <v>672</v>
      </c>
      <c r="C208" s="26" t="s">
        <v>673</v>
      </c>
      <c r="D208" s="26" t="s">
        <v>645</v>
      </c>
      <c r="E208" s="27"/>
      <c r="F208" s="28" t="str">
        <f t="shared" si="24"/>
        <v>ふ０９</v>
      </c>
      <c r="G208" s="28" t="s">
        <v>674</v>
      </c>
      <c r="H208" s="28" t="s">
        <v>645</v>
      </c>
      <c r="I208" s="28" t="s">
        <v>6</v>
      </c>
      <c r="J208" s="29">
        <v>1968</v>
      </c>
      <c r="K208" s="30">
        <f t="shared" si="25"/>
        <v>58</v>
      </c>
      <c r="L208" s="28" t="str">
        <f t="shared" si="26"/>
        <v>OK</v>
      </c>
      <c r="M208" s="28" t="s">
        <v>65</v>
      </c>
      <c r="N208"/>
    </row>
    <row r="209" spans="1:13">
      <c r="A209" s="28" t="s">
        <v>675</v>
      </c>
      <c r="B209" s="33" t="s">
        <v>676</v>
      </c>
      <c r="C209" s="33" t="s">
        <v>677</v>
      </c>
      <c r="D209" s="26" t="s">
        <v>645</v>
      </c>
      <c r="E209" s="27"/>
      <c r="F209" s="28" t="str">
        <f t="shared" si="24"/>
        <v>ふ１０</v>
      </c>
      <c r="G209" s="28" t="s">
        <v>678</v>
      </c>
      <c r="H209" s="28" t="s">
        <v>645</v>
      </c>
      <c r="I209" s="28" t="s">
        <v>6</v>
      </c>
      <c r="J209" s="29">
        <v>1958</v>
      </c>
      <c r="K209" s="30">
        <f t="shared" si="25"/>
        <v>68</v>
      </c>
      <c r="L209" s="28" t="str">
        <f t="shared" si="26"/>
        <v>OK</v>
      </c>
      <c r="M209" s="28" t="s">
        <v>7</v>
      </c>
    </row>
    <row r="210" spans="1:13">
      <c r="A210" s="28" t="s">
        <v>679</v>
      </c>
      <c r="B210" s="26" t="s">
        <v>680</v>
      </c>
      <c r="C210" s="26" t="s">
        <v>681</v>
      </c>
      <c r="D210" s="26" t="s">
        <v>645</v>
      </c>
      <c r="E210" s="36" t="s">
        <v>79</v>
      </c>
      <c r="F210" s="28" t="str">
        <f t="shared" si="24"/>
        <v>ふ１１</v>
      </c>
      <c r="G210" s="28" t="s">
        <v>682</v>
      </c>
      <c r="H210" s="28" t="s">
        <v>645</v>
      </c>
      <c r="I210" s="28" t="s">
        <v>6</v>
      </c>
      <c r="J210" s="29">
        <v>1952</v>
      </c>
      <c r="K210" s="30">
        <f t="shared" si="25"/>
        <v>74</v>
      </c>
      <c r="L210" s="28" t="str">
        <f t="shared" si="26"/>
        <v>OK</v>
      </c>
      <c r="M210" s="28" t="s">
        <v>65</v>
      </c>
    </row>
    <row r="211" spans="1:13">
      <c r="A211" s="28" t="s">
        <v>683</v>
      </c>
      <c r="B211" s="26" t="s">
        <v>684</v>
      </c>
      <c r="C211" s="26" t="s">
        <v>685</v>
      </c>
      <c r="D211" s="26" t="s">
        <v>645</v>
      </c>
      <c r="E211" s="32" t="s">
        <v>79</v>
      </c>
      <c r="F211" s="28" t="str">
        <f t="shared" si="24"/>
        <v>ふ１２</v>
      </c>
      <c r="G211" s="28" t="s">
        <v>686</v>
      </c>
      <c r="H211" s="28" t="s">
        <v>645</v>
      </c>
      <c r="I211" s="28" t="s">
        <v>6</v>
      </c>
      <c r="J211" s="29">
        <v>1949</v>
      </c>
      <c r="K211" s="30">
        <f t="shared" si="25"/>
        <v>77</v>
      </c>
      <c r="L211" s="28" t="str">
        <f t="shared" si="26"/>
        <v>OK</v>
      </c>
      <c r="M211" s="28" t="s">
        <v>256</v>
      </c>
    </row>
    <row r="212" spans="1:13">
      <c r="A212" s="28" t="s">
        <v>687</v>
      </c>
      <c r="B212" s="78" t="s">
        <v>688</v>
      </c>
      <c r="C212" s="78" t="s">
        <v>689</v>
      </c>
      <c r="D212" s="26" t="s">
        <v>645</v>
      </c>
      <c r="F212" s="28" t="str">
        <f t="shared" si="24"/>
        <v>ふ１３</v>
      </c>
      <c r="G212" s="78" t="s">
        <v>690</v>
      </c>
      <c r="H212" s="28" t="s">
        <v>645</v>
      </c>
      <c r="I212" s="78" t="s">
        <v>89</v>
      </c>
      <c r="J212" s="29">
        <v>1993</v>
      </c>
      <c r="K212" s="30">
        <f t="shared" si="25"/>
        <v>33</v>
      </c>
      <c r="L212" s="28" t="str">
        <f t="shared" si="26"/>
        <v>OK</v>
      </c>
      <c r="M212" s="28" t="s">
        <v>381</v>
      </c>
    </row>
    <row r="213" spans="1:13">
      <c r="A213" s="28" t="s">
        <v>691</v>
      </c>
      <c r="B213" s="78" t="s">
        <v>672</v>
      </c>
      <c r="C213" s="78" t="s">
        <v>692</v>
      </c>
      <c r="D213" s="26" t="s">
        <v>645</v>
      </c>
      <c r="F213" s="28" t="str">
        <f t="shared" si="24"/>
        <v>ふ１４</v>
      </c>
      <c r="G213" s="78" t="s">
        <v>693</v>
      </c>
      <c r="H213" s="28" t="s">
        <v>645</v>
      </c>
      <c r="I213" s="78" t="s">
        <v>89</v>
      </c>
      <c r="J213" s="29">
        <v>1976</v>
      </c>
      <c r="K213" s="30">
        <f t="shared" si="25"/>
        <v>50</v>
      </c>
      <c r="L213" s="28" t="str">
        <f t="shared" si="26"/>
        <v>OK</v>
      </c>
      <c r="M213" s="25" t="s">
        <v>65</v>
      </c>
    </row>
    <row r="214" spans="1:13">
      <c r="A214" s="28" t="s">
        <v>694</v>
      </c>
      <c r="B214" s="78" t="s">
        <v>684</v>
      </c>
      <c r="C214" s="78" t="s">
        <v>695</v>
      </c>
      <c r="D214" s="26" t="s">
        <v>645</v>
      </c>
      <c r="F214" s="28" t="str">
        <f t="shared" si="24"/>
        <v>ふ１５</v>
      </c>
      <c r="G214" s="78" t="s">
        <v>696</v>
      </c>
      <c r="H214" s="28" t="s">
        <v>645</v>
      </c>
      <c r="I214" s="78" t="s">
        <v>89</v>
      </c>
      <c r="J214" s="29">
        <v>1971</v>
      </c>
      <c r="K214" s="30">
        <f t="shared" si="25"/>
        <v>55</v>
      </c>
      <c r="L214" s="28" t="str">
        <f t="shared" si="26"/>
        <v>OK</v>
      </c>
      <c r="M214" s="28" t="s">
        <v>256</v>
      </c>
    </row>
    <row r="215" spans="1:13">
      <c r="A215" s="28" t="s">
        <v>697</v>
      </c>
      <c r="B215" s="78" t="s">
        <v>698</v>
      </c>
      <c r="C215" s="78" t="s">
        <v>699</v>
      </c>
      <c r="D215" s="26" t="s">
        <v>645</v>
      </c>
      <c r="F215" s="28" t="str">
        <f t="shared" si="24"/>
        <v>ふ１６</v>
      </c>
      <c r="G215" s="78" t="s">
        <v>700</v>
      </c>
      <c r="H215" s="28" t="s">
        <v>645</v>
      </c>
      <c r="I215" s="78" t="s">
        <v>89</v>
      </c>
      <c r="J215" s="29">
        <v>1967</v>
      </c>
      <c r="K215" s="30">
        <f t="shared" si="25"/>
        <v>59</v>
      </c>
      <c r="L215" s="28" t="str">
        <f t="shared" si="26"/>
        <v>OK</v>
      </c>
      <c r="M215" s="28" t="s">
        <v>58</v>
      </c>
    </row>
    <row r="216" spans="1:13">
      <c r="A216" s="28" t="s">
        <v>701</v>
      </c>
      <c r="B216" s="78" t="s">
        <v>702</v>
      </c>
      <c r="C216" s="78" t="s">
        <v>703</v>
      </c>
      <c r="D216" s="26" t="s">
        <v>645</v>
      </c>
      <c r="F216" s="28" t="str">
        <f t="shared" si="24"/>
        <v>ふ１７</v>
      </c>
      <c r="G216" s="78" t="s">
        <v>704</v>
      </c>
      <c r="H216" s="28" t="s">
        <v>645</v>
      </c>
      <c r="I216" s="78" t="s">
        <v>89</v>
      </c>
      <c r="J216" s="29">
        <v>1978</v>
      </c>
      <c r="K216" s="30">
        <f t="shared" si="25"/>
        <v>48</v>
      </c>
      <c r="L216" s="28" t="str">
        <f t="shared" si="26"/>
        <v>OK</v>
      </c>
      <c r="M216" s="28" t="s">
        <v>705</v>
      </c>
    </row>
    <row r="217" spans="1:13">
      <c r="A217" s="28" t="s">
        <v>706</v>
      </c>
      <c r="B217" s="78" t="s">
        <v>707</v>
      </c>
      <c r="C217" s="78" t="s">
        <v>708</v>
      </c>
      <c r="D217" s="26" t="s">
        <v>645</v>
      </c>
      <c r="F217" s="28" t="str">
        <f t="shared" si="24"/>
        <v>ふ１８</v>
      </c>
      <c r="G217" s="78" t="s">
        <v>709</v>
      </c>
      <c r="H217" s="28" t="s">
        <v>645</v>
      </c>
      <c r="I217" s="78" t="s">
        <v>89</v>
      </c>
      <c r="J217" s="29">
        <v>1974</v>
      </c>
      <c r="K217" s="30">
        <f t="shared" si="25"/>
        <v>52</v>
      </c>
      <c r="L217" s="28" t="str">
        <f t="shared" si="26"/>
        <v>OK</v>
      </c>
      <c r="M217" s="28" t="s">
        <v>295</v>
      </c>
    </row>
    <row r="218" spans="1:13">
      <c r="A218" s="28" t="s">
        <v>710</v>
      </c>
      <c r="B218" s="78" t="s">
        <v>711</v>
      </c>
      <c r="C218" s="78" t="s">
        <v>712</v>
      </c>
      <c r="D218" s="26" t="s">
        <v>645</v>
      </c>
      <c r="F218" s="28" t="str">
        <f t="shared" si="24"/>
        <v>ふ１９</v>
      </c>
      <c r="G218" s="78" t="s">
        <v>713</v>
      </c>
      <c r="H218" s="28" t="s">
        <v>645</v>
      </c>
      <c r="I218" s="78" t="s">
        <v>89</v>
      </c>
      <c r="J218" s="29">
        <v>1965</v>
      </c>
      <c r="K218" s="30">
        <f t="shared" si="25"/>
        <v>61</v>
      </c>
      <c r="L218" s="28" t="str">
        <f t="shared" si="26"/>
        <v>OK</v>
      </c>
      <c r="M218" s="28" t="s">
        <v>44</v>
      </c>
    </row>
    <row r="219" spans="1:13">
      <c r="A219" s="28" t="s">
        <v>714</v>
      </c>
      <c r="B219" s="78" t="s">
        <v>715</v>
      </c>
      <c r="C219" s="78" t="s">
        <v>716</v>
      </c>
      <c r="D219" s="26" t="s">
        <v>645</v>
      </c>
      <c r="F219" s="28" t="str">
        <f t="shared" si="24"/>
        <v>ふ２０</v>
      </c>
      <c r="G219" s="78" t="s">
        <v>717</v>
      </c>
      <c r="H219" s="28" t="s">
        <v>645</v>
      </c>
      <c r="I219" s="78" t="s">
        <v>89</v>
      </c>
      <c r="J219" s="29">
        <v>1959</v>
      </c>
      <c r="K219" s="30">
        <f t="shared" si="25"/>
        <v>67</v>
      </c>
      <c r="L219" s="28" t="str">
        <f t="shared" si="26"/>
        <v>OK</v>
      </c>
      <c r="M219" s="28" t="s">
        <v>22</v>
      </c>
    </row>
    <row r="220" spans="1:13">
      <c r="A220" s="25" t="s">
        <v>718</v>
      </c>
      <c r="B220" s="39" t="s">
        <v>388</v>
      </c>
      <c r="C220" s="39" t="s">
        <v>719</v>
      </c>
      <c r="D220" s="25" t="s">
        <v>645</v>
      </c>
      <c r="E220" s="32"/>
      <c r="F220" s="28" t="str">
        <f t="shared" si="24"/>
        <v>ふ２１</v>
      </c>
      <c r="G220" s="39" t="s">
        <v>720</v>
      </c>
      <c r="H220" s="25" t="s">
        <v>645</v>
      </c>
      <c r="I220" s="39" t="s">
        <v>89</v>
      </c>
      <c r="J220" s="37">
        <v>1958</v>
      </c>
      <c r="K220" s="30">
        <f t="shared" si="25"/>
        <v>68</v>
      </c>
      <c r="L220" s="28" t="str">
        <f t="shared" si="26"/>
        <v>OK</v>
      </c>
      <c r="M220" s="25" t="s">
        <v>393</v>
      </c>
    </row>
    <row r="221" spans="1:13">
      <c r="A221" s="25" t="s">
        <v>721</v>
      </c>
      <c r="B221" s="39" t="s">
        <v>722</v>
      </c>
      <c r="C221" s="39" t="s">
        <v>723</v>
      </c>
      <c r="D221" s="25" t="s">
        <v>645</v>
      </c>
      <c r="E221" s="25"/>
      <c r="F221" s="28" t="str">
        <f t="shared" si="24"/>
        <v>ふ２２</v>
      </c>
      <c r="G221" s="39" t="s">
        <v>724</v>
      </c>
      <c r="H221" s="25" t="s">
        <v>645</v>
      </c>
      <c r="I221" s="39" t="s">
        <v>89</v>
      </c>
      <c r="J221" s="37">
        <v>1968</v>
      </c>
      <c r="K221" s="30">
        <f t="shared" si="25"/>
        <v>58</v>
      </c>
      <c r="L221" s="28" t="str">
        <f t="shared" si="26"/>
        <v>OK</v>
      </c>
      <c r="M221" s="25" t="s">
        <v>11</v>
      </c>
    </row>
    <row r="222" spans="1:13">
      <c r="A222" s="25" t="s">
        <v>725</v>
      </c>
      <c r="B222" s="39" t="s">
        <v>726</v>
      </c>
      <c r="C222" s="39" t="s">
        <v>727</v>
      </c>
      <c r="D222" s="25" t="s">
        <v>645</v>
      </c>
      <c r="E222" s="27" t="s">
        <v>79</v>
      </c>
      <c r="F222" s="28" t="str">
        <f t="shared" si="24"/>
        <v>ふ２３</v>
      </c>
      <c r="G222" s="39" t="s">
        <v>728</v>
      </c>
      <c r="H222" s="25" t="s">
        <v>645</v>
      </c>
      <c r="I222" s="39" t="s">
        <v>89</v>
      </c>
      <c r="J222" s="37">
        <v>1951</v>
      </c>
      <c r="K222" s="40">
        <v>75</v>
      </c>
      <c r="L222" s="28" t="str">
        <f t="shared" si="26"/>
        <v>OK</v>
      </c>
      <c r="M222" s="39" t="s">
        <v>108</v>
      </c>
    </row>
    <row r="223" spans="1:13">
      <c r="A223" s="95"/>
      <c r="B223" s="67">
        <v>9</v>
      </c>
      <c r="C223" s="94"/>
      <c r="D223" s="95" t="s">
        <v>729</v>
      </c>
      <c r="E223" s="22"/>
      <c r="F223" s="41"/>
      <c r="G223" s="95"/>
      <c r="H223" s="95"/>
      <c r="I223" s="94"/>
      <c r="J223" s="96"/>
      <c r="K223" s="30" t="str">
        <f t="shared" si="25"/>
        <v/>
      </c>
      <c r="L223" s="97"/>
      <c r="M223" s="95"/>
    </row>
    <row r="224" spans="1:13">
      <c r="A224" s="98" t="s">
        <v>730</v>
      </c>
      <c r="B224" s="99" t="s">
        <v>731</v>
      </c>
      <c r="C224" s="99" t="s">
        <v>732</v>
      </c>
      <c r="D224" s="33" t="s">
        <v>733</v>
      </c>
      <c r="E224" s="100"/>
      <c r="F224" s="28" t="str">
        <f t="shared" si="24"/>
        <v>う０１</v>
      </c>
      <c r="G224" s="28" t="str">
        <f t="shared" ref="G224:G275" si="27">B224&amp;C224</f>
        <v>岩花功</v>
      </c>
      <c r="H224" s="33" t="s">
        <v>734</v>
      </c>
      <c r="I224" s="33" t="s">
        <v>141</v>
      </c>
      <c r="J224" s="101">
        <v>1962</v>
      </c>
      <c r="K224" s="30">
        <f t="shared" si="25"/>
        <v>64</v>
      </c>
      <c r="L224" s="87" t="str">
        <f t="shared" ref="L224:L252" si="28">IF(G224="","",IF(COUNTIF($G$8:$G$390,G224)&gt;1,"2重登録","OK"))</f>
        <v>OK</v>
      </c>
      <c r="M224" s="102" t="s">
        <v>393</v>
      </c>
    </row>
    <row r="225" spans="1:15">
      <c r="A225" s="98" t="s">
        <v>735</v>
      </c>
      <c r="B225" s="99" t="s">
        <v>736</v>
      </c>
      <c r="C225" s="99" t="s">
        <v>737</v>
      </c>
      <c r="D225" s="33" t="s">
        <v>733</v>
      </c>
      <c r="E225" s="100"/>
      <c r="F225" s="28" t="str">
        <f t="shared" si="24"/>
        <v>う０２</v>
      </c>
      <c r="G225" s="28" t="str">
        <f t="shared" si="27"/>
        <v>牛道雄介</v>
      </c>
      <c r="H225" s="33" t="s">
        <v>734</v>
      </c>
      <c r="I225" s="26" t="s">
        <v>141</v>
      </c>
      <c r="J225" s="103">
        <v>1978</v>
      </c>
      <c r="K225" s="30">
        <f t="shared" si="25"/>
        <v>48</v>
      </c>
      <c r="L225" s="87" t="str">
        <f t="shared" si="28"/>
        <v>OK</v>
      </c>
      <c r="M225" s="104" t="s">
        <v>30</v>
      </c>
    </row>
    <row r="226" spans="1:15">
      <c r="A226" s="98" t="s">
        <v>738</v>
      </c>
      <c r="B226" s="99" t="s">
        <v>739</v>
      </c>
      <c r="C226" s="99" t="s">
        <v>740</v>
      </c>
      <c r="D226" s="33" t="s">
        <v>733</v>
      </c>
      <c r="E226" s="100"/>
      <c r="F226" s="28" t="str">
        <f t="shared" si="24"/>
        <v>う０３</v>
      </c>
      <c r="G226" s="28" t="str">
        <f t="shared" si="27"/>
        <v>久保田勉</v>
      </c>
      <c r="H226" s="33" t="s">
        <v>734</v>
      </c>
      <c r="I226" s="26" t="s">
        <v>141</v>
      </c>
      <c r="J226" s="103">
        <v>1967</v>
      </c>
      <c r="K226" s="30">
        <f t="shared" si="25"/>
        <v>59</v>
      </c>
      <c r="L226" s="87" t="str">
        <f t="shared" si="28"/>
        <v>OK</v>
      </c>
      <c r="M226" s="104" t="s">
        <v>741</v>
      </c>
    </row>
    <row r="227" spans="1:15">
      <c r="A227" s="98" t="s">
        <v>742</v>
      </c>
      <c r="B227" s="105" t="s">
        <v>743</v>
      </c>
      <c r="C227" s="105" t="s">
        <v>744</v>
      </c>
      <c r="D227" s="33" t="s">
        <v>733</v>
      </c>
      <c r="E227" s="100"/>
      <c r="F227" s="28" t="str">
        <f t="shared" si="24"/>
        <v>う０４</v>
      </c>
      <c r="G227" s="28" t="str">
        <f t="shared" si="27"/>
        <v>小倉俊郎</v>
      </c>
      <c r="H227" s="33" t="s">
        <v>734</v>
      </c>
      <c r="I227" s="28" t="s">
        <v>141</v>
      </c>
      <c r="J227" s="31">
        <v>1959</v>
      </c>
      <c r="K227" s="30">
        <f t="shared" si="25"/>
        <v>67</v>
      </c>
      <c r="L227" s="87" t="str">
        <f t="shared" si="28"/>
        <v>OK</v>
      </c>
      <c r="M227" s="28" t="s">
        <v>381</v>
      </c>
    </row>
    <row r="228" spans="1:15">
      <c r="A228" s="98" t="s">
        <v>745</v>
      </c>
      <c r="B228" s="106" t="s">
        <v>746</v>
      </c>
      <c r="C228" s="106" t="s">
        <v>747</v>
      </c>
      <c r="D228" s="33" t="s">
        <v>733</v>
      </c>
      <c r="E228" s="100"/>
      <c r="F228" s="28" t="str">
        <f t="shared" si="24"/>
        <v>う０５</v>
      </c>
      <c r="G228" s="28" t="str">
        <f t="shared" si="27"/>
        <v>垣内義則</v>
      </c>
      <c r="H228" s="33" t="s">
        <v>734</v>
      </c>
      <c r="I228" s="26" t="s">
        <v>141</v>
      </c>
      <c r="J228" s="103">
        <v>1972</v>
      </c>
      <c r="K228" s="30">
        <f t="shared" si="25"/>
        <v>54</v>
      </c>
      <c r="L228" s="87" t="str">
        <f t="shared" si="28"/>
        <v>OK</v>
      </c>
      <c r="M228" s="107" t="s">
        <v>154</v>
      </c>
    </row>
    <row r="229" spans="1:15">
      <c r="A229" s="98" t="s">
        <v>748</v>
      </c>
      <c r="B229" s="108" t="s">
        <v>749</v>
      </c>
      <c r="C229" s="108" t="s">
        <v>750</v>
      </c>
      <c r="D229" s="33" t="s">
        <v>733</v>
      </c>
      <c r="E229" s="100"/>
      <c r="F229" s="28" t="str">
        <f t="shared" si="24"/>
        <v>う０６</v>
      </c>
      <c r="G229" s="28" t="str">
        <f t="shared" si="27"/>
        <v>片岡一寿</v>
      </c>
      <c r="H229" s="33" t="s">
        <v>734</v>
      </c>
      <c r="I229" s="26" t="s">
        <v>141</v>
      </c>
      <c r="J229" s="103">
        <v>1971</v>
      </c>
      <c r="K229" s="30">
        <f t="shared" si="25"/>
        <v>55</v>
      </c>
      <c r="L229" s="87" t="str">
        <f t="shared" si="28"/>
        <v>OK</v>
      </c>
      <c r="M229" s="104" t="s">
        <v>381</v>
      </c>
    </row>
    <row r="230" spans="1:15">
      <c r="A230" s="98" t="s">
        <v>751</v>
      </c>
      <c r="B230" s="99" t="s">
        <v>752</v>
      </c>
      <c r="C230" s="99" t="s">
        <v>753</v>
      </c>
      <c r="D230" s="33" t="s">
        <v>733</v>
      </c>
      <c r="E230" s="100"/>
      <c r="F230" s="28" t="str">
        <f t="shared" si="24"/>
        <v>う０７</v>
      </c>
      <c r="G230" s="28" t="str">
        <f t="shared" si="27"/>
        <v>亀井皓太</v>
      </c>
      <c r="H230" s="33" t="s">
        <v>734</v>
      </c>
      <c r="I230" s="33" t="s">
        <v>141</v>
      </c>
      <c r="J230" s="109">
        <v>2003</v>
      </c>
      <c r="K230" s="30">
        <f t="shared" si="25"/>
        <v>23</v>
      </c>
      <c r="L230" s="110" t="str">
        <f t="shared" si="28"/>
        <v>OK</v>
      </c>
      <c r="M230" s="107" t="s">
        <v>154</v>
      </c>
    </row>
    <row r="231" spans="1:15">
      <c r="A231" s="98" t="s">
        <v>754</v>
      </c>
      <c r="B231" s="106" t="s">
        <v>755</v>
      </c>
      <c r="C231" s="106" t="s">
        <v>756</v>
      </c>
      <c r="D231" s="33" t="s">
        <v>733</v>
      </c>
      <c r="E231" s="100"/>
      <c r="F231" s="28" t="str">
        <f t="shared" si="24"/>
        <v>う０８</v>
      </c>
      <c r="G231" s="28" t="str">
        <f t="shared" si="27"/>
        <v>亀井雅嗣</v>
      </c>
      <c r="H231" s="33" t="s">
        <v>734</v>
      </c>
      <c r="I231" s="33" t="s">
        <v>141</v>
      </c>
      <c r="J231" s="109">
        <v>1970</v>
      </c>
      <c r="K231" s="30">
        <f t="shared" si="25"/>
        <v>56</v>
      </c>
      <c r="L231" s="28" t="str">
        <f t="shared" si="28"/>
        <v>OK</v>
      </c>
      <c r="M231" s="107" t="s">
        <v>154</v>
      </c>
    </row>
    <row r="232" spans="1:15">
      <c r="A232" s="98" t="s">
        <v>757</v>
      </c>
      <c r="B232" s="105" t="s">
        <v>758</v>
      </c>
      <c r="C232" s="105" t="s">
        <v>759</v>
      </c>
      <c r="D232" s="33" t="s">
        <v>733</v>
      </c>
      <c r="E232" s="100"/>
      <c r="F232" s="28" t="str">
        <f t="shared" si="24"/>
        <v>う０９</v>
      </c>
      <c r="G232" s="28" t="str">
        <f t="shared" si="27"/>
        <v>土肥将博</v>
      </c>
      <c r="H232" s="33" t="s">
        <v>734</v>
      </c>
      <c r="I232" s="26" t="s">
        <v>141</v>
      </c>
      <c r="J232" s="111">
        <v>1964</v>
      </c>
      <c r="K232" s="30">
        <f t="shared" si="25"/>
        <v>62</v>
      </c>
      <c r="L232" s="28" t="str">
        <f t="shared" si="28"/>
        <v>OK</v>
      </c>
      <c r="M232" s="112" t="s">
        <v>65</v>
      </c>
    </row>
    <row r="233" spans="1:15">
      <c r="A233" s="98" t="s">
        <v>760</v>
      </c>
      <c r="B233" s="106" t="s">
        <v>388</v>
      </c>
      <c r="C233" s="106" t="s">
        <v>761</v>
      </c>
      <c r="D233" s="33" t="s">
        <v>733</v>
      </c>
      <c r="E233" s="100"/>
      <c r="F233" s="28" t="str">
        <f t="shared" si="24"/>
        <v>う１０</v>
      </c>
      <c r="G233" s="28" t="str">
        <f t="shared" si="27"/>
        <v>森寿人</v>
      </c>
      <c r="H233" s="33" t="s">
        <v>734</v>
      </c>
      <c r="I233" s="26" t="s">
        <v>141</v>
      </c>
      <c r="J233" s="29">
        <v>1978</v>
      </c>
      <c r="K233" s="30">
        <f t="shared" si="25"/>
        <v>48</v>
      </c>
      <c r="L233" s="28" t="str">
        <f t="shared" si="28"/>
        <v>OK</v>
      </c>
      <c r="M233" s="28" t="s">
        <v>11</v>
      </c>
    </row>
    <row r="234" spans="1:15">
      <c r="A234" s="98" t="s">
        <v>762</v>
      </c>
      <c r="B234" s="113" t="s">
        <v>763</v>
      </c>
      <c r="C234" s="113" t="s">
        <v>764</v>
      </c>
      <c r="D234" s="33" t="s">
        <v>733</v>
      </c>
      <c r="E234" s="100"/>
      <c r="F234" s="28" t="str">
        <f t="shared" si="24"/>
        <v>う１１</v>
      </c>
      <c r="G234" s="28" t="str">
        <f t="shared" si="27"/>
        <v>森健一</v>
      </c>
      <c r="H234" s="33" t="s">
        <v>734</v>
      </c>
      <c r="I234" s="26" t="s">
        <v>141</v>
      </c>
      <c r="J234" s="103">
        <v>1971</v>
      </c>
      <c r="K234" s="30">
        <f t="shared" si="25"/>
        <v>55</v>
      </c>
      <c r="L234" s="87" t="str">
        <f t="shared" si="28"/>
        <v>OK</v>
      </c>
      <c r="M234" s="104" t="s">
        <v>381</v>
      </c>
    </row>
    <row r="235" spans="1:15">
      <c r="A235" s="98" t="s">
        <v>765</v>
      </c>
      <c r="B235" s="113" t="s">
        <v>763</v>
      </c>
      <c r="C235" s="113" t="s">
        <v>766</v>
      </c>
      <c r="D235" s="33" t="s">
        <v>733</v>
      </c>
      <c r="E235" s="100"/>
      <c r="F235" s="28" t="str">
        <f t="shared" si="24"/>
        <v>う１２</v>
      </c>
      <c r="G235" s="28" t="str">
        <f t="shared" si="27"/>
        <v>森皓輝</v>
      </c>
      <c r="H235" s="33" t="s">
        <v>734</v>
      </c>
      <c r="I235" s="28" t="s">
        <v>6</v>
      </c>
      <c r="J235" s="103">
        <v>1998</v>
      </c>
      <c r="K235" s="30">
        <f t="shared" si="25"/>
        <v>28</v>
      </c>
      <c r="L235" s="28" t="str">
        <f t="shared" si="28"/>
        <v>OK</v>
      </c>
      <c r="M235" s="104" t="s">
        <v>393</v>
      </c>
    </row>
    <row r="236" spans="1:15">
      <c r="A236" s="98" t="s">
        <v>767</v>
      </c>
      <c r="B236" s="108" t="s">
        <v>541</v>
      </c>
      <c r="C236" s="108" t="s">
        <v>768</v>
      </c>
      <c r="D236" s="33" t="s">
        <v>733</v>
      </c>
      <c r="E236" s="100"/>
      <c r="F236" s="28" t="str">
        <f t="shared" si="24"/>
        <v>う１３</v>
      </c>
      <c r="G236" s="28" t="str">
        <f t="shared" si="27"/>
        <v>山本昌紀</v>
      </c>
      <c r="H236" s="33" t="s">
        <v>734</v>
      </c>
      <c r="I236" s="26" t="s">
        <v>141</v>
      </c>
      <c r="J236" s="88">
        <v>1970</v>
      </c>
      <c r="K236" s="30">
        <f t="shared" si="25"/>
        <v>56</v>
      </c>
      <c r="L236" s="28" t="str">
        <f t="shared" si="28"/>
        <v>OK</v>
      </c>
      <c r="M236" s="114" t="s">
        <v>769</v>
      </c>
    </row>
    <row r="237" spans="1:15">
      <c r="A237" s="98" t="s">
        <v>770</v>
      </c>
      <c r="B237" s="108" t="s">
        <v>541</v>
      </c>
      <c r="C237" s="108" t="s">
        <v>771</v>
      </c>
      <c r="D237" s="33" t="s">
        <v>733</v>
      </c>
      <c r="E237" s="100"/>
      <c r="F237" s="28" t="str">
        <f t="shared" si="24"/>
        <v>う１４</v>
      </c>
      <c r="G237" s="28" t="str">
        <f t="shared" si="27"/>
        <v>山本浩之</v>
      </c>
      <c r="H237" s="33" t="s">
        <v>734</v>
      </c>
      <c r="I237" s="26" t="s">
        <v>141</v>
      </c>
      <c r="J237" s="103">
        <v>1967</v>
      </c>
      <c r="K237" s="30">
        <f t="shared" si="25"/>
        <v>59</v>
      </c>
      <c r="L237" s="28" t="str">
        <f t="shared" si="28"/>
        <v>OK</v>
      </c>
      <c r="M237" s="102" t="s">
        <v>769</v>
      </c>
    </row>
    <row r="238" spans="1:15">
      <c r="A238" s="98" t="s">
        <v>772</v>
      </c>
      <c r="B238" s="115" t="s">
        <v>773</v>
      </c>
      <c r="C238" s="115" t="s">
        <v>774</v>
      </c>
      <c r="D238" s="33" t="s">
        <v>733</v>
      </c>
      <c r="E238" s="100"/>
      <c r="F238" s="28" t="str">
        <f t="shared" si="24"/>
        <v>う１５</v>
      </c>
      <c r="G238" s="28" t="str">
        <f t="shared" si="27"/>
        <v>吉村淳</v>
      </c>
      <c r="H238" s="33" t="s">
        <v>734</v>
      </c>
      <c r="I238" s="26" t="s">
        <v>141</v>
      </c>
      <c r="J238" s="103">
        <v>1976</v>
      </c>
      <c r="K238" s="30">
        <f t="shared" si="25"/>
        <v>50</v>
      </c>
      <c r="L238" s="28" t="str">
        <f t="shared" si="28"/>
        <v>OK</v>
      </c>
      <c r="M238" s="102" t="s">
        <v>775</v>
      </c>
      <c r="N238"/>
    </row>
    <row r="239" spans="1:15">
      <c r="A239" s="98" t="s">
        <v>776</v>
      </c>
      <c r="B239" s="105" t="s">
        <v>777</v>
      </c>
      <c r="C239" s="105" t="s">
        <v>778</v>
      </c>
      <c r="D239" s="33" t="s">
        <v>733</v>
      </c>
      <c r="E239" s="100"/>
      <c r="F239" s="28" t="str">
        <f t="shared" si="24"/>
        <v>う１６</v>
      </c>
      <c r="G239" s="28" t="str">
        <f t="shared" si="27"/>
        <v>脇野佳邦</v>
      </c>
      <c r="H239" s="33" t="s">
        <v>734</v>
      </c>
      <c r="I239" s="26" t="s">
        <v>141</v>
      </c>
      <c r="J239" s="103">
        <v>1973</v>
      </c>
      <c r="K239" s="30">
        <f t="shared" si="25"/>
        <v>53</v>
      </c>
      <c r="L239" s="28" t="str">
        <f t="shared" si="28"/>
        <v>OK</v>
      </c>
      <c r="M239" s="102" t="s">
        <v>65</v>
      </c>
      <c r="N239"/>
    </row>
    <row r="240" spans="1:15">
      <c r="A240" s="98" t="s">
        <v>779</v>
      </c>
      <c r="B240" s="105" t="s">
        <v>780</v>
      </c>
      <c r="C240" s="105" t="s">
        <v>781</v>
      </c>
      <c r="D240" s="33" t="s">
        <v>733</v>
      </c>
      <c r="E240" s="100"/>
      <c r="F240" s="28" t="str">
        <f t="shared" si="24"/>
        <v>う１７</v>
      </c>
      <c r="G240" s="28" t="str">
        <f t="shared" si="27"/>
        <v>中嶋徹</v>
      </c>
      <c r="H240" s="33" t="s">
        <v>734</v>
      </c>
      <c r="I240" s="26" t="s">
        <v>141</v>
      </c>
      <c r="J240" s="103">
        <v>1986</v>
      </c>
      <c r="K240" s="30">
        <f t="shared" si="25"/>
        <v>40</v>
      </c>
      <c r="L240" s="28" t="str">
        <f t="shared" si="28"/>
        <v>OK</v>
      </c>
      <c r="M240" s="102" t="s">
        <v>782</v>
      </c>
      <c r="N240"/>
      <c r="O240"/>
    </row>
    <row r="241" spans="1:15">
      <c r="A241" s="98" t="s">
        <v>783</v>
      </c>
      <c r="B241" s="113" t="s">
        <v>784</v>
      </c>
      <c r="C241" s="113" t="s">
        <v>785</v>
      </c>
      <c r="D241" s="33" t="s">
        <v>733</v>
      </c>
      <c r="E241" s="100"/>
      <c r="F241" s="28" t="str">
        <f t="shared" si="24"/>
        <v>う１８</v>
      </c>
      <c r="G241" s="28" t="str">
        <f t="shared" si="27"/>
        <v>中田富憲</v>
      </c>
      <c r="H241" s="33" t="s">
        <v>734</v>
      </c>
      <c r="I241" s="28" t="s">
        <v>6</v>
      </c>
      <c r="J241" s="103">
        <v>1961</v>
      </c>
      <c r="K241" s="30">
        <f t="shared" si="25"/>
        <v>65</v>
      </c>
      <c r="L241" s="28" t="str">
        <f t="shared" si="28"/>
        <v>OK</v>
      </c>
      <c r="M241" s="102" t="s">
        <v>786</v>
      </c>
      <c r="O241"/>
    </row>
    <row r="242" spans="1:15">
      <c r="A242" s="98" t="s">
        <v>787</v>
      </c>
      <c r="B242" s="116" t="s">
        <v>788</v>
      </c>
      <c r="C242" s="116" t="s">
        <v>789</v>
      </c>
      <c r="D242" s="33" t="s">
        <v>733</v>
      </c>
      <c r="E242" s="100"/>
      <c r="F242" s="28" t="str">
        <f t="shared" si="24"/>
        <v>う１９</v>
      </c>
      <c r="G242" s="28" t="str">
        <f t="shared" si="27"/>
        <v>野村良平</v>
      </c>
      <c r="H242" s="33" t="s">
        <v>734</v>
      </c>
      <c r="I242" s="26" t="s">
        <v>141</v>
      </c>
      <c r="J242" s="103">
        <v>1989</v>
      </c>
      <c r="K242" s="30">
        <f t="shared" si="25"/>
        <v>37</v>
      </c>
      <c r="L242" s="28" t="str">
        <f t="shared" si="28"/>
        <v>OK</v>
      </c>
      <c r="M242" s="102" t="s">
        <v>790</v>
      </c>
      <c r="O242"/>
    </row>
    <row r="243" spans="1:15">
      <c r="A243" s="98" t="s">
        <v>791</v>
      </c>
      <c r="B243" s="105" t="s">
        <v>792</v>
      </c>
      <c r="C243" s="105" t="s">
        <v>793</v>
      </c>
      <c r="D243" s="33" t="s">
        <v>733</v>
      </c>
      <c r="E243" s="100"/>
      <c r="F243" s="28" t="str">
        <f t="shared" si="24"/>
        <v>う２０</v>
      </c>
      <c r="G243" s="28" t="str">
        <f t="shared" si="27"/>
        <v>利光龍司</v>
      </c>
      <c r="H243" s="33" t="s">
        <v>734</v>
      </c>
      <c r="I243" s="26" t="s">
        <v>141</v>
      </c>
      <c r="J243" s="103">
        <v>1972</v>
      </c>
      <c r="K243" s="30">
        <f t="shared" si="25"/>
        <v>54</v>
      </c>
      <c r="L243" s="28" t="str">
        <f t="shared" si="28"/>
        <v>OK</v>
      </c>
      <c r="M243" s="102" t="s">
        <v>775</v>
      </c>
      <c r="O243"/>
    </row>
    <row r="244" spans="1:15">
      <c r="A244" s="98" t="s">
        <v>794</v>
      </c>
      <c r="B244" s="105" t="s">
        <v>795</v>
      </c>
      <c r="C244" s="105" t="s">
        <v>796</v>
      </c>
      <c r="D244" s="33" t="s">
        <v>733</v>
      </c>
      <c r="E244" s="100"/>
      <c r="F244" s="28" t="str">
        <f t="shared" si="24"/>
        <v>う２１</v>
      </c>
      <c r="G244" s="28" t="str">
        <f t="shared" si="27"/>
        <v>八木篤司</v>
      </c>
      <c r="H244" s="33" t="s">
        <v>734</v>
      </c>
      <c r="I244" s="26" t="s">
        <v>141</v>
      </c>
      <c r="J244" s="103">
        <v>1973</v>
      </c>
      <c r="K244" s="30">
        <f t="shared" si="25"/>
        <v>53</v>
      </c>
      <c r="L244" s="28" t="str">
        <f t="shared" si="28"/>
        <v>OK</v>
      </c>
      <c r="M244" s="102" t="s">
        <v>797</v>
      </c>
      <c r="O244"/>
    </row>
    <row r="245" spans="1:15">
      <c r="A245" s="98" t="s">
        <v>798</v>
      </c>
      <c r="B245" s="105" t="s">
        <v>799</v>
      </c>
      <c r="C245" s="105" t="s">
        <v>800</v>
      </c>
      <c r="D245" s="33" t="s">
        <v>733</v>
      </c>
      <c r="E245" s="100"/>
      <c r="F245" s="28" t="str">
        <f t="shared" si="24"/>
        <v>う２２</v>
      </c>
      <c r="G245" s="28" t="str">
        <f t="shared" si="27"/>
        <v>坂田義記</v>
      </c>
      <c r="H245" s="33" t="s">
        <v>734</v>
      </c>
      <c r="I245" s="28" t="s">
        <v>6</v>
      </c>
      <c r="J245" s="103">
        <v>1988</v>
      </c>
      <c r="K245" s="30">
        <f t="shared" si="25"/>
        <v>38</v>
      </c>
      <c r="L245" s="28" t="str">
        <f t="shared" si="28"/>
        <v>OK</v>
      </c>
      <c r="M245" s="102" t="s">
        <v>801</v>
      </c>
      <c r="O245"/>
    </row>
    <row r="246" spans="1:15">
      <c r="A246" s="98" t="s">
        <v>802</v>
      </c>
      <c r="B246" s="105" t="s">
        <v>803</v>
      </c>
      <c r="C246" s="105" t="s">
        <v>804</v>
      </c>
      <c r="D246" s="33" t="s">
        <v>733</v>
      </c>
      <c r="E246" s="100"/>
      <c r="F246" s="28" t="str">
        <f t="shared" si="24"/>
        <v>う２３</v>
      </c>
      <c r="G246" s="28" t="str">
        <f t="shared" si="27"/>
        <v>竹田圭佑</v>
      </c>
      <c r="H246" s="33" t="s">
        <v>734</v>
      </c>
      <c r="I246" s="28" t="s">
        <v>6</v>
      </c>
      <c r="J246" s="103">
        <v>1982</v>
      </c>
      <c r="K246" s="30">
        <f t="shared" si="25"/>
        <v>44</v>
      </c>
      <c r="L246" s="28" t="str">
        <f t="shared" si="28"/>
        <v>OK</v>
      </c>
      <c r="M246" s="102" t="s">
        <v>330</v>
      </c>
      <c r="O246"/>
    </row>
    <row r="247" spans="1:15">
      <c r="A247" s="98" t="s">
        <v>805</v>
      </c>
      <c r="B247" s="105" t="s">
        <v>806</v>
      </c>
      <c r="C247" s="105" t="s">
        <v>807</v>
      </c>
      <c r="D247" s="33" t="s">
        <v>733</v>
      </c>
      <c r="E247" s="100"/>
      <c r="F247" s="28" t="str">
        <f t="shared" si="24"/>
        <v>う２４</v>
      </c>
      <c r="G247" s="28" t="str">
        <f t="shared" si="27"/>
        <v>小泉圭一郎</v>
      </c>
      <c r="H247" s="33" t="s">
        <v>734</v>
      </c>
      <c r="I247" s="28" t="s">
        <v>6</v>
      </c>
      <c r="J247" s="103">
        <v>1989</v>
      </c>
      <c r="K247" s="30">
        <f t="shared" si="25"/>
        <v>37</v>
      </c>
      <c r="L247" s="28" t="str">
        <f t="shared" si="28"/>
        <v>OK</v>
      </c>
      <c r="M247" s="104" t="s">
        <v>808</v>
      </c>
      <c r="O247"/>
    </row>
    <row r="248" spans="1:15">
      <c r="A248" s="98" t="s">
        <v>809</v>
      </c>
      <c r="B248" s="105" t="s">
        <v>810</v>
      </c>
      <c r="C248" s="105" t="s">
        <v>811</v>
      </c>
      <c r="D248" s="33" t="s">
        <v>733</v>
      </c>
      <c r="E248" s="100"/>
      <c r="F248" s="28" t="str">
        <f t="shared" si="24"/>
        <v>う２５</v>
      </c>
      <c r="G248" s="28" t="str">
        <f t="shared" si="27"/>
        <v>渡邊直洋</v>
      </c>
      <c r="H248" s="33" t="s">
        <v>734</v>
      </c>
      <c r="I248" s="26" t="s">
        <v>141</v>
      </c>
      <c r="J248" s="103">
        <v>1988</v>
      </c>
      <c r="K248" s="30">
        <f t="shared" si="25"/>
        <v>38</v>
      </c>
      <c r="L248" s="28" t="str">
        <f t="shared" si="28"/>
        <v>OK</v>
      </c>
      <c r="M248" s="104" t="s">
        <v>812</v>
      </c>
    </row>
    <row r="249" spans="1:15">
      <c r="A249" s="98" t="s">
        <v>813</v>
      </c>
      <c r="B249" s="105" t="s">
        <v>814</v>
      </c>
      <c r="C249" s="105" t="s">
        <v>815</v>
      </c>
      <c r="D249" s="33" t="s">
        <v>733</v>
      </c>
      <c r="E249" s="100"/>
      <c r="F249" s="28" t="str">
        <f t="shared" si="24"/>
        <v>う２６</v>
      </c>
      <c r="G249" s="28" t="str">
        <f t="shared" si="27"/>
        <v>猪師崇人</v>
      </c>
      <c r="H249" s="33" t="s">
        <v>734</v>
      </c>
      <c r="I249" s="26" t="s">
        <v>141</v>
      </c>
      <c r="J249" s="103">
        <v>1985</v>
      </c>
      <c r="K249" s="30">
        <f t="shared" si="25"/>
        <v>41</v>
      </c>
      <c r="L249" s="28" t="str">
        <f t="shared" si="28"/>
        <v>OK</v>
      </c>
      <c r="M249" s="104" t="s">
        <v>812</v>
      </c>
    </row>
    <row r="250" spans="1:15">
      <c r="A250" s="98" t="s">
        <v>816</v>
      </c>
      <c r="B250" s="105" t="s">
        <v>817</v>
      </c>
      <c r="C250" s="105" t="s">
        <v>818</v>
      </c>
      <c r="D250" s="33" t="s">
        <v>733</v>
      </c>
      <c r="E250" s="100"/>
      <c r="F250" s="28" t="str">
        <f t="shared" si="24"/>
        <v>う２７</v>
      </c>
      <c r="G250" s="28" t="str">
        <f t="shared" si="27"/>
        <v>中島章大</v>
      </c>
      <c r="H250" s="33" t="s">
        <v>734</v>
      </c>
      <c r="I250" s="28" t="s">
        <v>6</v>
      </c>
      <c r="J250" s="103">
        <v>1989</v>
      </c>
      <c r="K250" s="30">
        <f t="shared" si="25"/>
        <v>37</v>
      </c>
      <c r="L250" s="28" t="str">
        <f t="shared" si="28"/>
        <v>OK</v>
      </c>
      <c r="M250" s="104" t="s">
        <v>812</v>
      </c>
    </row>
    <row r="251" spans="1:15">
      <c r="A251" s="98" t="s">
        <v>819</v>
      </c>
      <c r="B251" s="105" t="s">
        <v>820</v>
      </c>
      <c r="C251" s="105" t="s">
        <v>821</v>
      </c>
      <c r="D251" s="33" t="s">
        <v>733</v>
      </c>
      <c r="E251" s="100"/>
      <c r="F251" s="28" t="str">
        <f t="shared" si="24"/>
        <v>う２８</v>
      </c>
      <c r="G251" s="28" t="str">
        <f t="shared" si="27"/>
        <v>徳光亮真</v>
      </c>
      <c r="H251" s="33" t="s">
        <v>734</v>
      </c>
      <c r="I251" s="26" t="s">
        <v>141</v>
      </c>
      <c r="J251" s="103">
        <v>1990</v>
      </c>
      <c r="K251" s="30">
        <f t="shared" si="25"/>
        <v>36</v>
      </c>
      <c r="L251" s="28" t="str">
        <f t="shared" si="28"/>
        <v>OK</v>
      </c>
      <c r="M251" s="102" t="s">
        <v>808</v>
      </c>
    </row>
    <row r="252" spans="1:15">
      <c r="A252" s="98" t="s">
        <v>822</v>
      </c>
      <c r="B252" s="105" t="s">
        <v>823</v>
      </c>
      <c r="C252" s="105" t="s">
        <v>824</v>
      </c>
      <c r="D252" s="33" t="s">
        <v>733</v>
      </c>
      <c r="E252" s="100"/>
      <c r="F252" s="28" t="str">
        <f t="shared" si="24"/>
        <v>う２９</v>
      </c>
      <c r="G252" s="28" t="str">
        <f t="shared" si="27"/>
        <v>元生光亮</v>
      </c>
      <c r="H252" s="33" t="s">
        <v>734</v>
      </c>
      <c r="I252" s="26" t="s">
        <v>141</v>
      </c>
      <c r="J252" s="103">
        <v>1990</v>
      </c>
      <c r="K252" s="30">
        <f t="shared" si="25"/>
        <v>36</v>
      </c>
      <c r="L252" s="28" t="str">
        <f t="shared" si="28"/>
        <v>OK</v>
      </c>
      <c r="M252" s="102" t="s">
        <v>812</v>
      </c>
    </row>
    <row r="253" spans="1:15">
      <c r="A253" s="98" t="s">
        <v>825</v>
      </c>
      <c r="B253" s="51" t="s">
        <v>826</v>
      </c>
      <c r="C253" s="106" t="s">
        <v>827</v>
      </c>
      <c r="D253" s="33" t="s">
        <v>733</v>
      </c>
      <c r="E253" s="27"/>
      <c r="F253" s="28" t="str">
        <f t="shared" si="24"/>
        <v>う３０</v>
      </c>
      <c r="G253" s="28" t="str">
        <f>B253&amp;C253</f>
        <v>田中伸一</v>
      </c>
      <c r="H253" s="33" t="s">
        <v>734</v>
      </c>
      <c r="I253" s="114" t="s">
        <v>828</v>
      </c>
      <c r="J253" s="88">
        <v>1964</v>
      </c>
      <c r="K253" s="30">
        <f t="shared" si="25"/>
        <v>62</v>
      </c>
      <c r="L253" s="87" t="str">
        <f>IF(G253="","",IF(COUNTIF($H$4:$H$619,G253)&gt;1,"2重登録","OK"))</f>
        <v>OK</v>
      </c>
      <c r="M253" s="28" t="s">
        <v>58</v>
      </c>
    </row>
    <row r="254" spans="1:15">
      <c r="A254" s="98" t="s">
        <v>829</v>
      </c>
      <c r="B254" s="117" t="s">
        <v>830</v>
      </c>
      <c r="C254" s="117" t="s">
        <v>831</v>
      </c>
      <c r="D254" s="33" t="s">
        <v>733</v>
      </c>
      <c r="E254" s="107"/>
      <c r="F254" s="28" t="str">
        <f t="shared" si="24"/>
        <v>う３１</v>
      </c>
      <c r="G254" s="31" t="str">
        <f>B254&amp;C254</f>
        <v>原田真稔</v>
      </c>
      <c r="H254" s="33" t="s">
        <v>734</v>
      </c>
      <c r="I254" s="68" t="s">
        <v>141</v>
      </c>
      <c r="J254" s="118">
        <v>1974</v>
      </c>
      <c r="K254" s="30">
        <f t="shared" si="25"/>
        <v>52</v>
      </c>
      <c r="L254" s="69" t="str">
        <f>IF(G254="","",IF(COUNTIF($G$47:$G$439,G254)&gt;1,"2重登録","OK"))</f>
        <v>OK</v>
      </c>
      <c r="M254" s="119" t="s">
        <v>381</v>
      </c>
    </row>
    <row r="255" spans="1:15">
      <c r="A255" s="98" t="s">
        <v>832</v>
      </c>
      <c r="B255" s="120" t="s">
        <v>833</v>
      </c>
      <c r="C255" s="120" t="s">
        <v>834</v>
      </c>
      <c r="D255" s="33" t="s">
        <v>733</v>
      </c>
      <c r="E255" s="107"/>
      <c r="F255" s="28" t="str">
        <f t="shared" si="24"/>
        <v>う３２</v>
      </c>
      <c r="G255" s="31" t="str">
        <f>B255&amp;C255</f>
        <v>谷本健人</v>
      </c>
      <c r="H255" s="33" t="s">
        <v>734</v>
      </c>
      <c r="I255" s="68" t="s">
        <v>141</v>
      </c>
      <c r="J255" s="118">
        <v>1967</v>
      </c>
      <c r="K255" s="30">
        <f t="shared" si="25"/>
        <v>59</v>
      </c>
      <c r="L255" s="69" t="str">
        <f>IF(G255="","",IF(COUNTIF($G$47:$G$439,G255)&gt;1,"2重登録","OK"))</f>
        <v>OK</v>
      </c>
      <c r="M255" s="119" t="s">
        <v>7</v>
      </c>
      <c r="N255"/>
    </row>
    <row r="256" spans="1:15">
      <c r="A256" s="98" t="s">
        <v>835</v>
      </c>
      <c r="B256" s="120" t="s">
        <v>836</v>
      </c>
      <c r="C256" s="120" t="s">
        <v>837</v>
      </c>
      <c r="D256" s="33" t="s">
        <v>733</v>
      </c>
      <c r="E256" s="107"/>
      <c r="F256" s="28" t="str">
        <f t="shared" si="24"/>
        <v>う３３</v>
      </c>
      <c r="G256" s="31" t="str">
        <f t="shared" ref="G256:G258" si="29">B256&amp;C256</f>
        <v>中嶋優人</v>
      </c>
      <c r="H256" s="33" t="s">
        <v>734</v>
      </c>
      <c r="I256" s="68" t="s">
        <v>141</v>
      </c>
      <c r="J256" s="118">
        <v>1997</v>
      </c>
      <c r="K256" s="30">
        <f t="shared" si="25"/>
        <v>29</v>
      </c>
      <c r="L256" s="69" t="str">
        <f>IF(G256="","",IF(COUNTIF($G$47:$G$439,G256)&gt;1,"2重登録","OK"))</f>
        <v>OK</v>
      </c>
      <c r="M256" s="119" t="s">
        <v>838</v>
      </c>
      <c r="N256"/>
      <c r="O256" s="11"/>
    </row>
    <row r="257" spans="1:15">
      <c r="A257" s="98" t="s">
        <v>839</v>
      </c>
      <c r="B257" s="120" t="s">
        <v>840</v>
      </c>
      <c r="C257" s="120" t="s">
        <v>841</v>
      </c>
      <c r="D257" s="33" t="s">
        <v>733</v>
      </c>
      <c r="E257" s="107"/>
      <c r="F257" s="28" t="str">
        <f t="shared" si="24"/>
        <v>う３４</v>
      </c>
      <c r="G257" s="31" t="str">
        <f t="shared" si="29"/>
        <v>赤岡景伍</v>
      </c>
      <c r="H257" s="33" t="s">
        <v>734</v>
      </c>
      <c r="I257" s="68" t="s">
        <v>141</v>
      </c>
      <c r="J257" s="118">
        <v>1999</v>
      </c>
      <c r="K257" s="30">
        <f t="shared" si="25"/>
        <v>27</v>
      </c>
      <c r="L257" s="69" t="str">
        <f>IF(G257="","",IF(COUNTIF($G$47:$G$439,G257)&gt;1,"2重登録","OK"))</f>
        <v>OK</v>
      </c>
      <c r="M257" s="119" t="s">
        <v>838</v>
      </c>
      <c r="N257"/>
      <c r="O257" s="11"/>
    </row>
    <row r="258" spans="1:15">
      <c r="A258" s="98" t="s">
        <v>842</v>
      </c>
      <c r="B258" s="120" t="s">
        <v>843</v>
      </c>
      <c r="C258" s="120" t="s">
        <v>844</v>
      </c>
      <c r="D258" s="33" t="s">
        <v>733</v>
      </c>
      <c r="E258" s="107"/>
      <c r="F258" s="28" t="str">
        <f t="shared" si="24"/>
        <v>う３５</v>
      </c>
      <c r="G258" s="31" t="str">
        <f t="shared" si="29"/>
        <v>安井栄司</v>
      </c>
      <c r="H258" s="33" t="s">
        <v>734</v>
      </c>
      <c r="I258" s="68" t="s">
        <v>141</v>
      </c>
      <c r="J258" s="118">
        <v>1964</v>
      </c>
      <c r="K258" s="30">
        <f t="shared" si="25"/>
        <v>62</v>
      </c>
      <c r="L258" s="69" t="str">
        <f>IF(G258="","",IF(COUNTIF($G$47:$G$439,G258)&gt;1,"2重登録","OK"))</f>
        <v>OK</v>
      </c>
      <c r="M258" s="119" t="s">
        <v>295</v>
      </c>
      <c r="N258"/>
      <c r="O258" s="11"/>
    </row>
    <row r="259" spans="1:15">
      <c r="A259" s="98" t="s">
        <v>845</v>
      </c>
      <c r="B259" s="121" t="s">
        <v>846</v>
      </c>
      <c r="C259" s="121" t="s">
        <v>847</v>
      </c>
      <c r="D259" s="33" t="s">
        <v>733</v>
      </c>
      <c r="E259" s="100"/>
      <c r="F259" s="28" t="str">
        <f t="shared" si="24"/>
        <v>う３６</v>
      </c>
      <c r="G259" s="28" t="str">
        <f t="shared" si="27"/>
        <v>今井順子</v>
      </c>
      <c r="H259" s="33" t="s">
        <v>734</v>
      </c>
      <c r="I259" s="78" t="s">
        <v>604</v>
      </c>
      <c r="J259" s="103">
        <v>1957</v>
      </c>
      <c r="K259" s="30">
        <f t="shared" si="25"/>
        <v>69</v>
      </c>
      <c r="L259" s="28" t="str">
        <f t="shared" ref="L259:L272" si="30">IF(G259="","",IF(COUNTIF($G$8:$G$390,G259)&gt;1,"2重登録","OK"))</f>
        <v>OK</v>
      </c>
      <c r="M259" s="122" t="s">
        <v>848</v>
      </c>
      <c r="N259"/>
      <c r="O259" s="11"/>
    </row>
    <row r="260" spans="1:15">
      <c r="A260" s="98" t="s">
        <v>849</v>
      </c>
      <c r="B260" s="121" t="s">
        <v>850</v>
      </c>
      <c r="C260" s="121" t="s">
        <v>851</v>
      </c>
      <c r="D260" s="33" t="s">
        <v>733</v>
      </c>
      <c r="E260" s="100"/>
      <c r="F260" s="28" t="str">
        <f t="shared" si="24"/>
        <v>う３７</v>
      </c>
      <c r="G260" s="28" t="str">
        <f t="shared" si="27"/>
        <v>伊吹邦子</v>
      </c>
      <c r="H260" s="33" t="s">
        <v>734</v>
      </c>
      <c r="I260" s="78" t="s">
        <v>89</v>
      </c>
      <c r="J260" s="101">
        <v>1969</v>
      </c>
      <c r="K260" s="30">
        <f t="shared" si="25"/>
        <v>57</v>
      </c>
      <c r="L260" s="28" t="str">
        <f t="shared" si="30"/>
        <v>OK</v>
      </c>
      <c r="M260" s="107" t="s">
        <v>797</v>
      </c>
      <c r="N260"/>
      <c r="O260" s="11"/>
    </row>
    <row r="261" spans="1:15">
      <c r="A261" s="98" t="s">
        <v>852</v>
      </c>
      <c r="B261" s="123" t="s">
        <v>853</v>
      </c>
      <c r="C261" s="123" t="s">
        <v>854</v>
      </c>
      <c r="D261" s="33" t="s">
        <v>733</v>
      </c>
      <c r="E261" s="100"/>
      <c r="F261" s="28" t="str">
        <f t="shared" si="24"/>
        <v>う３８</v>
      </c>
      <c r="G261" s="28" t="str">
        <f t="shared" si="27"/>
        <v>植垣貴美子</v>
      </c>
      <c r="H261" s="33" t="s">
        <v>734</v>
      </c>
      <c r="I261" s="124" t="s">
        <v>89</v>
      </c>
      <c r="J261" s="109">
        <v>1965</v>
      </c>
      <c r="K261" s="30">
        <f t="shared" si="25"/>
        <v>61</v>
      </c>
      <c r="L261" s="28" t="str">
        <f t="shared" si="30"/>
        <v>OK</v>
      </c>
      <c r="M261" s="125" t="s">
        <v>256</v>
      </c>
      <c r="N261"/>
      <c r="O261" s="11"/>
    </row>
    <row r="262" spans="1:15">
      <c r="A262" s="98" t="s">
        <v>855</v>
      </c>
      <c r="B262" s="126" t="s">
        <v>856</v>
      </c>
      <c r="C262" s="126" t="s">
        <v>857</v>
      </c>
      <c r="D262" s="33" t="s">
        <v>733</v>
      </c>
      <c r="E262" s="100"/>
      <c r="F262" s="28" t="str">
        <f t="shared" ref="F262:F327" si="31">A262</f>
        <v>う３９</v>
      </c>
      <c r="G262" s="28" t="str">
        <f t="shared" si="27"/>
        <v>牛道心</v>
      </c>
      <c r="H262" s="33" t="s">
        <v>734</v>
      </c>
      <c r="I262" s="78" t="s">
        <v>89</v>
      </c>
      <c r="J262" s="88">
        <v>1978</v>
      </c>
      <c r="K262" s="30">
        <f t="shared" si="25"/>
        <v>48</v>
      </c>
      <c r="L262" s="28" t="str">
        <f t="shared" si="30"/>
        <v>OK</v>
      </c>
      <c r="M262" s="114" t="s">
        <v>858</v>
      </c>
      <c r="N262"/>
      <c r="O262" s="11"/>
    </row>
    <row r="263" spans="1:15">
      <c r="A263" s="98" t="s">
        <v>859</v>
      </c>
      <c r="B263" s="126" t="s">
        <v>860</v>
      </c>
      <c r="C263" s="126" t="s">
        <v>861</v>
      </c>
      <c r="D263" s="33" t="s">
        <v>733</v>
      </c>
      <c r="E263" s="100"/>
      <c r="F263" s="28" t="str">
        <f t="shared" si="31"/>
        <v>う４０</v>
      </c>
      <c r="G263" s="28" t="str">
        <f t="shared" si="27"/>
        <v>梅田陽子</v>
      </c>
      <c r="H263" s="33" t="s">
        <v>734</v>
      </c>
      <c r="I263" s="78" t="s">
        <v>89</v>
      </c>
      <c r="J263" s="88">
        <v>1969</v>
      </c>
      <c r="K263" s="30">
        <f t="shared" ref="K263:K344" si="32">IF(J263="","",(2026-J263))</f>
        <v>57</v>
      </c>
      <c r="L263" s="28" t="str">
        <f t="shared" si="30"/>
        <v>OK</v>
      </c>
      <c r="M263" s="107" t="s">
        <v>862</v>
      </c>
      <c r="N263"/>
      <c r="O263" s="11"/>
    </row>
    <row r="264" spans="1:15">
      <c r="A264" s="98" t="s">
        <v>863</v>
      </c>
      <c r="B264" s="126" t="s">
        <v>746</v>
      </c>
      <c r="C264" s="126" t="s">
        <v>864</v>
      </c>
      <c r="D264" s="33" t="s">
        <v>733</v>
      </c>
      <c r="E264" s="100"/>
      <c r="F264" s="28" t="str">
        <f t="shared" si="31"/>
        <v>う４１</v>
      </c>
      <c r="G264" s="28" t="str">
        <f t="shared" si="27"/>
        <v>垣内美香</v>
      </c>
      <c r="H264" s="33" t="s">
        <v>734</v>
      </c>
      <c r="I264" s="78" t="s">
        <v>89</v>
      </c>
      <c r="J264" s="101">
        <v>1968</v>
      </c>
      <c r="K264" s="30">
        <f t="shared" si="32"/>
        <v>58</v>
      </c>
      <c r="L264" s="28" t="str">
        <f t="shared" si="30"/>
        <v>OK</v>
      </c>
      <c r="M264" s="125" t="s">
        <v>65</v>
      </c>
      <c r="N264"/>
      <c r="O264" s="11"/>
    </row>
    <row r="265" spans="1:15">
      <c r="A265" s="98" t="s">
        <v>865</v>
      </c>
      <c r="B265" s="127" t="s">
        <v>866</v>
      </c>
      <c r="C265" s="127" t="s">
        <v>867</v>
      </c>
      <c r="D265" s="33" t="s">
        <v>733</v>
      </c>
      <c r="E265" s="100"/>
      <c r="F265" s="28" t="str">
        <f t="shared" si="31"/>
        <v>う４２</v>
      </c>
      <c r="G265" s="28" t="str">
        <f t="shared" si="27"/>
        <v>辻佳子</v>
      </c>
      <c r="H265" s="33" t="s">
        <v>734</v>
      </c>
      <c r="I265" s="78" t="s">
        <v>89</v>
      </c>
      <c r="J265" s="128">
        <v>1973</v>
      </c>
      <c r="K265" s="30">
        <f t="shared" si="32"/>
        <v>53</v>
      </c>
      <c r="L265" s="28" t="str">
        <f t="shared" si="30"/>
        <v>OK</v>
      </c>
      <c r="M265" s="102" t="s">
        <v>797</v>
      </c>
      <c r="N265"/>
      <c r="O265" s="11"/>
    </row>
    <row r="266" spans="1:15">
      <c r="A266" s="98" t="s">
        <v>868</v>
      </c>
      <c r="B266" s="126" t="s">
        <v>869</v>
      </c>
      <c r="C266" s="126" t="s">
        <v>870</v>
      </c>
      <c r="D266" s="33" t="s">
        <v>733</v>
      </c>
      <c r="E266" s="100"/>
      <c r="F266" s="28" t="str">
        <f t="shared" si="31"/>
        <v>う４３</v>
      </c>
      <c r="G266" s="28" t="str">
        <f t="shared" si="27"/>
        <v>苗村直子</v>
      </c>
      <c r="H266" s="33" t="s">
        <v>734</v>
      </c>
      <c r="I266" s="78" t="s">
        <v>89</v>
      </c>
      <c r="J266" s="128">
        <v>1974</v>
      </c>
      <c r="K266" s="30">
        <f t="shared" si="32"/>
        <v>52</v>
      </c>
      <c r="L266" s="28" t="str">
        <f t="shared" si="30"/>
        <v>OK</v>
      </c>
      <c r="M266" s="102" t="s">
        <v>871</v>
      </c>
      <c r="N266"/>
      <c r="O266" s="11"/>
    </row>
    <row r="267" spans="1:15">
      <c r="A267" s="98" t="s">
        <v>872</v>
      </c>
      <c r="B267" s="126" t="s">
        <v>873</v>
      </c>
      <c r="C267" s="126" t="s">
        <v>874</v>
      </c>
      <c r="D267" s="33" t="s">
        <v>733</v>
      </c>
      <c r="E267" s="100"/>
      <c r="F267" s="28" t="str">
        <f t="shared" si="31"/>
        <v>う４４</v>
      </c>
      <c r="G267" s="28" t="str">
        <f t="shared" si="27"/>
        <v>藤田博美</v>
      </c>
      <c r="H267" s="33" t="s">
        <v>734</v>
      </c>
      <c r="I267" s="78" t="s">
        <v>89</v>
      </c>
      <c r="J267" s="111">
        <v>1970</v>
      </c>
      <c r="K267" s="30">
        <f t="shared" si="32"/>
        <v>56</v>
      </c>
      <c r="L267" s="28" t="str">
        <f t="shared" si="30"/>
        <v>OK</v>
      </c>
      <c r="M267" s="102" t="s">
        <v>158</v>
      </c>
      <c r="N267"/>
      <c r="O267" s="11"/>
    </row>
    <row r="268" spans="1:15">
      <c r="A268" s="98" t="s">
        <v>875</v>
      </c>
      <c r="B268" s="129" t="s">
        <v>876</v>
      </c>
      <c r="C268" s="129" t="s">
        <v>877</v>
      </c>
      <c r="D268" s="33" t="s">
        <v>733</v>
      </c>
      <c r="E268" s="100"/>
      <c r="F268" s="28" t="str">
        <f t="shared" si="31"/>
        <v>う４５</v>
      </c>
      <c r="G268" s="28" t="str">
        <f t="shared" si="27"/>
        <v>竹下光代</v>
      </c>
      <c r="H268" s="33" t="s">
        <v>734</v>
      </c>
      <c r="I268" s="78" t="s">
        <v>89</v>
      </c>
      <c r="J268" s="103">
        <v>1974</v>
      </c>
      <c r="K268" s="30">
        <f t="shared" si="32"/>
        <v>52</v>
      </c>
      <c r="L268" s="28" t="str">
        <f t="shared" si="30"/>
        <v>OK</v>
      </c>
      <c r="M268" s="122" t="s">
        <v>108</v>
      </c>
      <c r="N268"/>
      <c r="O268" s="11"/>
    </row>
    <row r="269" spans="1:15">
      <c r="A269" s="98" t="s">
        <v>878</v>
      </c>
      <c r="B269" s="121" t="s">
        <v>879</v>
      </c>
      <c r="C269" s="121" t="s">
        <v>880</v>
      </c>
      <c r="D269" s="33" t="s">
        <v>733</v>
      </c>
      <c r="E269" s="100"/>
      <c r="F269" s="28" t="str">
        <f t="shared" si="31"/>
        <v>う４６</v>
      </c>
      <c r="G269" s="28" t="str">
        <f t="shared" si="27"/>
        <v>姫井亜利沙</v>
      </c>
      <c r="H269" s="33" t="s">
        <v>734</v>
      </c>
      <c r="I269" s="78" t="s">
        <v>89</v>
      </c>
      <c r="J269" s="103">
        <v>1982</v>
      </c>
      <c r="K269" s="30">
        <f t="shared" si="32"/>
        <v>44</v>
      </c>
      <c r="L269" s="28" t="str">
        <f t="shared" si="30"/>
        <v>OK</v>
      </c>
      <c r="M269" s="102" t="s">
        <v>797</v>
      </c>
      <c r="N269"/>
      <c r="O269" s="11"/>
    </row>
    <row r="270" spans="1:15">
      <c r="A270" s="98" t="s">
        <v>881</v>
      </c>
      <c r="B270" s="126" t="s">
        <v>882</v>
      </c>
      <c r="C270" s="126" t="s">
        <v>883</v>
      </c>
      <c r="D270" s="33" t="s">
        <v>733</v>
      </c>
      <c r="E270" s="100"/>
      <c r="F270" s="28" t="str">
        <f t="shared" si="31"/>
        <v>う４７</v>
      </c>
      <c r="G270" s="28" t="str">
        <f t="shared" si="27"/>
        <v>村田彩子</v>
      </c>
      <c r="H270" s="33" t="s">
        <v>734</v>
      </c>
      <c r="I270" s="78" t="s">
        <v>89</v>
      </c>
      <c r="J270" s="103">
        <v>1968</v>
      </c>
      <c r="K270" s="30">
        <f t="shared" si="32"/>
        <v>58</v>
      </c>
      <c r="L270" s="28" t="str">
        <f t="shared" si="30"/>
        <v>OK</v>
      </c>
      <c r="M270" s="102" t="s">
        <v>65</v>
      </c>
      <c r="N270"/>
      <c r="O270" s="11"/>
    </row>
    <row r="271" spans="1:15">
      <c r="A271" s="98" t="s">
        <v>884</v>
      </c>
      <c r="B271" s="126" t="s">
        <v>885</v>
      </c>
      <c r="C271" s="126" t="s">
        <v>886</v>
      </c>
      <c r="D271" s="33" t="s">
        <v>733</v>
      </c>
      <c r="E271" s="100"/>
      <c r="F271" s="28" t="str">
        <f t="shared" si="31"/>
        <v>う４８</v>
      </c>
      <c r="G271" s="28" t="str">
        <f t="shared" si="27"/>
        <v>村川庸子</v>
      </c>
      <c r="H271" s="33" t="s">
        <v>734</v>
      </c>
      <c r="I271" s="78" t="s">
        <v>89</v>
      </c>
      <c r="J271" s="103">
        <v>1969</v>
      </c>
      <c r="K271" s="30">
        <f t="shared" si="32"/>
        <v>57</v>
      </c>
      <c r="L271" s="28" t="str">
        <f t="shared" si="30"/>
        <v>OK</v>
      </c>
      <c r="M271" s="102" t="s">
        <v>887</v>
      </c>
      <c r="N271"/>
      <c r="O271" s="11"/>
    </row>
    <row r="272" spans="1:15">
      <c r="A272" s="98" t="s">
        <v>888</v>
      </c>
      <c r="B272" s="126" t="s">
        <v>889</v>
      </c>
      <c r="C272" s="126" t="s">
        <v>890</v>
      </c>
      <c r="D272" s="33" t="s">
        <v>733</v>
      </c>
      <c r="E272" s="130"/>
      <c r="F272" s="28" t="str">
        <f t="shared" si="31"/>
        <v>う４９</v>
      </c>
      <c r="G272" s="28" t="str">
        <f t="shared" si="27"/>
        <v>古株淳子</v>
      </c>
      <c r="H272" s="33" t="s">
        <v>734</v>
      </c>
      <c r="I272" s="78" t="s">
        <v>89</v>
      </c>
      <c r="J272" s="131">
        <v>1968</v>
      </c>
      <c r="K272" s="30">
        <f t="shared" si="32"/>
        <v>58</v>
      </c>
      <c r="L272" s="28" t="str">
        <f t="shared" si="30"/>
        <v>OK</v>
      </c>
      <c r="M272" s="132" t="s">
        <v>891</v>
      </c>
      <c r="N272"/>
      <c r="O272" s="11"/>
    </row>
    <row r="273" spans="1:15">
      <c r="A273" s="98" t="s">
        <v>892</v>
      </c>
      <c r="B273" s="133" t="s">
        <v>830</v>
      </c>
      <c r="C273" s="133" t="s">
        <v>893</v>
      </c>
      <c r="D273" s="33" t="s">
        <v>733</v>
      </c>
      <c r="E273" s="107"/>
      <c r="F273" s="28" t="str">
        <f t="shared" si="31"/>
        <v>う５０</v>
      </c>
      <c r="G273" s="31" t="str">
        <f t="shared" si="27"/>
        <v>原田洋子</v>
      </c>
      <c r="H273" s="33" t="s">
        <v>734</v>
      </c>
      <c r="I273" s="77" t="s">
        <v>89</v>
      </c>
      <c r="J273" s="118">
        <v>1976</v>
      </c>
      <c r="K273" s="30">
        <f t="shared" si="32"/>
        <v>50</v>
      </c>
      <c r="L273" s="69" t="str">
        <f t="shared" ref="L273:L278" si="33">IF(G273="","",IF(COUNTIF($G$47:$G$439,G273)&gt;1,"2重登録","OK"))</f>
        <v>OK</v>
      </c>
      <c r="M273" s="119" t="s">
        <v>381</v>
      </c>
      <c r="N273"/>
      <c r="O273" s="11"/>
    </row>
    <row r="274" spans="1:15">
      <c r="A274" s="98" t="s">
        <v>894</v>
      </c>
      <c r="B274" s="133" t="s">
        <v>895</v>
      </c>
      <c r="C274" s="133" t="s">
        <v>896</v>
      </c>
      <c r="D274" s="33" t="s">
        <v>733</v>
      </c>
      <c r="E274" s="107"/>
      <c r="F274" s="28" t="str">
        <f t="shared" si="31"/>
        <v>う５１</v>
      </c>
      <c r="G274" s="31" t="str">
        <f t="shared" si="27"/>
        <v>小川陽子</v>
      </c>
      <c r="H274" s="33" t="s">
        <v>734</v>
      </c>
      <c r="I274" s="77" t="s">
        <v>89</v>
      </c>
      <c r="J274" s="118">
        <v>1971</v>
      </c>
      <c r="K274" s="30">
        <f t="shared" si="32"/>
        <v>55</v>
      </c>
      <c r="L274" s="69" t="str">
        <f t="shared" si="33"/>
        <v>OK</v>
      </c>
      <c r="M274" s="119" t="s">
        <v>381</v>
      </c>
      <c r="N274"/>
      <c r="O274" s="11"/>
    </row>
    <row r="275" spans="1:15">
      <c r="A275" s="98" t="s">
        <v>897</v>
      </c>
      <c r="B275" s="133" t="s">
        <v>898</v>
      </c>
      <c r="C275" s="133" t="s">
        <v>899</v>
      </c>
      <c r="D275" s="33" t="s">
        <v>733</v>
      </c>
      <c r="E275" s="107"/>
      <c r="F275" s="28" t="str">
        <f t="shared" si="31"/>
        <v>う５２</v>
      </c>
      <c r="G275" s="31" t="str">
        <f t="shared" si="27"/>
        <v>山口千恵</v>
      </c>
      <c r="H275" s="33" t="s">
        <v>734</v>
      </c>
      <c r="I275" s="77" t="s">
        <v>89</v>
      </c>
      <c r="J275" s="118">
        <v>1978</v>
      </c>
      <c r="K275" s="30">
        <f t="shared" si="32"/>
        <v>48</v>
      </c>
      <c r="L275" s="69" t="str">
        <f t="shared" si="33"/>
        <v>OK</v>
      </c>
      <c r="M275" s="119" t="s">
        <v>281</v>
      </c>
      <c r="N275"/>
      <c r="O275" s="11"/>
    </row>
    <row r="276" spans="1:15">
      <c r="A276" s="98" t="s">
        <v>900</v>
      </c>
      <c r="B276" s="133" t="s">
        <v>388</v>
      </c>
      <c r="C276" s="133" t="s">
        <v>901</v>
      </c>
      <c r="D276" s="33" t="s">
        <v>733</v>
      </c>
      <c r="E276" s="88" t="s">
        <v>567</v>
      </c>
      <c r="F276" s="28" t="str">
        <f t="shared" si="31"/>
        <v>う５３</v>
      </c>
      <c r="G276" s="31" t="str">
        <f>B276&amp;C276</f>
        <v>森心奈</v>
      </c>
      <c r="H276" s="33" t="s">
        <v>734</v>
      </c>
      <c r="I276" s="77" t="s">
        <v>89</v>
      </c>
      <c r="J276" s="118">
        <v>2013</v>
      </c>
      <c r="K276" s="30">
        <f>IF(J276="","",(2026-J276))</f>
        <v>13</v>
      </c>
      <c r="L276" s="69" t="str">
        <f t="shared" si="33"/>
        <v>OK</v>
      </c>
      <c r="M276" s="119" t="s">
        <v>295</v>
      </c>
      <c r="N276"/>
      <c r="O276" s="11"/>
    </row>
    <row r="277" spans="1:15">
      <c r="A277" s="98" t="s">
        <v>902</v>
      </c>
      <c r="B277" s="39" t="s">
        <v>903</v>
      </c>
      <c r="C277" s="39" t="s">
        <v>904</v>
      </c>
      <c r="D277" s="33" t="s">
        <v>733</v>
      </c>
      <c r="E277" s="32"/>
      <c r="F277" s="28" t="str">
        <f t="shared" si="31"/>
        <v>う５４</v>
      </c>
      <c r="G277" s="25" t="str">
        <f>B277&amp;C277</f>
        <v>河野由子</v>
      </c>
      <c r="H277" s="33" t="s">
        <v>734</v>
      </c>
      <c r="I277" s="77" t="s">
        <v>89</v>
      </c>
      <c r="J277" s="37">
        <v>1961</v>
      </c>
      <c r="K277" s="40">
        <f>IF(J277="","",(2026-J277))</f>
        <v>65</v>
      </c>
      <c r="L277" s="25" t="str">
        <f t="shared" si="33"/>
        <v>OK</v>
      </c>
      <c r="M277" s="25" t="s">
        <v>381</v>
      </c>
      <c r="N277"/>
      <c r="O277" s="11"/>
    </row>
    <row r="278" spans="1:15">
      <c r="A278" s="98" t="s">
        <v>905</v>
      </c>
      <c r="B278" s="25" t="s">
        <v>817</v>
      </c>
      <c r="C278" s="25" t="s">
        <v>906</v>
      </c>
      <c r="D278" s="33" t="s">
        <v>733</v>
      </c>
      <c r="E278" s="32"/>
      <c r="F278" s="28" t="str">
        <f t="shared" si="31"/>
        <v>う５５</v>
      </c>
      <c r="G278" s="25" t="str">
        <f>B278&amp;C278</f>
        <v>中島大輔</v>
      </c>
      <c r="H278" s="33" t="s">
        <v>734</v>
      </c>
      <c r="I278" s="148" t="s">
        <v>828</v>
      </c>
      <c r="J278" s="37">
        <v>1984</v>
      </c>
      <c r="K278" s="40">
        <f>IF(J278="","",(2026-J278))</f>
        <v>42</v>
      </c>
      <c r="L278" s="25" t="str">
        <f t="shared" si="33"/>
        <v>OK</v>
      </c>
      <c r="M278" s="25" t="s">
        <v>907</v>
      </c>
      <c r="N278"/>
      <c r="O278" s="11"/>
    </row>
    <row r="279" spans="1:15">
      <c r="A279" s="149"/>
      <c r="B279" s="67">
        <v>10</v>
      </c>
      <c r="C279" s="94"/>
      <c r="D279" s="134" t="s">
        <v>908</v>
      </c>
      <c r="E279" s="22"/>
      <c r="F279" s="41"/>
      <c r="G279" s="41"/>
      <c r="H279" s="134"/>
      <c r="I279" s="41"/>
      <c r="J279" s="135"/>
      <c r="K279" s="30" t="str">
        <f t="shared" si="32"/>
        <v/>
      </c>
      <c r="L279" s="41"/>
      <c r="M279" s="136"/>
      <c r="N279"/>
      <c r="O279" s="11"/>
    </row>
    <row r="280" spans="1:15">
      <c r="A280" s="25" t="s">
        <v>909</v>
      </c>
      <c r="B280" s="78" t="s">
        <v>910</v>
      </c>
      <c r="C280" s="78" t="s">
        <v>911</v>
      </c>
      <c r="D280" s="26" t="s">
        <v>912</v>
      </c>
      <c r="E280" s="27"/>
      <c r="F280" s="28" t="str">
        <f t="shared" si="31"/>
        <v>た０１</v>
      </c>
      <c r="G280" s="28" t="str">
        <f>B280&amp;C280</f>
        <v>川瀬清子</v>
      </c>
      <c r="H280" s="28" t="str">
        <f>D280</f>
        <v>建部TC</v>
      </c>
      <c r="I280" s="78" t="s">
        <v>89</v>
      </c>
      <c r="J280" s="29">
        <v>1969</v>
      </c>
      <c r="K280" s="30">
        <f>IF(J280="","",(2026-J280))</f>
        <v>57</v>
      </c>
      <c r="L280" s="28" t="str">
        <f t="shared" ref="L280:L289" si="34">IF(G280="","",IF(COUNTIF($G$4:$G$103,G280)&gt;1,"2重登録","OK"))</f>
        <v>OK</v>
      </c>
      <c r="M280" s="79" t="s">
        <v>108</v>
      </c>
      <c r="N280"/>
      <c r="O280" s="11"/>
    </row>
    <row r="281" spans="1:15">
      <c r="A281" s="28" t="s">
        <v>913</v>
      </c>
      <c r="B281" s="28" t="s">
        <v>914</v>
      </c>
      <c r="C281" s="28" t="s">
        <v>915</v>
      </c>
      <c r="D281" s="26" t="s">
        <v>912</v>
      </c>
      <c r="E281" s="27"/>
      <c r="F281" s="28" t="str">
        <f t="shared" si="31"/>
        <v>た０２</v>
      </c>
      <c r="G281" s="28" t="str">
        <f t="shared" ref="G281:G289" si="35">B281&amp;C281</f>
        <v>中村雅宣</v>
      </c>
      <c r="H281" s="28" t="str">
        <f t="shared" ref="H281:H289" si="36">D281</f>
        <v>建部TC</v>
      </c>
      <c r="I281" s="28" t="s">
        <v>6</v>
      </c>
      <c r="J281" s="31">
        <v>1978</v>
      </c>
      <c r="K281" s="30">
        <f t="shared" ref="K281:K289" si="37">IF(J281="","",(2026-J281))</f>
        <v>48</v>
      </c>
      <c r="L281" s="28" t="str">
        <f t="shared" si="34"/>
        <v>OK</v>
      </c>
      <c r="M281" s="79" t="s">
        <v>108</v>
      </c>
      <c r="N281"/>
      <c r="O281" s="11"/>
    </row>
    <row r="282" spans="1:15">
      <c r="A282" s="28" t="s">
        <v>916</v>
      </c>
      <c r="B282" s="26" t="s">
        <v>917</v>
      </c>
      <c r="C282" s="26" t="s">
        <v>918</v>
      </c>
      <c r="D282" s="26" t="s">
        <v>912</v>
      </c>
      <c r="E282" s="27"/>
      <c r="F282" s="28" t="str">
        <f t="shared" si="31"/>
        <v>た０３</v>
      </c>
      <c r="G282" s="28" t="str">
        <f t="shared" si="35"/>
        <v>村地直也</v>
      </c>
      <c r="H282" s="28" t="str">
        <f t="shared" si="36"/>
        <v>建部TC</v>
      </c>
      <c r="I282" s="28" t="s">
        <v>6</v>
      </c>
      <c r="J282" s="29">
        <v>1989</v>
      </c>
      <c r="K282" s="30">
        <f t="shared" si="37"/>
        <v>37</v>
      </c>
      <c r="L282" s="28" t="str">
        <f t="shared" si="34"/>
        <v>OK</v>
      </c>
      <c r="M282" s="79" t="s">
        <v>108</v>
      </c>
      <c r="N282"/>
      <c r="O282" s="11"/>
    </row>
    <row r="283" spans="1:15">
      <c r="A283" s="25" t="s">
        <v>919</v>
      </c>
      <c r="B283" s="78" t="s">
        <v>920</v>
      </c>
      <c r="C283" s="78" t="s">
        <v>921</v>
      </c>
      <c r="D283" s="26" t="s">
        <v>912</v>
      </c>
      <c r="E283" s="27"/>
      <c r="F283" s="28" t="str">
        <f t="shared" si="31"/>
        <v>た０４</v>
      </c>
      <c r="G283" s="28" t="str">
        <f t="shared" si="35"/>
        <v>小梶優子</v>
      </c>
      <c r="H283" s="28" t="str">
        <f t="shared" si="36"/>
        <v>建部TC</v>
      </c>
      <c r="I283" s="78" t="s">
        <v>89</v>
      </c>
      <c r="J283" s="31">
        <v>1974</v>
      </c>
      <c r="K283" s="30">
        <f t="shared" si="37"/>
        <v>52</v>
      </c>
      <c r="L283" s="28" t="str">
        <f t="shared" si="34"/>
        <v>OK</v>
      </c>
      <c r="M283" s="79" t="s">
        <v>108</v>
      </c>
      <c r="N283"/>
      <c r="O283"/>
    </row>
    <row r="284" spans="1:15">
      <c r="A284" s="28" t="s">
        <v>922</v>
      </c>
      <c r="B284" s="78" t="s">
        <v>923</v>
      </c>
      <c r="C284" s="78" t="s">
        <v>924</v>
      </c>
      <c r="D284" s="26" t="s">
        <v>912</v>
      </c>
      <c r="E284" s="32"/>
      <c r="F284" s="28" t="str">
        <f t="shared" si="31"/>
        <v>た０５</v>
      </c>
      <c r="G284" s="28" t="str">
        <f t="shared" si="35"/>
        <v>井原早苗</v>
      </c>
      <c r="H284" s="28" t="str">
        <f t="shared" si="36"/>
        <v>建部TC</v>
      </c>
      <c r="I284" s="78" t="s">
        <v>89</v>
      </c>
      <c r="J284" s="29">
        <v>1967</v>
      </c>
      <c r="K284" s="30">
        <f t="shared" si="37"/>
        <v>59</v>
      </c>
      <c r="L284" s="28" t="str">
        <f t="shared" si="34"/>
        <v>OK</v>
      </c>
      <c r="M284" s="28" t="s">
        <v>65</v>
      </c>
      <c r="N284"/>
      <c r="O284" s="11"/>
    </row>
    <row r="285" spans="1:15">
      <c r="A285" s="28" t="s">
        <v>925</v>
      </c>
      <c r="B285" s="33" t="s">
        <v>926</v>
      </c>
      <c r="C285" s="33" t="s">
        <v>927</v>
      </c>
      <c r="D285" s="26" t="s">
        <v>912</v>
      </c>
      <c r="E285" s="27"/>
      <c r="F285" s="28" t="str">
        <f t="shared" si="31"/>
        <v>た０６</v>
      </c>
      <c r="G285" s="28" t="str">
        <f t="shared" si="35"/>
        <v>坂上治謙</v>
      </c>
      <c r="H285" s="28" t="str">
        <f t="shared" si="36"/>
        <v>建部TC</v>
      </c>
      <c r="I285" s="28" t="s">
        <v>6</v>
      </c>
      <c r="J285" s="29">
        <v>1973</v>
      </c>
      <c r="K285" s="30">
        <f t="shared" si="37"/>
        <v>53</v>
      </c>
      <c r="L285" s="28" t="str">
        <f t="shared" si="34"/>
        <v>OK</v>
      </c>
      <c r="M285" s="28" t="s">
        <v>65</v>
      </c>
      <c r="N285"/>
      <c r="O285" s="11"/>
    </row>
    <row r="286" spans="1:15">
      <c r="A286" s="25" t="s">
        <v>928</v>
      </c>
      <c r="B286" s="78" t="s">
        <v>929</v>
      </c>
      <c r="C286" s="78" t="s">
        <v>930</v>
      </c>
      <c r="D286" s="26" t="s">
        <v>912</v>
      </c>
      <c r="E286" s="27"/>
      <c r="F286" s="28" t="str">
        <f t="shared" si="31"/>
        <v>た０７</v>
      </c>
      <c r="G286" s="28" t="str">
        <f t="shared" si="35"/>
        <v>川尻実千代</v>
      </c>
      <c r="H286" s="28" t="str">
        <f t="shared" si="36"/>
        <v>建部TC</v>
      </c>
      <c r="I286" s="78" t="s">
        <v>89</v>
      </c>
      <c r="J286" s="29">
        <v>1976</v>
      </c>
      <c r="K286" s="30">
        <f t="shared" si="37"/>
        <v>50</v>
      </c>
      <c r="L286" s="28" t="str">
        <f t="shared" si="34"/>
        <v>OK</v>
      </c>
      <c r="M286" s="79" t="s">
        <v>108</v>
      </c>
      <c r="N286"/>
    </row>
    <row r="287" spans="1:15">
      <c r="A287" s="28" t="s">
        <v>931</v>
      </c>
      <c r="B287" s="28" t="s">
        <v>932</v>
      </c>
      <c r="C287" s="28" t="s">
        <v>933</v>
      </c>
      <c r="D287" s="26" t="s">
        <v>912</v>
      </c>
      <c r="E287" s="27"/>
      <c r="F287" s="28" t="str">
        <f t="shared" si="31"/>
        <v>た０８</v>
      </c>
      <c r="G287" s="28" t="str">
        <f t="shared" si="35"/>
        <v>増山浩明</v>
      </c>
      <c r="H287" s="28" t="str">
        <f t="shared" si="36"/>
        <v>建部TC</v>
      </c>
      <c r="I287" s="28" t="s">
        <v>6</v>
      </c>
      <c r="J287" s="31">
        <v>1965</v>
      </c>
      <c r="K287" s="30">
        <f t="shared" si="37"/>
        <v>61</v>
      </c>
      <c r="L287" s="28" t="str">
        <f t="shared" si="34"/>
        <v>OK</v>
      </c>
      <c r="M287" s="79" t="s">
        <v>108</v>
      </c>
    </row>
    <row r="288" spans="1:15">
      <c r="A288" s="28" t="s">
        <v>934</v>
      </c>
      <c r="B288" s="28" t="s">
        <v>935</v>
      </c>
      <c r="C288" s="28" t="s">
        <v>936</v>
      </c>
      <c r="D288" s="26" t="s">
        <v>912</v>
      </c>
      <c r="E288" s="27"/>
      <c r="F288" s="28" t="str">
        <f t="shared" si="31"/>
        <v>た０９</v>
      </c>
      <c r="G288" s="28" t="str">
        <f t="shared" si="35"/>
        <v>刈谷佳宏</v>
      </c>
      <c r="H288" s="28" t="str">
        <f t="shared" si="36"/>
        <v>建部TC</v>
      </c>
      <c r="I288" s="28" t="s">
        <v>6</v>
      </c>
      <c r="J288" s="29">
        <v>1959</v>
      </c>
      <c r="K288" s="30">
        <f t="shared" si="37"/>
        <v>67</v>
      </c>
      <c r="L288" s="28" t="str">
        <f t="shared" si="34"/>
        <v>OK</v>
      </c>
      <c r="M288" s="79" t="s">
        <v>108</v>
      </c>
    </row>
    <row r="289" spans="1:15">
      <c r="A289" s="25" t="s">
        <v>937</v>
      </c>
      <c r="B289" s="28" t="s">
        <v>938</v>
      </c>
      <c r="C289" s="28" t="s">
        <v>939</v>
      </c>
      <c r="D289" s="26" t="s">
        <v>912</v>
      </c>
      <c r="E289" s="27"/>
      <c r="F289" s="28" t="str">
        <f t="shared" si="31"/>
        <v>た１０</v>
      </c>
      <c r="G289" s="28" t="str">
        <f t="shared" si="35"/>
        <v>上川かの子</v>
      </c>
      <c r="H289" s="28" t="str">
        <f t="shared" si="36"/>
        <v>建部TC</v>
      </c>
      <c r="I289" s="78" t="s">
        <v>89</v>
      </c>
      <c r="J289" s="29">
        <v>1976</v>
      </c>
      <c r="K289" s="30">
        <f t="shared" si="37"/>
        <v>50</v>
      </c>
      <c r="L289" s="28" t="str">
        <f t="shared" si="34"/>
        <v>OK</v>
      </c>
      <c r="M289" s="28" t="s">
        <v>797</v>
      </c>
      <c r="N289"/>
    </row>
    <row r="290" spans="1:15">
      <c r="A290" s="149"/>
      <c r="B290" s="67">
        <v>11</v>
      </c>
      <c r="C290" s="94"/>
      <c r="D290" s="134" t="s">
        <v>940</v>
      </c>
      <c r="E290" s="22"/>
      <c r="F290" s="41"/>
      <c r="G290" s="41"/>
      <c r="H290" s="134"/>
      <c r="I290" s="41"/>
      <c r="J290" s="135"/>
      <c r="K290" s="30"/>
      <c r="L290" s="41"/>
      <c r="M290" s="136"/>
      <c r="N290"/>
    </row>
    <row r="291" spans="1:15">
      <c r="A291" s="28" t="s">
        <v>941</v>
      </c>
      <c r="B291" s="26" t="s">
        <v>942</v>
      </c>
      <c r="C291" s="26" t="s">
        <v>943</v>
      </c>
      <c r="D291" s="26" t="s">
        <v>944</v>
      </c>
      <c r="E291" s="36" t="s">
        <v>79</v>
      </c>
      <c r="F291" s="28" t="str">
        <f t="shared" si="31"/>
        <v>ぷ０１</v>
      </c>
      <c r="G291" s="28" t="str">
        <f t="shared" ref="G291:G305" si="38">B291&amp;C291</f>
        <v>吉田知司</v>
      </c>
      <c r="H291" s="28" t="s">
        <v>945</v>
      </c>
      <c r="I291" s="28" t="s">
        <v>6</v>
      </c>
      <c r="J291" s="29">
        <v>1948</v>
      </c>
      <c r="K291" s="30">
        <f>IF(J291="","",(2026-J291))</f>
        <v>78</v>
      </c>
      <c r="L291" s="87" t="str">
        <f t="shared" ref="L291:L340" si="39">IF(G291="","",IF(COUNTIF($G$8:$G$390,G291)&gt;1,"2重登録","OK"))</f>
        <v>OK</v>
      </c>
      <c r="M291" s="79" t="s">
        <v>108</v>
      </c>
      <c r="N291"/>
    </row>
    <row r="292" spans="1:15">
      <c r="A292" s="28" t="s">
        <v>946</v>
      </c>
      <c r="B292" s="26" t="s">
        <v>947</v>
      </c>
      <c r="C292" s="26" t="s">
        <v>948</v>
      </c>
      <c r="D292" s="26" t="s">
        <v>944</v>
      </c>
      <c r="E292" s="27"/>
      <c r="F292" s="28" t="str">
        <f t="shared" si="31"/>
        <v>ぷ０２</v>
      </c>
      <c r="G292" s="28" t="str">
        <f t="shared" si="38"/>
        <v>一丸征功</v>
      </c>
      <c r="H292" s="28" t="s">
        <v>945</v>
      </c>
      <c r="I292" s="28" t="s">
        <v>6</v>
      </c>
      <c r="J292" s="29">
        <v>1960</v>
      </c>
      <c r="K292" s="30">
        <f t="shared" ref="K292:K308" si="40">IF(J292="","",(2026-J292))</f>
        <v>66</v>
      </c>
      <c r="L292" s="87" t="str">
        <f t="shared" si="39"/>
        <v>OK</v>
      </c>
      <c r="M292" s="28" t="s">
        <v>65</v>
      </c>
      <c r="N292"/>
    </row>
    <row r="293" spans="1:15">
      <c r="A293" s="28" t="s">
        <v>949</v>
      </c>
      <c r="B293" s="33" t="s">
        <v>950</v>
      </c>
      <c r="C293" s="33" t="s">
        <v>951</v>
      </c>
      <c r="D293" s="26" t="s">
        <v>944</v>
      </c>
      <c r="E293" s="36" t="s">
        <v>79</v>
      </c>
      <c r="F293" s="28" t="str">
        <f t="shared" si="31"/>
        <v>ぷ０３</v>
      </c>
      <c r="G293" s="28" t="str">
        <f t="shared" si="38"/>
        <v>青井亘</v>
      </c>
      <c r="H293" s="28" t="s">
        <v>945</v>
      </c>
      <c r="I293" s="28" t="s">
        <v>828</v>
      </c>
      <c r="J293" s="29">
        <v>1954</v>
      </c>
      <c r="K293" s="30">
        <f t="shared" si="40"/>
        <v>72</v>
      </c>
      <c r="L293" s="87" t="str">
        <f t="shared" si="39"/>
        <v>OK</v>
      </c>
      <c r="M293" s="28" t="s">
        <v>65</v>
      </c>
      <c r="N293"/>
    </row>
    <row r="294" spans="1:15">
      <c r="A294" s="28" t="s">
        <v>952</v>
      </c>
      <c r="B294" s="78" t="s">
        <v>953</v>
      </c>
      <c r="C294" s="78" t="s">
        <v>954</v>
      </c>
      <c r="D294" s="26" t="s">
        <v>944</v>
      </c>
      <c r="E294" s="36" t="s">
        <v>79</v>
      </c>
      <c r="F294" s="28" t="str">
        <f t="shared" si="31"/>
        <v>ぷ０４</v>
      </c>
      <c r="G294" s="78" t="str">
        <f t="shared" si="38"/>
        <v>澤井恵子</v>
      </c>
      <c r="H294" s="28" t="s">
        <v>945</v>
      </c>
      <c r="I294" s="78" t="s">
        <v>604</v>
      </c>
      <c r="J294" s="29">
        <v>1948</v>
      </c>
      <c r="K294" s="30">
        <f t="shared" si="40"/>
        <v>78</v>
      </c>
      <c r="L294" s="87" t="str">
        <f t="shared" si="39"/>
        <v>OK</v>
      </c>
      <c r="M294" s="78" t="s">
        <v>108</v>
      </c>
      <c r="N294"/>
    </row>
    <row r="295" spans="1:15">
      <c r="A295" s="28" t="s">
        <v>955</v>
      </c>
      <c r="B295" s="28" t="s">
        <v>956</v>
      </c>
      <c r="C295" s="28" t="s">
        <v>957</v>
      </c>
      <c r="D295" s="26" t="s">
        <v>944</v>
      </c>
      <c r="E295" s="36" t="s">
        <v>79</v>
      </c>
      <c r="F295" s="28" t="str">
        <f t="shared" si="31"/>
        <v>ぷ０５</v>
      </c>
      <c r="G295" s="28" t="str">
        <f t="shared" si="38"/>
        <v>関弘次</v>
      </c>
      <c r="H295" s="28" t="s">
        <v>945</v>
      </c>
      <c r="I295" s="28" t="s">
        <v>6</v>
      </c>
      <c r="J295" s="31">
        <v>1956</v>
      </c>
      <c r="K295" s="30">
        <f t="shared" si="40"/>
        <v>70</v>
      </c>
      <c r="L295" s="87" t="str">
        <f t="shared" si="39"/>
        <v>OK</v>
      </c>
      <c r="M295" s="28" t="s">
        <v>958</v>
      </c>
      <c r="N295"/>
    </row>
    <row r="296" spans="1:15">
      <c r="A296" s="28" t="s">
        <v>959</v>
      </c>
      <c r="B296" s="26" t="s">
        <v>960</v>
      </c>
      <c r="C296" s="26" t="s">
        <v>961</v>
      </c>
      <c r="D296" s="26" t="s">
        <v>944</v>
      </c>
      <c r="E296" s="36" t="s">
        <v>79</v>
      </c>
      <c r="F296" s="28" t="str">
        <f t="shared" si="31"/>
        <v>ぷ０６</v>
      </c>
      <c r="G296" s="28" t="str">
        <f t="shared" si="38"/>
        <v>但中昭三</v>
      </c>
      <c r="H296" s="28" t="s">
        <v>945</v>
      </c>
      <c r="I296" s="28" t="s">
        <v>828</v>
      </c>
      <c r="J296" s="29">
        <v>1955</v>
      </c>
      <c r="K296" s="30">
        <f t="shared" si="40"/>
        <v>71</v>
      </c>
      <c r="L296" s="87" t="str">
        <f t="shared" si="39"/>
        <v>OK</v>
      </c>
      <c r="M296" s="28" t="s">
        <v>958</v>
      </c>
      <c r="N296"/>
    </row>
    <row r="297" spans="1:15">
      <c r="A297" s="28" t="s">
        <v>962</v>
      </c>
      <c r="B297" s="124" t="s">
        <v>963</v>
      </c>
      <c r="C297" s="124" t="s">
        <v>847</v>
      </c>
      <c r="D297" s="26" t="s">
        <v>944</v>
      </c>
      <c r="E297" s="27"/>
      <c r="F297" s="28" t="str">
        <f t="shared" si="31"/>
        <v>ぷ０７</v>
      </c>
      <c r="G297" s="78" t="str">
        <f t="shared" si="38"/>
        <v>松田順子</v>
      </c>
      <c r="H297" s="28" t="s">
        <v>945</v>
      </c>
      <c r="I297" s="78" t="s">
        <v>604</v>
      </c>
      <c r="J297" s="29">
        <v>1965</v>
      </c>
      <c r="K297" s="30">
        <f t="shared" si="40"/>
        <v>61</v>
      </c>
      <c r="L297" s="87" t="str">
        <f t="shared" si="39"/>
        <v>OK</v>
      </c>
      <c r="M297" s="79" t="s">
        <v>108</v>
      </c>
      <c r="N297"/>
    </row>
    <row r="298" spans="1:15">
      <c r="A298" s="28" t="s">
        <v>964</v>
      </c>
      <c r="B298" s="78" t="s">
        <v>965</v>
      </c>
      <c r="C298" s="78" t="s">
        <v>966</v>
      </c>
      <c r="D298" s="26" t="s">
        <v>945</v>
      </c>
      <c r="E298" s="36" t="s">
        <v>79</v>
      </c>
      <c r="F298" s="28" t="str">
        <f t="shared" si="31"/>
        <v>ぷ０８</v>
      </c>
      <c r="G298" s="78" t="str">
        <f t="shared" si="38"/>
        <v>森谷洋子</v>
      </c>
      <c r="H298" s="28" t="s">
        <v>945</v>
      </c>
      <c r="I298" s="78" t="s">
        <v>604</v>
      </c>
      <c r="J298" s="29">
        <v>1951</v>
      </c>
      <c r="K298" s="30">
        <f t="shared" si="40"/>
        <v>75</v>
      </c>
      <c r="L298" s="87" t="str">
        <f t="shared" si="39"/>
        <v>OK</v>
      </c>
      <c r="M298" s="28" t="s">
        <v>958</v>
      </c>
      <c r="N298"/>
    </row>
    <row r="299" spans="1:15">
      <c r="A299" s="28" t="s">
        <v>967</v>
      </c>
      <c r="B299" s="26" t="s">
        <v>968</v>
      </c>
      <c r="C299" s="26" t="s">
        <v>969</v>
      </c>
      <c r="D299" s="26" t="s">
        <v>944</v>
      </c>
      <c r="F299" s="28" t="str">
        <f t="shared" si="31"/>
        <v>ぷ０９</v>
      </c>
      <c r="G299" s="28" t="str">
        <f t="shared" si="38"/>
        <v>山形公平</v>
      </c>
      <c r="H299" s="28" t="s">
        <v>945</v>
      </c>
      <c r="I299" s="28" t="s">
        <v>828</v>
      </c>
      <c r="J299" s="29">
        <v>1957</v>
      </c>
      <c r="K299" s="30">
        <f t="shared" si="40"/>
        <v>69</v>
      </c>
      <c r="L299" s="87" t="str">
        <f t="shared" si="39"/>
        <v>OK</v>
      </c>
      <c r="M299" s="79" t="s">
        <v>108</v>
      </c>
      <c r="N299"/>
      <c r="O299"/>
    </row>
    <row r="300" spans="1:15">
      <c r="A300" s="28" t="s">
        <v>970</v>
      </c>
      <c r="B300" s="26" t="s">
        <v>953</v>
      </c>
      <c r="C300" s="26" t="s">
        <v>971</v>
      </c>
      <c r="D300" s="26" t="s">
        <v>944</v>
      </c>
      <c r="E300" s="36" t="s">
        <v>79</v>
      </c>
      <c r="F300" s="28" t="str">
        <f t="shared" si="31"/>
        <v>ぷ１０</v>
      </c>
      <c r="G300" s="28" t="str">
        <f t="shared" si="38"/>
        <v>澤井誠</v>
      </c>
      <c r="H300" s="28" t="s">
        <v>945</v>
      </c>
      <c r="I300" s="28" t="s">
        <v>828</v>
      </c>
      <c r="J300" s="29">
        <v>1948</v>
      </c>
      <c r="K300" s="30">
        <f t="shared" si="40"/>
        <v>78</v>
      </c>
      <c r="L300" s="87" t="str">
        <f t="shared" si="39"/>
        <v>OK</v>
      </c>
      <c r="M300" s="78" t="s">
        <v>848</v>
      </c>
      <c r="N300"/>
      <c r="O300"/>
    </row>
    <row r="301" spans="1:15">
      <c r="A301" s="28" t="s">
        <v>972</v>
      </c>
      <c r="B301" s="26" t="s">
        <v>973</v>
      </c>
      <c r="C301" s="26" t="s">
        <v>974</v>
      </c>
      <c r="D301" s="26" t="s">
        <v>944</v>
      </c>
      <c r="E301" s="36" t="s">
        <v>79</v>
      </c>
      <c r="F301" s="28" t="str">
        <f t="shared" si="31"/>
        <v>ぷ１１</v>
      </c>
      <c r="G301" s="28" t="str">
        <f t="shared" si="38"/>
        <v>谷口一男</v>
      </c>
      <c r="H301" s="28" t="s">
        <v>945</v>
      </c>
      <c r="I301" s="28" t="s">
        <v>828</v>
      </c>
      <c r="J301" s="29">
        <v>1947</v>
      </c>
      <c r="K301" s="30">
        <f t="shared" si="40"/>
        <v>79</v>
      </c>
      <c r="L301" s="87" t="str">
        <f t="shared" si="39"/>
        <v>OK</v>
      </c>
      <c r="M301" s="39" t="s">
        <v>108</v>
      </c>
      <c r="N301"/>
      <c r="O301"/>
    </row>
    <row r="302" spans="1:15">
      <c r="A302" s="28" t="s">
        <v>975</v>
      </c>
      <c r="B302" s="28" t="s">
        <v>976</v>
      </c>
      <c r="C302" s="28" t="s">
        <v>977</v>
      </c>
      <c r="D302" s="26" t="s">
        <v>944</v>
      </c>
      <c r="E302" s="36" t="s">
        <v>79</v>
      </c>
      <c r="F302" s="28" t="str">
        <f t="shared" si="31"/>
        <v>ぷ１２</v>
      </c>
      <c r="G302" s="28" t="str">
        <f t="shared" si="38"/>
        <v>鶴田進</v>
      </c>
      <c r="H302" s="28" t="s">
        <v>945</v>
      </c>
      <c r="I302" s="28" t="s">
        <v>828</v>
      </c>
      <c r="J302" s="29">
        <v>1950</v>
      </c>
      <c r="K302" s="30">
        <f t="shared" si="40"/>
        <v>76</v>
      </c>
      <c r="L302" s="87" t="str">
        <f t="shared" si="39"/>
        <v>OK</v>
      </c>
      <c r="M302" s="28" t="s">
        <v>65</v>
      </c>
      <c r="N302"/>
      <c r="O302"/>
    </row>
    <row r="303" spans="1:15">
      <c r="A303" s="28" t="s">
        <v>978</v>
      </c>
      <c r="B303" s="26" t="s">
        <v>979</v>
      </c>
      <c r="C303" s="26" t="s">
        <v>980</v>
      </c>
      <c r="D303" s="26" t="s">
        <v>944</v>
      </c>
      <c r="E303" s="36" t="s">
        <v>79</v>
      </c>
      <c r="F303" s="28" t="str">
        <f t="shared" si="31"/>
        <v>ぷ１３</v>
      </c>
      <c r="G303" s="28" t="str">
        <f t="shared" si="38"/>
        <v>早川浩</v>
      </c>
      <c r="H303" s="28" t="s">
        <v>945</v>
      </c>
      <c r="I303" s="28" t="s">
        <v>828</v>
      </c>
      <c r="J303" s="29">
        <v>1951</v>
      </c>
      <c r="K303" s="30">
        <f t="shared" si="40"/>
        <v>75</v>
      </c>
      <c r="L303" s="87" t="str">
        <f t="shared" si="39"/>
        <v>OK</v>
      </c>
      <c r="M303" s="28" t="s">
        <v>65</v>
      </c>
      <c r="N303"/>
      <c r="O303"/>
    </row>
    <row r="304" spans="1:15">
      <c r="A304" s="28" t="s">
        <v>981</v>
      </c>
      <c r="B304" s="26" t="s">
        <v>873</v>
      </c>
      <c r="C304" s="26" t="s">
        <v>982</v>
      </c>
      <c r="D304" s="26" t="s">
        <v>944</v>
      </c>
      <c r="F304" s="28" t="str">
        <f t="shared" si="31"/>
        <v>ぷ１４</v>
      </c>
      <c r="G304" s="28" t="str">
        <f t="shared" si="38"/>
        <v>藤田諭</v>
      </c>
      <c r="H304" s="28" t="s">
        <v>945</v>
      </c>
      <c r="I304" s="28" t="s">
        <v>828</v>
      </c>
      <c r="J304" s="29">
        <v>1957</v>
      </c>
      <c r="K304" s="30">
        <f t="shared" si="40"/>
        <v>69</v>
      </c>
      <c r="L304" s="87" t="str">
        <f t="shared" si="39"/>
        <v>OK</v>
      </c>
      <c r="M304" s="28" t="s">
        <v>65</v>
      </c>
      <c r="N304"/>
      <c r="O304"/>
    </row>
    <row r="305" spans="1:15">
      <c r="A305" s="28" t="s">
        <v>983</v>
      </c>
      <c r="B305" s="28" t="s">
        <v>984</v>
      </c>
      <c r="C305" s="28" t="s">
        <v>985</v>
      </c>
      <c r="D305" s="26" t="s">
        <v>944</v>
      </c>
      <c r="E305" s="36" t="s">
        <v>79</v>
      </c>
      <c r="F305" s="28" t="str">
        <f t="shared" si="31"/>
        <v>ぷ１５</v>
      </c>
      <c r="G305" s="28" t="str">
        <f t="shared" si="38"/>
        <v>堀川敬児</v>
      </c>
      <c r="H305" s="28" t="s">
        <v>945</v>
      </c>
      <c r="I305" s="28" t="s">
        <v>828</v>
      </c>
      <c r="J305" s="29">
        <v>1952</v>
      </c>
      <c r="K305" s="30">
        <f t="shared" si="40"/>
        <v>74</v>
      </c>
      <c r="L305" s="87" t="str">
        <f t="shared" si="39"/>
        <v>OK</v>
      </c>
      <c r="M305" s="28" t="s">
        <v>65</v>
      </c>
      <c r="N305"/>
      <c r="O305"/>
    </row>
    <row r="306" spans="1:15">
      <c r="A306" s="28" t="s">
        <v>986</v>
      </c>
      <c r="B306" s="25" t="s">
        <v>987</v>
      </c>
      <c r="C306" s="25" t="s">
        <v>988</v>
      </c>
      <c r="D306" s="26" t="s">
        <v>944</v>
      </c>
      <c r="F306" s="28" t="str">
        <f t="shared" si="31"/>
        <v>ぷ１６</v>
      </c>
      <c r="G306" s="28" t="str">
        <f>B306&amp;C306</f>
        <v>水義治</v>
      </c>
      <c r="H306" s="28" t="s">
        <v>945</v>
      </c>
      <c r="I306" s="25" t="s">
        <v>828</v>
      </c>
      <c r="J306" s="37">
        <v>1960</v>
      </c>
      <c r="K306" s="30">
        <f t="shared" si="40"/>
        <v>66</v>
      </c>
      <c r="L306" s="87" t="str">
        <f t="shared" si="39"/>
        <v>OK</v>
      </c>
      <c r="M306" s="28" t="s">
        <v>65</v>
      </c>
      <c r="N306"/>
      <c r="O306" s="12"/>
    </row>
    <row r="307" spans="1:15">
      <c r="A307" s="28" t="s">
        <v>989</v>
      </c>
      <c r="B307" s="25" t="s">
        <v>990</v>
      </c>
      <c r="C307" s="25" t="s">
        <v>991</v>
      </c>
      <c r="D307" s="26" t="s">
        <v>944</v>
      </c>
      <c r="E307" s="36" t="s">
        <v>79</v>
      </c>
      <c r="F307" s="28" t="str">
        <f t="shared" si="31"/>
        <v>ぷ１７</v>
      </c>
      <c r="G307" s="28" t="str">
        <f>B307&amp;C307</f>
        <v>安田和彦</v>
      </c>
      <c r="H307" s="28" t="s">
        <v>945</v>
      </c>
      <c r="I307" s="25" t="s">
        <v>828</v>
      </c>
      <c r="J307" s="37">
        <v>1945</v>
      </c>
      <c r="K307" s="30">
        <f t="shared" si="40"/>
        <v>81</v>
      </c>
      <c r="L307" s="87" t="str">
        <f t="shared" si="39"/>
        <v>OK</v>
      </c>
      <c r="M307" s="28" t="s">
        <v>65</v>
      </c>
      <c r="N307"/>
      <c r="O307" s="12"/>
    </row>
    <row r="308" spans="1:15">
      <c r="A308" s="28" t="s">
        <v>992</v>
      </c>
      <c r="B308" s="25" t="s">
        <v>993</v>
      </c>
      <c r="C308" s="25" t="s">
        <v>994</v>
      </c>
      <c r="D308" s="26" t="s">
        <v>944</v>
      </c>
      <c r="F308" s="28" t="str">
        <f t="shared" si="31"/>
        <v>ぷ１８</v>
      </c>
      <c r="G308" s="25" t="str">
        <f>B308&amp;C308</f>
        <v>牧村裕子</v>
      </c>
      <c r="H308" s="28" t="s">
        <v>945</v>
      </c>
      <c r="I308" s="39" t="s">
        <v>604</v>
      </c>
      <c r="J308" s="37">
        <v>1958</v>
      </c>
      <c r="K308" s="30">
        <f t="shared" si="40"/>
        <v>68</v>
      </c>
      <c r="L308" s="87" t="str">
        <f t="shared" si="39"/>
        <v>OK</v>
      </c>
      <c r="M308" s="25" t="s">
        <v>775</v>
      </c>
      <c r="N308"/>
      <c r="O308"/>
    </row>
    <row r="309" spans="1:15">
      <c r="A309" s="149"/>
      <c r="B309" s="67">
        <v>12</v>
      </c>
      <c r="C309" s="94"/>
      <c r="D309" s="134" t="s">
        <v>995</v>
      </c>
      <c r="E309" s="22"/>
      <c r="F309" s="41"/>
      <c r="G309" s="41"/>
      <c r="H309" s="134"/>
      <c r="I309" s="41"/>
      <c r="J309" s="135"/>
      <c r="K309" s="30"/>
      <c r="L309" s="87" t="str">
        <f t="shared" si="39"/>
        <v/>
      </c>
      <c r="M309" s="136"/>
    </row>
    <row r="310" spans="1:15">
      <c r="A310" s="28" t="s">
        <v>996</v>
      </c>
      <c r="B310" s="26" t="s">
        <v>997</v>
      </c>
      <c r="C310" s="26" t="s">
        <v>998</v>
      </c>
      <c r="D310" s="26" t="s">
        <v>999</v>
      </c>
      <c r="E310" s="36" t="s">
        <v>79</v>
      </c>
      <c r="F310" s="28" t="str">
        <f t="shared" si="31"/>
        <v>し０１</v>
      </c>
      <c r="G310" s="28" t="str">
        <f t="shared" ref="G310:G340" si="41">B310&amp;C310</f>
        <v>竹中徳司</v>
      </c>
      <c r="H310" s="28" t="s">
        <v>1000</v>
      </c>
      <c r="I310" s="28" t="s">
        <v>6</v>
      </c>
      <c r="J310" s="29">
        <v>1955</v>
      </c>
      <c r="K310" s="30">
        <f>IF(J310="","",(2026-J310))</f>
        <v>71</v>
      </c>
      <c r="L310" s="87" t="str">
        <f t="shared" si="39"/>
        <v>OK</v>
      </c>
      <c r="M310" s="127" t="s">
        <v>108</v>
      </c>
    </row>
    <row r="311" spans="1:15">
      <c r="A311" s="28" t="s">
        <v>1001</v>
      </c>
      <c r="B311" s="28" t="s">
        <v>1002</v>
      </c>
      <c r="C311" s="28" t="s">
        <v>1003</v>
      </c>
      <c r="D311" s="26" t="s">
        <v>999</v>
      </c>
      <c r="E311" s="27" t="s">
        <v>79</v>
      </c>
      <c r="F311" s="28" t="str">
        <f t="shared" si="31"/>
        <v>し０２</v>
      </c>
      <c r="G311" s="28" t="str">
        <f t="shared" si="41"/>
        <v>南人嗣</v>
      </c>
      <c r="H311" s="28" t="s">
        <v>1000</v>
      </c>
      <c r="I311" s="28" t="s">
        <v>6</v>
      </c>
      <c r="J311" s="31">
        <v>1955</v>
      </c>
      <c r="K311" s="30">
        <f t="shared" ref="K311:K316" si="42">IF(J311="","",(2026-J311))</f>
        <v>71</v>
      </c>
      <c r="L311" s="87" t="str">
        <f t="shared" si="39"/>
        <v>OK</v>
      </c>
      <c r="M311" s="127" t="s">
        <v>108</v>
      </c>
    </row>
    <row r="312" spans="1:15">
      <c r="A312" s="28" t="s">
        <v>1004</v>
      </c>
      <c r="B312" s="26" t="s">
        <v>826</v>
      </c>
      <c r="C312" s="26" t="s">
        <v>1005</v>
      </c>
      <c r="D312" s="26" t="s">
        <v>999</v>
      </c>
      <c r="E312" s="27" t="s">
        <v>79</v>
      </c>
      <c r="F312" s="28" t="str">
        <f t="shared" si="31"/>
        <v>し０３</v>
      </c>
      <c r="G312" s="28" t="str">
        <f t="shared" si="41"/>
        <v>田中勝之</v>
      </c>
      <c r="H312" s="28" t="s">
        <v>1000</v>
      </c>
      <c r="I312" s="28" t="s">
        <v>6</v>
      </c>
      <c r="J312" s="29">
        <v>1944</v>
      </c>
      <c r="K312" s="30">
        <f t="shared" si="42"/>
        <v>82</v>
      </c>
      <c r="L312" s="87" t="str">
        <f t="shared" si="39"/>
        <v>OK</v>
      </c>
      <c r="M312" s="127" t="s">
        <v>108</v>
      </c>
    </row>
    <row r="313" spans="1:15">
      <c r="A313" s="28" t="s">
        <v>620</v>
      </c>
      <c r="B313" s="33" t="s">
        <v>1006</v>
      </c>
      <c r="C313" s="33" t="s">
        <v>1007</v>
      </c>
      <c r="D313" s="26" t="s">
        <v>999</v>
      </c>
      <c r="E313" s="27" t="s">
        <v>79</v>
      </c>
      <c r="F313" s="28" t="str">
        <f t="shared" si="31"/>
        <v>し０４</v>
      </c>
      <c r="G313" s="28" t="str">
        <f t="shared" si="41"/>
        <v>加藤昇</v>
      </c>
      <c r="H313" s="28" t="s">
        <v>1000</v>
      </c>
      <c r="I313" s="28" t="s">
        <v>6</v>
      </c>
      <c r="J313" s="31">
        <v>1952</v>
      </c>
      <c r="K313" s="30">
        <f t="shared" si="42"/>
        <v>74</v>
      </c>
      <c r="L313" s="87" t="str">
        <f t="shared" si="39"/>
        <v>OK</v>
      </c>
      <c r="M313" s="127" t="s">
        <v>108</v>
      </c>
    </row>
    <row r="314" spans="1:15">
      <c r="A314" s="28" t="s">
        <v>624</v>
      </c>
      <c r="B314" s="28" t="s">
        <v>1008</v>
      </c>
      <c r="C314" s="28" t="s">
        <v>1009</v>
      </c>
      <c r="D314" s="26" t="s">
        <v>999</v>
      </c>
      <c r="E314" s="27"/>
      <c r="F314" s="28" t="str">
        <f t="shared" si="31"/>
        <v>し０５</v>
      </c>
      <c r="G314" s="28" t="str">
        <f t="shared" si="41"/>
        <v>大木浩</v>
      </c>
      <c r="H314" s="28" t="s">
        <v>1000</v>
      </c>
      <c r="I314" s="28" t="s">
        <v>6</v>
      </c>
      <c r="J314" s="29">
        <v>1963</v>
      </c>
      <c r="K314" s="30">
        <f t="shared" si="42"/>
        <v>63</v>
      </c>
      <c r="L314" s="87" t="str">
        <f t="shared" si="39"/>
        <v>OK</v>
      </c>
      <c r="M314" s="127" t="s">
        <v>108</v>
      </c>
    </row>
    <row r="315" spans="1:15">
      <c r="A315" s="28" t="s">
        <v>628</v>
      </c>
      <c r="B315" s="26" t="s">
        <v>749</v>
      </c>
      <c r="C315" s="26" t="s">
        <v>1010</v>
      </c>
      <c r="D315" s="26" t="s">
        <v>999</v>
      </c>
      <c r="E315" s="27" t="s">
        <v>79</v>
      </c>
      <c r="F315" s="28" t="str">
        <f t="shared" si="31"/>
        <v>し０６</v>
      </c>
      <c r="G315" s="28" t="str">
        <f t="shared" si="41"/>
        <v>片岡春巳</v>
      </c>
      <c r="H315" s="28" t="s">
        <v>1000</v>
      </c>
      <c r="I315" s="28" t="s">
        <v>6</v>
      </c>
      <c r="J315" s="29">
        <v>1953</v>
      </c>
      <c r="K315" s="30">
        <f t="shared" si="42"/>
        <v>73</v>
      </c>
      <c r="L315" s="87" t="str">
        <f t="shared" si="39"/>
        <v>OK</v>
      </c>
      <c r="M315" s="127" t="s">
        <v>108</v>
      </c>
      <c r="O315"/>
    </row>
    <row r="316" spans="1:15">
      <c r="A316" s="28" t="s">
        <v>633</v>
      </c>
      <c r="B316" s="78" t="s">
        <v>1011</v>
      </c>
      <c r="C316" s="78" t="s">
        <v>1012</v>
      </c>
      <c r="D316" s="26" t="s">
        <v>999</v>
      </c>
      <c r="E316" s="27"/>
      <c r="F316" s="28" t="str">
        <f t="shared" si="31"/>
        <v>し０７</v>
      </c>
      <c r="G316" s="28" t="str">
        <f t="shared" si="41"/>
        <v>林雅子</v>
      </c>
      <c r="H316" s="28" t="s">
        <v>1000</v>
      </c>
      <c r="I316" s="78" t="s">
        <v>89</v>
      </c>
      <c r="J316" s="31">
        <v>1963</v>
      </c>
      <c r="K316" s="30">
        <f t="shared" si="42"/>
        <v>63</v>
      </c>
      <c r="L316" s="87" t="str">
        <f t="shared" si="39"/>
        <v>OK</v>
      </c>
      <c r="M316" s="127" t="s">
        <v>108</v>
      </c>
      <c r="O316"/>
    </row>
    <row r="317" spans="1:15">
      <c r="A317" s="28" t="s">
        <v>1013</v>
      </c>
      <c r="B317" s="26" t="s">
        <v>559</v>
      </c>
      <c r="C317" s="26" t="s">
        <v>1014</v>
      </c>
      <c r="D317" s="26" t="s">
        <v>999</v>
      </c>
      <c r="E317" s="27"/>
      <c r="F317" s="28" t="str">
        <f t="shared" si="31"/>
        <v>し０８</v>
      </c>
      <c r="G317" s="28" t="str">
        <f t="shared" si="41"/>
        <v>小林誠</v>
      </c>
      <c r="H317" s="26" t="s">
        <v>1015</v>
      </c>
      <c r="I317" s="28" t="s">
        <v>6</v>
      </c>
      <c r="J317" s="29">
        <v>1961</v>
      </c>
      <c r="K317" s="30">
        <f>IF(J317="","",(2026-J317))</f>
        <v>65</v>
      </c>
      <c r="L317" s="87" t="str">
        <f t="shared" si="39"/>
        <v>OK</v>
      </c>
      <c r="M317" s="28" t="s">
        <v>797</v>
      </c>
      <c r="O317"/>
    </row>
    <row r="318" spans="1:15">
      <c r="A318" s="28" t="s">
        <v>1016</v>
      </c>
      <c r="B318" s="28" t="s">
        <v>559</v>
      </c>
      <c r="C318" s="28" t="s">
        <v>1017</v>
      </c>
      <c r="D318" s="26" t="s">
        <v>999</v>
      </c>
      <c r="E318" s="27" t="s">
        <v>79</v>
      </c>
      <c r="F318" s="28" t="str">
        <f t="shared" si="31"/>
        <v>し０９</v>
      </c>
      <c r="G318" s="28" t="str">
        <f t="shared" si="41"/>
        <v>小林晴之</v>
      </c>
      <c r="H318" s="26" t="s">
        <v>1015</v>
      </c>
      <c r="I318" s="28" t="s">
        <v>6</v>
      </c>
      <c r="J318" s="31">
        <v>1955</v>
      </c>
      <c r="K318" s="30">
        <f t="shared" ref="K318:K324" si="43">IF(J318="","",(2026-J318))</f>
        <v>71</v>
      </c>
      <c r="L318" s="87" t="str">
        <f t="shared" si="39"/>
        <v>OK</v>
      </c>
      <c r="M318" s="28" t="s">
        <v>11</v>
      </c>
      <c r="O318"/>
    </row>
    <row r="319" spans="1:15">
      <c r="A319" s="28" t="s">
        <v>1018</v>
      </c>
      <c r="B319" s="26" t="s">
        <v>688</v>
      </c>
      <c r="C319" s="26" t="s">
        <v>1019</v>
      </c>
      <c r="D319" s="26" t="s">
        <v>999</v>
      </c>
      <c r="E319" s="27"/>
      <c r="F319" s="28" t="str">
        <f t="shared" si="31"/>
        <v>し１０</v>
      </c>
      <c r="G319" s="28" t="str">
        <f t="shared" si="41"/>
        <v>大野俊治</v>
      </c>
      <c r="H319" s="26" t="s">
        <v>1015</v>
      </c>
      <c r="I319" s="28" t="s">
        <v>6</v>
      </c>
      <c r="J319" s="29">
        <v>1959</v>
      </c>
      <c r="K319" s="30">
        <f t="shared" si="43"/>
        <v>67</v>
      </c>
      <c r="L319" s="87" t="str">
        <f t="shared" si="39"/>
        <v>OK</v>
      </c>
      <c r="M319" s="78" t="s">
        <v>108</v>
      </c>
      <c r="O319"/>
    </row>
    <row r="320" spans="1:15">
      <c r="A320" s="28" t="s">
        <v>1020</v>
      </c>
      <c r="B320" s="28" t="s">
        <v>1021</v>
      </c>
      <c r="C320" s="28" t="s">
        <v>1022</v>
      </c>
      <c r="D320" s="26" t="s">
        <v>999</v>
      </c>
      <c r="E320" s="27"/>
      <c r="F320" s="28" t="str">
        <f t="shared" si="31"/>
        <v>し１１</v>
      </c>
      <c r="G320" s="28" t="str">
        <f t="shared" si="41"/>
        <v>北村弘司</v>
      </c>
      <c r="H320" s="26" t="s">
        <v>1015</v>
      </c>
      <c r="I320" s="28" t="s">
        <v>6</v>
      </c>
      <c r="J320" s="31">
        <v>1960</v>
      </c>
      <c r="K320" s="30">
        <f t="shared" si="43"/>
        <v>66</v>
      </c>
      <c r="L320" s="87" t="str">
        <f t="shared" si="39"/>
        <v>OK</v>
      </c>
      <c r="M320" s="28" t="s">
        <v>22</v>
      </c>
      <c r="O320"/>
    </row>
    <row r="321" spans="1:15">
      <c r="A321" s="28" t="s">
        <v>1023</v>
      </c>
      <c r="B321" s="26" t="s">
        <v>1024</v>
      </c>
      <c r="C321" s="26" t="s">
        <v>1025</v>
      </c>
      <c r="D321" s="26" t="s">
        <v>999</v>
      </c>
      <c r="E321" s="27"/>
      <c r="F321" s="28" t="str">
        <f t="shared" si="31"/>
        <v>し１２</v>
      </c>
      <c r="G321" s="28" t="str">
        <f t="shared" si="41"/>
        <v>坪田敏裕</v>
      </c>
      <c r="H321" s="26" t="s">
        <v>1015</v>
      </c>
      <c r="I321" s="28" t="s">
        <v>6</v>
      </c>
      <c r="J321" s="29">
        <v>1964</v>
      </c>
      <c r="K321" s="30">
        <f t="shared" si="43"/>
        <v>62</v>
      </c>
      <c r="L321" s="87" t="str">
        <f t="shared" si="39"/>
        <v>OK</v>
      </c>
      <c r="M321" s="28" t="s">
        <v>1026</v>
      </c>
      <c r="O321"/>
    </row>
    <row r="322" spans="1:15">
      <c r="A322" s="28" t="s">
        <v>1027</v>
      </c>
      <c r="B322" s="124" t="s">
        <v>914</v>
      </c>
      <c r="C322" s="124" t="s">
        <v>1028</v>
      </c>
      <c r="D322" s="26" t="s">
        <v>999</v>
      </c>
      <c r="E322" s="27"/>
      <c r="F322" s="28" t="str">
        <f t="shared" si="31"/>
        <v>し１３</v>
      </c>
      <c r="G322" s="28" t="str">
        <f t="shared" si="41"/>
        <v>中村泰枝</v>
      </c>
      <c r="H322" s="26" t="s">
        <v>1015</v>
      </c>
      <c r="I322" s="78" t="s">
        <v>89</v>
      </c>
      <c r="J322" s="29">
        <v>1957</v>
      </c>
      <c r="K322" s="30">
        <f t="shared" si="43"/>
        <v>69</v>
      </c>
      <c r="L322" s="87" t="str">
        <f t="shared" si="39"/>
        <v>OK</v>
      </c>
      <c r="M322" s="28" t="s">
        <v>22</v>
      </c>
      <c r="N322"/>
      <c r="O322"/>
    </row>
    <row r="323" spans="1:15">
      <c r="A323" s="28" t="s">
        <v>1029</v>
      </c>
      <c r="B323" s="26" t="s">
        <v>1030</v>
      </c>
      <c r="C323" s="26" t="s">
        <v>1031</v>
      </c>
      <c r="D323" s="26" t="s">
        <v>999</v>
      </c>
      <c r="E323" s="27"/>
      <c r="F323" s="28" t="str">
        <f t="shared" si="31"/>
        <v>し１４</v>
      </c>
      <c r="G323" s="28" t="str">
        <f t="shared" si="41"/>
        <v>槙田学</v>
      </c>
      <c r="H323" s="26" t="s">
        <v>1015</v>
      </c>
      <c r="I323" s="28" t="s">
        <v>6</v>
      </c>
      <c r="J323" s="29">
        <v>1965</v>
      </c>
      <c r="K323" s="30">
        <f t="shared" si="43"/>
        <v>61</v>
      </c>
      <c r="L323" s="87" t="str">
        <f t="shared" si="39"/>
        <v>OK</v>
      </c>
      <c r="M323" s="28" t="s">
        <v>11</v>
      </c>
      <c r="N323"/>
      <c r="O323"/>
    </row>
    <row r="324" spans="1:15">
      <c r="A324" s="28" t="s">
        <v>1032</v>
      </c>
      <c r="B324" s="28" t="s">
        <v>3</v>
      </c>
      <c r="C324" s="28" t="s">
        <v>665</v>
      </c>
      <c r="D324" s="26" t="s">
        <v>999</v>
      </c>
      <c r="E324" s="27"/>
      <c r="F324" s="28" t="str">
        <f t="shared" si="31"/>
        <v>し１５</v>
      </c>
      <c r="G324" s="28" t="str">
        <f t="shared" si="41"/>
        <v>青木聡</v>
      </c>
      <c r="H324" s="26" t="s">
        <v>1015</v>
      </c>
      <c r="I324" s="28" t="s">
        <v>6</v>
      </c>
      <c r="J324" s="31">
        <v>1965</v>
      </c>
      <c r="K324" s="30">
        <f t="shared" si="43"/>
        <v>61</v>
      </c>
      <c r="L324" s="87" t="str">
        <f t="shared" si="39"/>
        <v>OK</v>
      </c>
      <c r="M324" s="28" t="s">
        <v>22</v>
      </c>
      <c r="O324"/>
    </row>
    <row r="325" spans="1:15">
      <c r="A325" s="28" t="s">
        <v>1033</v>
      </c>
      <c r="B325" s="26" t="s">
        <v>1034</v>
      </c>
      <c r="C325" s="26" t="s">
        <v>1035</v>
      </c>
      <c r="D325" s="26" t="s">
        <v>999</v>
      </c>
      <c r="E325" s="27" t="s">
        <v>79</v>
      </c>
      <c r="F325" s="28" t="str">
        <f t="shared" si="31"/>
        <v>し１６</v>
      </c>
      <c r="G325" s="28" t="str">
        <f t="shared" si="41"/>
        <v>平岩治司</v>
      </c>
      <c r="H325" s="26" t="s">
        <v>1036</v>
      </c>
      <c r="I325" s="28" t="s">
        <v>6</v>
      </c>
      <c r="J325" s="120">
        <v>1955</v>
      </c>
      <c r="K325" s="137">
        <f>IF(J325="","",(2026-J325))</f>
        <v>71</v>
      </c>
      <c r="L325" s="87" t="str">
        <f t="shared" si="39"/>
        <v>OK</v>
      </c>
      <c r="M325" s="127" t="s">
        <v>108</v>
      </c>
      <c r="O325"/>
    </row>
    <row r="326" spans="1:15">
      <c r="A326" s="28" t="s">
        <v>1037</v>
      </c>
      <c r="B326" s="78" t="s">
        <v>1038</v>
      </c>
      <c r="C326" s="78" t="s">
        <v>1039</v>
      </c>
      <c r="D326" s="26" t="s">
        <v>999</v>
      </c>
      <c r="E326" s="27" t="s">
        <v>79</v>
      </c>
      <c r="F326" s="28" t="str">
        <f t="shared" si="31"/>
        <v>し１７</v>
      </c>
      <c r="G326" s="28" t="str">
        <f t="shared" si="41"/>
        <v>井田圭子</v>
      </c>
      <c r="H326" s="26" t="s">
        <v>1036</v>
      </c>
      <c r="I326" s="78" t="s">
        <v>89</v>
      </c>
      <c r="J326" s="138">
        <v>1951</v>
      </c>
      <c r="K326" s="137">
        <f t="shared" ref="K326:K337" si="44">IF(J326="","",(2026-J326))</f>
        <v>75</v>
      </c>
      <c r="L326" s="87" t="str">
        <f t="shared" si="39"/>
        <v>OK</v>
      </c>
      <c r="M326" s="127" t="s">
        <v>108</v>
      </c>
      <c r="N326" s="14"/>
      <c r="O326"/>
    </row>
    <row r="327" spans="1:15">
      <c r="A327" s="28" t="s">
        <v>1040</v>
      </c>
      <c r="B327" s="26" t="s">
        <v>1041</v>
      </c>
      <c r="C327" s="26" t="s">
        <v>1042</v>
      </c>
      <c r="D327" s="26" t="s">
        <v>999</v>
      </c>
      <c r="E327" s="27" t="s">
        <v>79</v>
      </c>
      <c r="F327" s="28" t="str">
        <f t="shared" si="31"/>
        <v>し１８</v>
      </c>
      <c r="G327" s="28" t="str">
        <f t="shared" si="41"/>
        <v>今村宣明</v>
      </c>
      <c r="H327" s="26" t="s">
        <v>1036</v>
      </c>
      <c r="I327" s="28" t="s">
        <v>6</v>
      </c>
      <c r="J327" s="120">
        <v>1951</v>
      </c>
      <c r="K327" s="137">
        <f t="shared" si="44"/>
        <v>75</v>
      </c>
      <c r="L327" s="87" t="str">
        <f t="shared" si="39"/>
        <v>OK</v>
      </c>
      <c r="M327" s="127" t="s">
        <v>108</v>
      </c>
      <c r="N327" s="14"/>
      <c r="O327"/>
    </row>
    <row r="328" spans="1:15">
      <c r="A328" s="28" t="s">
        <v>1043</v>
      </c>
      <c r="B328" s="33" t="s">
        <v>1044</v>
      </c>
      <c r="C328" s="33" t="s">
        <v>1045</v>
      </c>
      <c r="D328" s="26" t="s">
        <v>999</v>
      </c>
      <c r="E328" s="27" t="s">
        <v>79</v>
      </c>
      <c r="F328" s="28" t="str">
        <f t="shared" ref="F328:F344" si="45">A328</f>
        <v>し１９</v>
      </c>
      <c r="G328" s="28" t="str">
        <f t="shared" si="41"/>
        <v>新谷弘之</v>
      </c>
      <c r="H328" s="26" t="s">
        <v>1036</v>
      </c>
      <c r="I328" s="28" t="s">
        <v>6</v>
      </c>
      <c r="J328" s="138">
        <v>1951</v>
      </c>
      <c r="K328" s="137">
        <f t="shared" si="44"/>
        <v>75</v>
      </c>
      <c r="L328" s="87" t="str">
        <f t="shared" si="39"/>
        <v>OK</v>
      </c>
      <c r="M328" s="127" t="s">
        <v>108</v>
      </c>
      <c r="N328" s="16"/>
      <c r="O328"/>
    </row>
    <row r="329" spans="1:15">
      <c r="A329" s="28" t="s">
        <v>1046</v>
      </c>
      <c r="B329" s="26" t="s">
        <v>1047</v>
      </c>
      <c r="C329" s="26" t="s">
        <v>1048</v>
      </c>
      <c r="D329" s="26" t="s">
        <v>999</v>
      </c>
      <c r="E329" s="27"/>
      <c r="F329" s="28" t="str">
        <f t="shared" si="45"/>
        <v>し２０</v>
      </c>
      <c r="G329" s="28" t="str">
        <f t="shared" si="41"/>
        <v>木瀬茂雄</v>
      </c>
      <c r="H329" s="26" t="s">
        <v>1036</v>
      </c>
      <c r="I329" s="28" t="s">
        <v>6</v>
      </c>
      <c r="J329" s="120">
        <v>1958</v>
      </c>
      <c r="K329" s="137">
        <f t="shared" si="44"/>
        <v>68</v>
      </c>
      <c r="L329" s="87" t="str">
        <f t="shared" si="39"/>
        <v>OK</v>
      </c>
      <c r="M329" s="127" t="s">
        <v>108</v>
      </c>
      <c r="N329" s="139"/>
      <c r="O329"/>
    </row>
    <row r="330" spans="1:15">
      <c r="A330" s="28" t="s">
        <v>1049</v>
      </c>
      <c r="B330" s="26" t="s">
        <v>1050</v>
      </c>
      <c r="C330" s="26" t="s">
        <v>1051</v>
      </c>
      <c r="D330" s="26" t="s">
        <v>999</v>
      </c>
      <c r="E330" s="27"/>
      <c r="F330" s="28" t="str">
        <f t="shared" si="45"/>
        <v>し２１</v>
      </c>
      <c r="G330" s="28" t="str">
        <f t="shared" si="41"/>
        <v>ドーランデーブ</v>
      </c>
      <c r="H330" s="26" t="s">
        <v>1036</v>
      </c>
      <c r="I330" s="28" t="s">
        <v>6</v>
      </c>
      <c r="J330" s="120">
        <v>1963</v>
      </c>
      <c r="K330" s="137">
        <f t="shared" si="44"/>
        <v>63</v>
      </c>
      <c r="L330" s="87" t="str">
        <f t="shared" si="39"/>
        <v>OK</v>
      </c>
      <c r="M330" s="127" t="s">
        <v>108</v>
      </c>
      <c r="N330" s="16"/>
      <c r="O330"/>
    </row>
    <row r="331" spans="1:15">
      <c r="A331" s="28" t="s">
        <v>1052</v>
      </c>
      <c r="B331" s="26" t="s">
        <v>1053</v>
      </c>
      <c r="C331" s="26" t="s">
        <v>1054</v>
      </c>
      <c r="D331" s="26" t="s">
        <v>999</v>
      </c>
      <c r="E331" s="27" t="s">
        <v>79</v>
      </c>
      <c r="F331" s="28" t="str">
        <f t="shared" si="45"/>
        <v>し２２</v>
      </c>
      <c r="G331" s="28" t="str">
        <f t="shared" si="41"/>
        <v>鈴木英夫</v>
      </c>
      <c r="H331" s="26" t="s">
        <v>1036</v>
      </c>
      <c r="I331" s="28" t="s">
        <v>6</v>
      </c>
      <c r="J331" s="120">
        <v>1955</v>
      </c>
      <c r="K331" s="137">
        <f t="shared" si="44"/>
        <v>71</v>
      </c>
      <c r="L331" s="87" t="str">
        <f t="shared" si="39"/>
        <v>OK</v>
      </c>
      <c r="M331" s="127" t="s">
        <v>108</v>
      </c>
      <c r="N331" s="139"/>
      <c r="O331"/>
    </row>
    <row r="332" spans="1:15">
      <c r="A332" s="28" t="s">
        <v>1055</v>
      </c>
      <c r="B332" s="78" t="s">
        <v>634</v>
      </c>
      <c r="C332" s="78" t="s">
        <v>1056</v>
      </c>
      <c r="D332" s="26" t="s">
        <v>999</v>
      </c>
      <c r="E332" s="27"/>
      <c r="F332" s="28" t="str">
        <f t="shared" si="45"/>
        <v>し２３</v>
      </c>
      <c r="G332" s="28" t="str">
        <f t="shared" si="41"/>
        <v>前田喜久子</v>
      </c>
      <c r="H332" s="26" t="s">
        <v>1036</v>
      </c>
      <c r="I332" s="78" t="s">
        <v>89</v>
      </c>
      <c r="J332" s="138">
        <v>1945</v>
      </c>
      <c r="K332" s="137">
        <f t="shared" si="44"/>
        <v>81</v>
      </c>
      <c r="L332" s="87" t="str">
        <f t="shared" si="39"/>
        <v>OK</v>
      </c>
      <c r="M332" s="127" t="s">
        <v>108</v>
      </c>
      <c r="N332" s="139"/>
      <c r="O332"/>
    </row>
    <row r="333" spans="1:15">
      <c r="A333" s="28" t="s">
        <v>1057</v>
      </c>
      <c r="B333" s="78" t="s">
        <v>559</v>
      </c>
      <c r="C333" s="78" t="s">
        <v>1058</v>
      </c>
      <c r="D333" s="26" t="s">
        <v>999</v>
      </c>
      <c r="E333" s="27" t="s">
        <v>79</v>
      </c>
      <c r="F333" s="28" t="str">
        <f t="shared" si="45"/>
        <v>し２４</v>
      </c>
      <c r="G333" s="28" t="str">
        <f t="shared" si="41"/>
        <v>小林明子</v>
      </c>
      <c r="H333" s="26" t="s">
        <v>1036</v>
      </c>
      <c r="I333" s="78" t="s">
        <v>89</v>
      </c>
      <c r="J333" s="120">
        <v>1955</v>
      </c>
      <c r="K333" s="137">
        <f t="shared" si="44"/>
        <v>71</v>
      </c>
      <c r="L333" s="87" t="str">
        <f t="shared" si="39"/>
        <v>OK</v>
      </c>
      <c r="M333" s="127" t="s">
        <v>108</v>
      </c>
      <c r="N333" s="16"/>
      <c r="O333"/>
    </row>
    <row r="334" spans="1:15">
      <c r="A334" s="28" t="s">
        <v>1059</v>
      </c>
      <c r="B334" s="26" t="s">
        <v>1060</v>
      </c>
      <c r="C334" s="26" t="s">
        <v>589</v>
      </c>
      <c r="D334" s="26" t="s">
        <v>999</v>
      </c>
      <c r="E334" s="27" t="s">
        <v>79</v>
      </c>
      <c r="F334" s="28" t="str">
        <f t="shared" si="45"/>
        <v>し２５</v>
      </c>
      <c r="G334" s="28" t="str">
        <f t="shared" si="41"/>
        <v>福島直樹</v>
      </c>
      <c r="H334" s="26" t="s">
        <v>1036</v>
      </c>
      <c r="I334" s="28" t="s">
        <v>6</v>
      </c>
      <c r="J334" s="120">
        <v>1951</v>
      </c>
      <c r="K334" s="137">
        <f t="shared" si="44"/>
        <v>75</v>
      </c>
      <c r="L334" s="87" t="str">
        <f t="shared" si="39"/>
        <v>OK</v>
      </c>
      <c r="M334" s="127" t="s">
        <v>108</v>
      </c>
      <c r="N334" s="139"/>
      <c r="O334"/>
    </row>
    <row r="335" spans="1:15">
      <c r="A335" s="28" t="s">
        <v>1061</v>
      </c>
      <c r="B335" s="26" t="s">
        <v>1062</v>
      </c>
      <c r="C335" s="26" t="s">
        <v>1063</v>
      </c>
      <c r="D335" s="26" t="s">
        <v>999</v>
      </c>
      <c r="E335" s="27" t="s">
        <v>79</v>
      </c>
      <c r="F335" s="28" t="str">
        <f t="shared" si="45"/>
        <v>し２６</v>
      </c>
      <c r="G335" s="28" t="str">
        <f t="shared" si="41"/>
        <v>藤野秀明</v>
      </c>
      <c r="H335" s="26" t="s">
        <v>1036</v>
      </c>
      <c r="I335" s="28" t="s">
        <v>6</v>
      </c>
      <c r="J335" s="120">
        <v>1947</v>
      </c>
      <c r="K335" s="137">
        <f t="shared" si="44"/>
        <v>79</v>
      </c>
      <c r="L335" s="87" t="str">
        <f t="shared" si="39"/>
        <v>OK</v>
      </c>
      <c r="M335" s="127" t="s">
        <v>108</v>
      </c>
      <c r="N335" s="16"/>
      <c r="O335"/>
    </row>
    <row r="336" spans="1:15">
      <c r="A336" s="28" t="s">
        <v>1064</v>
      </c>
      <c r="B336" s="26" t="s">
        <v>1065</v>
      </c>
      <c r="C336" s="26" t="s">
        <v>1066</v>
      </c>
      <c r="D336" s="26" t="s">
        <v>999</v>
      </c>
      <c r="E336" s="27" t="s">
        <v>79</v>
      </c>
      <c r="F336" s="28" t="str">
        <f t="shared" si="45"/>
        <v>し２７</v>
      </c>
      <c r="G336" s="28" t="str">
        <f t="shared" si="41"/>
        <v>油利享</v>
      </c>
      <c r="H336" s="26" t="s">
        <v>1036</v>
      </c>
      <c r="I336" s="28" t="s">
        <v>6</v>
      </c>
      <c r="J336" s="120">
        <v>1955</v>
      </c>
      <c r="K336" s="137">
        <f t="shared" si="44"/>
        <v>71</v>
      </c>
      <c r="L336" s="87" t="str">
        <f t="shared" si="39"/>
        <v>OK</v>
      </c>
      <c r="M336" s="127" t="s">
        <v>108</v>
      </c>
      <c r="N336" s="16"/>
      <c r="O336"/>
    </row>
    <row r="337" spans="1:15">
      <c r="A337" s="28" t="s">
        <v>1067</v>
      </c>
      <c r="B337" s="28" t="s">
        <v>1068</v>
      </c>
      <c r="C337" s="28" t="s">
        <v>1069</v>
      </c>
      <c r="D337" s="26" t="s">
        <v>999</v>
      </c>
      <c r="E337" s="27" t="s">
        <v>79</v>
      </c>
      <c r="F337" s="28" t="str">
        <f t="shared" si="45"/>
        <v>し２８</v>
      </c>
      <c r="G337" s="28" t="str">
        <f t="shared" si="41"/>
        <v>西村国太郎</v>
      </c>
      <c r="H337" s="26" t="s">
        <v>1036</v>
      </c>
      <c r="I337" s="28" t="s">
        <v>6</v>
      </c>
      <c r="J337" s="120">
        <v>1942</v>
      </c>
      <c r="K337" s="137">
        <f t="shared" si="44"/>
        <v>84</v>
      </c>
      <c r="L337" s="87" t="str">
        <f t="shared" si="39"/>
        <v>OK</v>
      </c>
      <c r="M337" s="127" t="s">
        <v>108</v>
      </c>
      <c r="N337" s="16"/>
      <c r="O337"/>
    </row>
    <row r="338" spans="1:15">
      <c r="A338" s="28" t="s">
        <v>1070</v>
      </c>
      <c r="B338" s="26" t="s">
        <v>1071</v>
      </c>
      <c r="C338" s="26" t="s">
        <v>1072</v>
      </c>
      <c r="D338" s="26" t="s">
        <v>999</v>
      </c>
      <c r="F338" s="28" t="str">
        <f t="shared" si="45"/>
        <v>し２９</v>
      </c>
      <c r="G338" s="28" t="str">
        <f t="shared" si="41"/>
        <v>河合仙治</v>
      </c>
      <c r="H338" s="26" t="s">
        <v>1036</v>
      </c>
      <c r="I338" s="28" t="s">
        <v>6</v>
      </c>
      <c r="J338" s="29">
        <v>1942</v>
      </c>
      <c r="K338" s="140">
        <v>84</v>
      </c>
      <c r="L338" s="87" t="str">
        <f t="shared" si="39"/>
        <v>OK</v>
      </c>
      <c r="M338" s="28" t="s">
        <v>1073</v>
      </c>
      <c r="N338" s="16"/>
      <c r="O338"/>
    </row>
    <row r="339" spans="1:15">
      <c r="A339" s="28" t="s">
        <v>1074</v>
      </c>
      <c r="B339" s="78" t="s">
        <v>1075</v>
      </c>
      <c r="C339" s="78" t="s">
        <v>1076</v>
      </c>
      <c r="D339" s="26" t="s">
        <v>999</v>
      </c>
      <c r="F339" s="28" t="str">
        <f t="shared" si="45"/>
        <v>し３０</v>
      </c>
      <c r="G339" s="28" t="str">
        <f t="shared" si="41"/>
        <v>岸田昌子</v>
      </c>
      <c r="H339" s="26" t="s">
        <v>1036</v>
      </c>
      <c r="I339" s="78" t="s">
        <v>89</v>
      </c>
      <c r="J339" s="29">
        <v>1942</v>
      </c>
      <c r="K339" s="140">
        <v>84</v>
      </c>
      <c r="L339" s="87" t="str">
        <f t="shared" si="39"/>
        <v>OK</v>
      </c>
      <c r="M339" s="28" t="s">
        <v>1073</v>
      </c>
      <c r="N339" s="16"/>
      <c r="O339"/>
    </row>
    <row r="340" spans="1:15">
      <c r="A340" s="28" t="s">
        <v>1077</v>
      </c>
      <c r="B340" s="78" t="s">
        <v>1078</v>
      </c>
      <c r="C340" s="78" t="s">
        <v>1039</v>
      </c>
      <c r="D340" s="26" t="s">
        <v>999</v>
      </c>
      <c r="F340" s="28" t="str">
        <f t="shared" si="45"/>
        <v>し３１</v>
      </c>
      <c r="G340" s="28" t="str">
        <f t="shared" si="41"/>
        <v>宇野圭子</v>
      </c>
      <c r="H340" s="26" t="s">
        <v>1036</v>
      </c>
      <c r="I340" s="78" t="s">
        <v>89</v>
      </c>
      <c r="J340" s="29">
        <v>1945</v>
      </c>
      <c r="K340" s="140">
        <v>81</v>
      </c>
      <c r="L340" s="87" t="str">
        <f t="shared" si="39"/>
        <v>OK</v>
      </c>
      <c r="M340" s="78" t="s">
        <v>108</v>
      </c>
      <c r="N340" s="16"/>
      <c r="O340"/>
    </row>
    <row r="341" spans="1:15">
      <c r="A341" s="149"/>
      <c r="B341" s="67">
        <v>11</v>
      </c>
      <c r="C341" s="94"/>
      <c r="D341" s="134"/>
      <c r="E341" s="22"/>
      <c r="F341" s="41"/>
      <c r="G341" s="41"/>
      <c r="H341" s="134"/>
      <c r="I341" s="41"/>
      <c r="J341" s="135"/>
      <c r="K341" s="30" t="str">
        <f t="shared" si="32"/>
        <v/>
      </c>
      <c r="L341" s="41"/>
      <c r="M341" s="136"/>
      <c r="N341" s="16"/>
      <c r="O341" s="2"/>
    </row>
    <row r="342" spans="1:15">
      <c r="A342" s="31" t="s">
        <v>1079</v>
      </c>
      <c r="B342" s="29" t="s">
        <v>245</v>
      </c>
      <c r="C342" s="29" t="s">
        <v>1080</v>
      </c>
      <c r="D342" s="26" t="s">
        <v>1081</v>
      </c>
      <c r="E342" s="27"/>
      <c r="F342" s="28" t="str">
        <f t="shared" si="45"/>
        <v>こ０１</v>
      </c>
      <c r="G342" s="31" t="str">
        <f>B342&amp;C342</f>
        <v>山田直八</v>
      </c>
      <c r="H342" s="26" t="s">
        <v>1082</v>
      </c>
      <c r="I342" s="26" t="s">
        <v>6</v>
      </c>
      <c r="J342" s="29">
        <v>1972</v>
      </c>
      <c r="K342" s="30">
        <f t="shared" si="32"/>
        <v>54</v>
      </c>
      <c r="L342" s="69" t="s">
        <v>1083</v>
      </c>
      <c r="M342" s="31" t="s">
        <v>22</v>
      </c>
      <c r="N342" s="16"/>
      <c r="O342" s="2"/>
    </row>
    <row r="343" spans="1:15">
      <c r="A343" s="31" t="s">
        <v>1084</v>
      </c>
      <c r="B343" s="25" t="s">
        <v>1085</v>
      </c>
      <c r="C343" s="25" t="s">
        <v>1086</v>
      </c>
      <c r="D343" s="26" t="s">
        <v>1081</v>
      </c>
      <c r="E343" s="32"/>
      <c r="F343" s="28" t="str">
        <f t="shared" si="45"/>
        <v>こ０３</v>
      </c>
      <c r="G343" s="31" t="str">
        <f t="shared" ref="G343:G344" si="46">B343&amp;C343</f>
        <v>細原禎夫</v>
      </c>
      <c r="H343" s="26" t="s">
        <v>1082</v>
      </c>
      <c r="I343" s="25" t="s">
        <v>6</v>
      </c>
      <c r="J343" s="37">
        <v>1968</v>
      </c>
      <c r="K343" s="30">
        <f t="shared" si="32"/>
        <v>58</v>
      </c>
      <c r="L343" s="69" t="s">
        <v>1083</v>
      </c>
      <c r="M343" s="25" t="s">
        <v>256</v>
      </c>
      <c r="N343" s="16"/>
      <c r="O343" s="2"/>
    </row>
    <row r="344" spans="1:15">
      <c r="A344" s="31" t="s">
        <v>1087</v>
      </c>
      <c r="B344" s="25" t="s">
        <v>1088</v>
      </c>
      <c r="C344" s="25" t="s">
        <v>539</v>
      </c>
      <c r="D344" s="26" t="s">
        <v>1081</v>
      </c>
      <c r="E344" s="32"/>
      <c r="F344" s="28" t="str">
        <f t="shared" si="45"/>
        <v>こ０４</v>
      </c>
      <c r="G344" s="31" t="str">
        <f t="shared" si="46"/>
        <v>國本太郎</v>
      </c>
      <c r="H344" s="26" t="s">
        <v>1082</v>
      </c>
      <c r="I344" s="25" t="s">
        <v>6</v>
      </c>
      <c r="J344" s="37">
        <v>1974</v>
      </c>
      <c r="K344" s="30">
        <f t="shared" si="32"/>
        <v>52</v>
      </c>
      <c r="L344" s="69" t="s">
        <v>1083</v>
      </c>
      <c r="M344" s="39" t="s">
        <v>1089</v>
      </c>
      <c r="N344" s="144"/>
      <c r="O344"/>
    </row>
    <row r="345" spans="1:15">
      <c r="C345" s="38" t="s">
        <v>1090</v>
      </c>
      <c r="D345" s="35">
        <f>COUNTIFS(K:K,"&gt;=10",K:K,"&lt;=14")</f>
        <v>3</v>
      </c>
      <c r="E345" s="435" t="s">
        <v>1091</v>
      </c>
      <c r="F345" s="435">
        <f>D345+D346</f>
        <v>5</v>
      </c>
      <c r="H345" s="35"/>
      <c r="I345" s="35"/>
      <c r="J345" s="38"/>
      <c r="N345" s="144"/>
      <c r="O345"/>
    </row>
    <row r="346" spans="1:15">
      <c r="C346" s="38" t="s">
        <v>1092</v>
      </c>
      <c r="D346" s="35">
        <f>COUNTIFS(K:K,"&gt;=15",K:K,"&lt;=19")</f>
        <v>2</v>
      </c>
      <c r="E346" s="436"/>
      <c r="F346" s="436"/>
      <c r="H346" s="35"/>
      <c r="I346" s="35"/>
      <c r="J346" s="38"/>
      <c r="N346" s="144"/>
      <c r="O346"/>
    </row>
    <row r="347" spans="1:15">
      <c r="C347" s="38" t="s">
        <v>1093</v>
      </c>
      <c r="D347" s="35">
        <f>COUNTIFS(K:K,"&gt;=20",K:K,"&lt;=24")</f>
        <v>11</v>
      </c>
      <c r="E347" s="435" t="s">
        <v>1094</v>
      </c>
      <c r="F347" s="435">
        <f>D347+D348</f>
        <v>31</v>
      </c>
      <c r="H347" s="35"/>
      <c r="I347" s="35"/>
      <c r="J347" s="38"/>
      <c r="N347" s="144"/>
      <c r="O347"/>
    </row>
    <row r="348" spans="1:15">
      <c r="C348" s="38" t="s">
        <v>1095</v>
      </c>
      <c r="D348" s="35">
        <f>COUNTIFS(K:K,"&gt;=25",K:K,"&lt;=29")</f>
        <v>20</v>
      </c>
      <c r="E348" s="436"/>
      <c r="F348" s="436"/>
      <c r="H348" s="35"/>
      <c r="I348" s="35"/>
      <c r="J348" s="38"/>
      <c r="N348" s="144"/>
      <c r="O348"/>
    </row>
    <row r="349" spans="1:15">
      <c r="C349" s="38" t="s">
        <v>1096</v>
      </c>
      <c r="D349" s="35">
        <f>COUNTIFS(K:K,"&gt;=30",K:K,"&lt;=34")</f>
        <v>26</v>
      </c>
      <c r="E349" s="435" t="s">
        <v>1097</v>
      </c>
      <c r="F349" s="435">
        <f t="shared" ref="F349" si="47">D349+D350</f>
        <v>61</v>
      </c>
      <c r="H349" s="35"/>
      <c r="I349" s="35"/>
      <c r="J349" s="38"/>
      <c r="N349" s="144"/>
      <c r="O349"/>
    </row>
    <row r="350" spans="1:15">
      <c r="C350" s="38" t="s">
        <v>1098</v>
      </c>
      <c r="D350" s="35">
        <f>COUNTIFS(K:K,"&gt;=35",K:K,"&lt;=39")</f>
        <v>35</v>
      </c>
      <c r="E350" s="436"/>
      <c r="F350" s="436"/>
      <c r="H350" s="35"/>
      <c r="I350" s="35"/>
      <c r="J350" s="38"/>
      <c r="N350" s="144"/>
      <c r="O350"/>
    </row>
    <row r="351" spans="1:15">
      <c r="C351" s="38" t="s">
        <v>1099</v>
      </c>
      <c r="D351" s="35">
        <f>COUNTIFS(K:K,"&gt;=40",K:K,"&lt;=44")</f>
        <v>31</v>
      </c>
      <c r="E351" s="435" t="s">
        <v>1100</v>
      </c>
      <c r="F351" s="435">
        <f t="shared" ref="F351" si="48">D351+D352</f>
        <v>57</v>
      </c>
      <c r="H351" s="35"/>
      <c r="I351" s="35"/>
      <c r="J351" s="38"/>
      <c r="N351" s="144"/>
      <c r="O351"/>
    </row>
    <row r="352" spans="1:15">
      <c r="C352" s="38" t="s">
        <v>1101</v>
      </c>
      <c r="D352" s="35">
        <f>COUNTIFS(K:K,"&gt;=45",K:K,"&lt;=49")</f>
        <v>26</v>
      </c>
      <c r="E352" s="436"/>
      <c r="F352" s="436"/>
      <c r="H352" s="35"/>
      <c r="I352" s="35"/>
      <c r="J352" s="38"/>
      <c r="N352" s="144"/>
      <c r="O352"/>
    </row>
    <row r="353" spans="3:15">
      <c r="C353" s="38" t="s">
        <v>1102</v>
      </c>
      <c r="D353" s="35">
        <f>COUNTIFS(K:K,"&gt;=50",K:K,"&lt;=54")</f>
        <v>43</v>
      </c>
      <c r="E353" s="435" t="s">
        <v>1103</v>
      </c>
      <c r="F353" s="435">
        <f t="shared" ref="F353" si="49">D353+D354</f>
        <v>87</v>
      </c>
      <c r="H353" s="35"/>
      <c r="I353" s="35"/>
      <c r="J353" s="38"/>
      <c r="N353" s="144"/>
      <c r="O353"/>
    </row>
    <row r="354" spans="3:15">
      <c r="C354" s="38" t="s">
        <v>1104</v>
      </c>
      <c r="D354" s="35">
        <f>COUNTIFS(K:K,"&gt;=55",K:K,"&lt;=59")</f>
        <v>44</v>
      </c>
      <c r="E354" s="436"/>
      <c r="F354" s="436"/>
      <c r="H354" s="35"/>
      <c r="I354" s="35"/>
      <c r="J354" s="38"/>
      <c r="N354"/>
      <c r="O354"/>
    </row>
    <row r="355" spans="3:15">
      <c r="C355" s="38" t="s">
        <v>1105</v>
      </c>
      <c r="D355" s="35">
        <f>COUNTIFS(K:K,"&gt;=60",K:K,"&lt;=64")</f>
        <v>27</v>
      </c>
      <c r="E355" s="435" t="s">
        <v>1106</v>
      </c>
      <c r="F355" s="435">
        <f t="shared" ref="F355:F359" si="50">D355+D356</f>
        <v>50</v>
      </c>
      <c r="H355" s="35"/>
      <c r="I355" s="35"/>
      <c r="J355" s="38"/>
      <c r="N355"/>
      <c r="O355"/>
    </row>
    <row r="356" spans="3:15">
      <c r="C356" s="38" t="s">
        <v>1107</v>
      </c>
      <c r="D356" s="35">
        <f>COUNTIFS(K:K,"&gt;=65",K:K,"&lt;=69")</f>
        <v>23</v>
      </c>
      <c r="E356" s="436"/>
      <c r="F356" s="436"/>
      <c r="H356" s="35"/>
      <c r="I356" s="35"/>
      <c r="J356" s="38"/>
      <c r="N356"/>
      <c r="O356"/>
    </row>
    <row r="357" spans="3:15">
      <c r="C357" s="38" t="s">
        <v>1108</v>
      </c>
      <c r="D357" s="35">
        <f>COUNTIFS(K:K,"&gt;=70",K:K,"&lt;=74")</f>
        <v>15</v>
      </c>
      <c r="E357" s="435" t="s">
        <v>1109</v>
      </c>
      <c r="F357" s="435">
        <f t="shared" si="50"/>
        <v>30</v>
      </c>
      <c r="H357" s="35"/>
      <c r="I357" s="35"/>
      <c r="J357" s="38"/>
      <c r="N357"/>
      <c r="O357"/>
    </row>
    <row r="358" spans="3:15">
      <c r="C358" s="38" t="s">
        <v>1110</v>
      </c>
      <c r="D358" s="35">
        <f>COUNTIFS(K:K,"&gt;=75",K:K,"&lt;=79")</f>
        <v>15</v>
      </c>
      <c r="E358" s="436"/>
      <c r="F358" s="436"/>
      <c r="H358" s="35"/>
      <c r="I358" s="35"/>
      <c r="J358" s="38"/>
      <c r="N358"/>
    </row>
    <row r="359" spans="3:15">
      <c r="C359" s="38" t="s">
        <v>1111</v>
      </c>
      <c r="D359" s="35">
        <f>COUNTIFS(K:K,"&gt;=80",K:K,"&lt;=84")</f>
        <v>7</v>
      </c>
      <c r="E359" s="435" t="s">
        <v>1112</v>
      </c>
      <c r="F359" s="435">
        <f t="shared" si="50"/>
        <v>7</v>
      </c>
      <c r="H359" s="35"/>
      <c r="I359" s="35"/>
      <c r="J359" s="38"/>
      <c r="N359"/>
    </row>
    <row r="360" spans="3:15">
      <c r="C360" s="38" t="s">
        <v>1113</v>
      </c>
      <c r="D360" s="35">
        <f>COUNTIFS(K:K,"&gt;=85",K:K,"&lt;=59")</f>
        <v>0</v>
      </c>
      <c r="E360" s="436"/>
      <c r="F360" s="436"/>
      <c r="H360" s="35"/>
      <c r="I360" s="35"/>
      <c r="J360" s="38"/>
      <c r="N360"/>
    </row>
    <row r="361" spans="3:15">
      <c r="D361" s="35"/>
      <c r="F361" s="145">
        <f>SUM(F345:F360)</f>
        <v>328</v>
      </c>
      <c r="H361" s="35"/>
      <c r="I361" s="35"/>
      <c r="J361" s="38"/>
      <c r="N361"/>
    </row>
    <row r="362" spans="3:15">
      <c r="D362" s="35"/>
      <c r="H362" s="35"/>
      <c r="I362" s="35"/>
      <c r="J362" s="38"/>
      <c r="N362"/>
    </row>
    <row r="363" spans="3:15">
      <c r="D363" s="22" t="s">
        <v>1114</v>
      </c>
      <c r="E363" s="21" t="s">
        <v>1115</v>
      </c>
      <c r="H363" s="35"/>
      <c r="I363" s="35"/>
      <c r="J363" s="38"/>
      <c r="N363"/>
    </row>
    <row r="364" spans="3:15">
      <c r="D364" s="35" t="s">
        <v>108</v>
      </c>
      <c r="E364" s="35">
        <f>COUNTIFS(M:M,"東近江市")</f>
        <v>75</v>
      </c>
      <c r="H364" s="35"/>
      <c r="I364" s="35"/>
      <c r="J364" s="38"/>
      <c r="N364"/>
    </row>
    <row r="365" spans="3:15">
      <c r="D365" s="143" t="s">
        <v>11</v>
      </c>
      <c r="E365" s="35">
        <f>COUNTIFS(M:M,"彦根市")</f>
        <v>52</v>
      </c>
      <c r="H365" s="146"/>
      <c r="I365" s="35"/>
      <c r="J365" s="38"/>
      <c r="N365"/>
    </row>
    <row r="366" spans="3:15">
      <c r="D366" s="35" t="s">
        <v>250</v>
      </c>
      <c r="E366" s="35">
        <f>COUNTIFS(M:M,"近江八幡市")</f>
        <v>38</v>
      </c>
      <c r="N366"/>
    </row>
    <row r="367" spans="3:15">
      <c r="D367" s="35" t="s">
        <v>1116</v>
      </c>
      <c r="E367" s="35">
        <f>COUNTIFS(M:M,"京都府")</f>
        <v>18</v>
      </c>
      <c r="N367"/>
    </row>
    <row r="368" spans="3:15">
      <c r="D368" s="35" t="s">
        <v>1117</v>
      </c>
      <c r="E368" s="35">
        <f>COUNTIFS(M:M,"野洲市")</f>
        <v>15</v>
      </c>
      <c r="N368"/>
    </row>
    <row r="369" spans="4:15">
      <c r="D369" s="35" t="s">
        <v>288</v>
      </c>
      <c r="E369" s="35">
        <f>COUNTIFS(M:M,"長浜市")</f>
        <v>15</v>
      </c>
      <c r="N369"/>
      <c r="O369"/>
    </row>
    <row r="370" spans="4:15">
      <c r="D370" s="35" t="s">
        <v>277</v>
      </c>
      <c r="E370" s="35">
        <f>COUNTIFS(M:M,"湖南市")</f>
        <v>15</v>
      </c>
      <c r="N370"/>
      <c r="O370"/>
    </row>
    <row r="371" spans="4:15">
      <c r="D371" s="35" t="s">
        <v>1118</v>
      </c>
      <c r="E371" s="35">
        <f>COUNTIFS(M:M,"草津市")</f>
        <v>15</v>
      </c>
      <c r="N371"/>
    </row>
    <row r="372" spans="4:15">
      <c r="D372" s="35" t="s">
        <v>1119</v>
      </c>
      <c r="E372" s="35">
        <f>COUNTIFS(M:M,"愛荘町")</f>
        <v>13</v>
      </c>
      <c r="N372"/>
    </row>
    <row r="373" spans="4:15">
      <c r="D373" s="35" t="s">
        <v>1120</v>
      </c>
      <c r="E373" s="35">
        <f>COUNTIFS(M:M,"大津市")</f>
        <v>11</v>
      </c>
      <c r="N373"/>
    </row>
    <row r="374" spans="4:15">
      <c r="D374" s="35" t="s">
        <v>1121</v>
      </c>
      <c r="E374" s="35">
        <f>COUNTIFS(M:M,"守山市")</f>
        <v>10</v>
      </c>
      <c r="O374" s="13"/>
    </row>
    <row r="375" spans="4:15">
      <c r="D375" s="35" t="s">
        <v>1122</v>
      </c>
      <c r="E375" s="35">
        <f>COUNTIFS(M:M,"栗東市")</f>
        <v>8</v>
      </c>
      <c r="O375" s="13"/>
    </row>
    <row r="376" spans="4:15">
      <c r="D376" s="35" t="s">
        <v>1123</v>
      </c>
      <c r="E376" s="35">
        <f>COUNTIFS(M:M,"米原市")</f>
        <v>7</v>
      </c>
      <c r="O376" s="13"/>
    </row>
    <row r="377" spans="4:15">
      <c r="D377" s="35" t="s">
        <v>34</v>
      </c>
      <c r="E377" s="35">
        <f>COUNTIFS(M:M,"岐阜県")</f>
        <v>6</v>
      </c>
      <c r="O377" s="13"/>
    </row>
    <row r="378" spans="4:15">
      <c r="D378" s="35" t="s">
        <v>403</v>
      </c>
      <c r="E378" s="35">
        <f>COUNTIFS(M:M,"大阪府")</f>
        <v>6</v>
      </c>
      <c r="O378" s="13"/>
    </row>
    <row r="379" spans="4:15">
      <c r="D379" s="35" t="s">
        <v>44</v>
      </c>
      <c r="E379" s="35">
        <f>COUNTIFS(M:M,"甲賀市")</f>
        <v>6</v>
      </c>
      <c r="O379" s="13"/>
    </row>
    <row r="380" spans="4:15">
      <c r="D380" s="35" t="s">
        <v>1124</v>
      </c>
      <c r="E380" s="35">
        <f>COUNTIFS(M:M,"日野町")</f>
        <v>4</v>
      </c>
      <c r="O380" s="13"/>
    </row>
    <row r="381" spans="4:15">
      <c r="D381" s="35" t="s">
        <v>557</v>
      </c>
      <c r="E381" s="35">
        <f>COUNTIFS(M:M,"三重県")</f>
        <v>4</v>
      </c>
      <c r="O381" s="13"/>
    </row>
    <row r="382" spans="4:15">
      <c r="D382" s="35" t="s">
        <v>1125</v>
      </c>
      <c r="E382" s="35">
        <f>COUNTIFS(M:M,"竜王町")</f>
        <v>3</v>
      </c>
      <c r="O382" s="13"/>
    </row>
    <row r="383" spans="4:15">
      <c r="D383" s="35" t="s">
        <v>1126</v>
      </c>
      <c r="E383" s="35">
        <f>COUNTIFS(M:M,"多賀町")</f>
        <v>3</v>
      </c>
      <c r="N383" s="5"/>
      <c r="O383" s="13"/>
    </row>
    <row r="384" spans="4:15">
      <c r="D384" s="146" t="s">
        <v>330</v>
      </c>
      <c r="E384" s="35">
        <f>COUNTIFS(M:M,"愛知県")</f>
        <v>3</v>
      </c>
      <c r="N384" s="147"/>
      <c r="O384" s="13"/>
    </row>
    <row r="385" spans="4:15">
      <c r="D385" s="146" t="s">
        <v>1073</v>
      </c>
      <c r="E385" s="35">
        <f>COUNTIFS(M:M,"豊郷町")</f>
        <v>2</v>
      </c>
      <c r="N385" s="5"/>
      <c r="O385" s="13"/>
    </row>
    <row r="386" spans="4:15">
      <c r="E386" s="145">
        <f>SUM(E364:E385)</f>
        <v>329</v>
      </c>
      <c r="N386" s="5"/>
      <c r="O386" s="13"/>
    </row>
    <row r="387" spans="4:15">
      <c r="N387" s="5"/>
      <c r="O387" s="13"/>
    </row>
    <row r="388" spans="4:15">
      <c r="N388" s="5"/>
      <c r="O388" s="13"/>
    </row>
    <row r="389" spans="4:15">
      <c r="N389" s="5"/>
      <c r="O389" s="13"/>
    </row>
    <row r="390" spans="4:15">
      <c r="N390" s="5"/>
      <c r="O390" s="13"/>
    </row>
    <row r="391" spans="4:15">
      <c r="N391" s="5"/>
      <c r="O391" s="13"/>
    </row>
    <row r="392" spans="4:15">
      <c r="N392" s="5"/>
      <c r="O392" s="13"/>
    </row>
    <row r="393" spans="4:15">
      <c r="N393" s="5"/>
      <c r="O393" s="13"/>
    </row>
    <row r="394" spans="4:15">
      <c r="O394" s="13"/>
    </row>
    <row r="395" spans="4:15">
      <c r="O395" s="13"/>
    </row>
    <row r="396" spans="4:15">
      <c r="O396" s="13"/>
    </row>
    <row r="397" spans="4:15">
      <c r="O397"/>
    </row>
    <row r="398" spans="4:15">
      <c r="O398"/>
    </row>
    <row r="399" spans="4:15">
      <c r="O399"/>
    </row>
    <row r="400" spans="4:15">
      <c r="O400" s="13"/>
    </row>
    <row r="401" spans="15:15">
      <c r="O401" s="13"/>
    </row>
    <row r="403" spans="15:15">
      <c r="O403" s="14"/>
    </row>
    <row r="404" spans="15:15">
      <c r="O404" s="14"/>
    </row>
    <row r="405" spans="15:15">
      <c r="O405" s="15"/>
    </row>
    <row r="406" spans="15:15">
      <c r="O406" s="14"/>
    </row>
    <row r="407" spans="15:15">
      <c r="O407" s="14"/>
    </row>
    <row r="408" spans="15:15">
      <c r="O408" s="5"/>
    </row>
    <row r="409" spans="15:15">
      <c r="O409" s="14"/>
    </row>
    <row r="410" spans="15:15">
      <c r="O410" s="5"/>
    </row>
    <row r="411" spans="15:15">
      <c r="O411" s="5"/>
    </row>
    <row r="412" spans="15:15">
      <c r="O412" s="5"/>
    </row>
    <row r="413" spans="15:15">
      <c r="O413" s="14"/>
    </row>
    <row r="414" spans="15:15">
      <c r="O414" s="14"/>
    </row>
    <row r="415" spans="15:15">
      <c r="O415" s="14"/>
    </row>
    <row r="416" spans="15:15">
      <c r="O416" s="14"/>
    </row>
    <row r="417" spans="15:15">
      <c r="O417" s="14"/>
    </row>
    <row r="418" spans="15:15">
      <c r="O418" s="14"/>
    </row>
    <row r="419" spans="15:15">
      <c r="O419" s="14"/>
    </row>
    <row r="420" spans="15:15">
      <c r="O420" s="14"/>
    </row>
    <row r="421" spans="15:15">
      <c r="O421" s="5"/>
    </row>
    <row r="422" spans="15:15">
      <c r="O422" s="14"/>
    </row>
    <row r="423" spans="15:15">
      <c r="O423" s="14"/>
    </row>
    <row r="424" spans="15:15">
      <c r="O424" s="14"/>
    </row>
    <row r="425" spans="15:15">
      <c r="O425" s="14"/>
    </row>
    <row r="426" spans="15:15">
      <c r="O426" s="14"/>
    </row>
    <row r="427" spans="15:15">
      <c r="O427" s="14"/>
    </row>
    <row r="428" spans="15:15">
      <c r="O428" s="14"/>
    </row>
    <row r="429" spans="15:15">
      <c r="O429" s="14"/>
    </row>
    <row r="430" spans="15:15">
      <c r="O430" s="14"/>
    </row>
    <row r="431" spans="15:15">
      <c r="O431" s="14"/>
    </row>
    <row r="432" spans="15:15">
      <c r="O432" s="14"/>
    </row>
    <row r="433" spans="15:15">
      <c r="O433" s="14"/>
    </row>
    <row r="434" spans="15:15">
      <c r="O434" s="14"/>
    </row>
    <row r="435" spans="15:15">
      <c r="O435" s="14"/>
    </row>
    <row r="436" spans="15:15">
      <c r="O436" s="14"/>
    </row>
    <row r="437" spans="15:15">
      <c r="O437" s="14"/>
    </row>
    <row r="438" spans="15:15">
      <c r="O438" s="14"/>
    </row>
    <row r="439" spans="15:15">
      <c r="O439" s="14"/>
    </row>
    <row r="440" spans="15:15">
      <c r="O440" s="14"/>
    </row>
    <row r="441" spans="15:15">
      <c r="O441" s="14"/>
    </row>
    <row r="442" spans="15:15">
      <c r="O442" s="14"/>
    </row>
    <row r="443" spans="15:15">
      <c r="O443" s="14"/>
    </row>
    <row r="444" spans="15:15">
      <c r="O444" s="14"/>
    </row>
    <row r="445" spans="15:15">
      <c r="O445" s="14"/>
    </row>
    <row r="446" spans="15:15">
      <c r="O446" s="14"/>
    </row>
    <row r="447" spans="15:15">
      <c r="O447" s="14"/>
    </row>
    <row r="448" spans="15:15">
      <c r="O448" s="14"/>
    </row>
    <row r="449" spans="15:15">
      <c r="O449" s="14"/>
    </row>
    <row r="450" spans="15:15">
      <c r="O450" s="14"/>
    </row>
    <row r="451" spans="15:15">
      <c r="O451" s="14"/>
    </row>
    <row r="452" spans="15:15">
      <c r="O452" s="14"/>
    </row>
    <row r="453" spans="15:15">
      <c r="O453" s="14"/>
    </row>
    <row r="454" spans="15:15">
      <c r="O454" s="2"/>
    </row>
    <row r="455" spans="15:15">
      <c r="O455" s="2"/>
    </row>
    <row r="456" spans="15:15">
      <c r="O456" s="2"/>
    </row>
    <row r="457" spans="15:15">
      <c r="O457" s="2"/>
    </row>
    <row r="458" spans="15:15">
      <c r="O458" s="2"/>
    </row>
    <row r="503" spans="15:15">
      <c r="O503"/>
    </row>
    <row r="504" spans="15:15">
      <c r="O504" s="5"/>
    </row>
    <row r="505" spans="15:15">
      <c r="O505" s="5"/>
    </row>
    <row r="506" spans="15:15">
      <c r="O506" s="5"/>
    </row>
    <row r="507" spans="15:15">
      <c r="O507" s="5"/>
    </row>
    <row r="508" spans="15:15">
      <c r="O508" s="5"/>
    </row>
    <row r="509" spans="15:15">
      <c r="O509" s="5"/>
    </row>
    <row r="510" spans="15:15">
      <c r="O510" s="5"/>
    </row>
    <row r="511" spans="15:15">
      <c r="O511" s="5"/>
    </row>
    <row r="512" spans="15:15">
      <c r="O512" s="5"/>
    </row>
  </sheetData>
  <sheetProtection algorithmName="SHA-512" hashValue="EHykLYMrzBdgS5RiepMkaFhXTuEHySIKZO3EAYHMhU1P2FqhSu5TJsrzm5sB7Skk3ZweXJQtKCcdZuC3aLXMSQ==" saltValue="zhYBHTWlI/JBBx2jc04B9w==" spinCount="100000" sheet="1" objects="1" scenarios="1"/>
  <mergeCells count="17">
    <mergeCell ref="I1:M2"/>
    <mergeCell ref="E345:E346"/>
    <mergeCell ref="F345:F346"/>
    <mergeCell ref="E347:E348"/>
    <mergeCell ref="F347:F348"/>
    <mergeCell ref="E349:E350"/>
    <mergeCell ref="F349:F350"/>
    <mergeCell ref="E357:E358"/>
    <mergeCell ref="F357:F358"/>
    <mergeCell ref="E359:E360"/>
    <mergeCell ref="F359:F360"/>
    <mergeCell ref="E351:E352"/>
    <mergeCell ref="F351:F352"/>
    <mergeCell ref="E353:E354"/>
    <mergeCell ref="F353:F354"/>
    <mergeCell ref="E355:E356"/>
    <mergeCell ref="F355:F356"/>
  </mergeCells>
  <phoneticPr fontId="1"/>
  <conditionalFormatting sqref="B105:C108 B112:C118">
    <cfRule type="expression" dxfId="5" priority="4">
      <formula>COUNTIF($I105,"女")</formula>
    </cfRule>
  </conditionalFormatting>
  <conditionalFormatting sqref="B120:C120">
    <cfRule type="expression" dxfId="4" priority="3">
      <formula>COUNTIF($I120,"女")</formula>
    </cfRule>
  </conditionalFormatting>
  <conditionalFormatting sqref="D384:D385">
    <cfRule type="containsText" dxfId="3" priority="7" operator="containsText" text="東近江市">
      <formula>NOT(ISERROR(SEARCH("東近江市",D384)))</formula>
    </cfRule>
  </conditionalFormatting>
  <conditionalFormatting sqref="H365">
    <cfRule type="containsText" dxfId="2" priority="6" operator="containsText" text="東近江市">
      <formula>NOT(ISERROR(SEARCH("東近江市",H365)))</formula>
    </cfRule>
  </conditionalFormatting>
  <conditionalFormatting sqref="I44:I75">
    <cfRule type="containsText" dxfId="1" priority="1" operator="containsText" text="女">
      <formula>NOT(ISERROR(SEARCH("女",I44)))</formula>
    </cfRule>
  </conditionalFormatting>
  <conditionalFormatting sqref="M44:M73 M75">
    <cfRule type="containsText" dxfId="0" priority="2" operator="containsText" text="東近江市">
      <formula>NOT(ISERROR(SEARCH("東近江市",M44)))</formula>
    </cfRule>
  </conditionalFormatting>
  <dataValidations count="3">
    <dataValidation type="list" allowBlank="1" showInputMessage="1" showErrorMessage="1" sqref="E65911:E65917 E373:E374 E376:E381 E983415:E983421 E917879:E917885 E852343:E852349 E786807:E786813 E721271:E721277 E655735:E655741 E590199:E590205 E524663:E524669 E459127:E459133 E393591:E393597 E328055:E328061 E262519:E262525 E196983:E196989 E131447:E131453">
      <formula1>"jr, ,"</formula1>
    </dataValidation>
    <dataValidation type="list" allowBlank="1" showInputMessage="1" showErrorMessage="1" sqref="I378 I983417 I917881 I852345 I786809 I721273 I655737 I590201 I524665 I459129 I393593 I328057 I262521 I196985 I131449 I65913">
      <formula1>"男,女,"</formula1>
    </dataValidation>
    <dataValidation type="list" allowBlank="1" showInputMessage="1" showErrorMessage="1" sqref="M378 M983417 M917881 M852345 M786809 M721273 M655737 M590201 M524665 M459129 M393593 M328057 M262521 M196985 M131449 M65913">
      <formula1>"東近江市,彦根市,愛荘町,長浜市,多賀町,"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OV40</vt:lpstr>
      <vt:lpstr>OV55</vt:lpstr>
      <vt:lpstr>写真集</vt:lpstr>
      <vt:lpstr>歴代入賞者</vt:lpstr>
      <vt:lpstr>Sheet1</vt:lpstr>
      <vt:lpstr>登録No.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shinn</dc:creator>
  <cp:keywords/>
  <dc:description/>
  <cp:lastModifiedBy>tatsumi</cp:lastModifiedBy>
  <cp:revision/>
  <cp:lastPrinted>2026-06-07T07:39:48Z</cp:lastPrinted>
  <dcterms:created xsi:type="dcterms:W3CDTF">2022-01-09T05:37:14Z</dcterms:created>
  <dcterms:modified xsi:type="dcterms:W3CDTF">2026-06-07T14:31:10Z</dcterms:modified>
  <cp:category/>
  <cp:contentStatus/>
</cp:coreProperties>
</file>