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docs.live.net/5a6f94da5af63bd2/デスクトップ/"/>
    </mc:Choice>
  </mc:AlternateContent>
  <xr:revisionPtr revIDLastSave="490" documentId="10_ncr:8000_{6D4BDCE0-0543-4C5F-A705-C7B4049ACAE8}" xr6:coauthVersionLast="47" xr6:coauthVersionMax="47" xr10:uidLastSave="{98E45636-EE01-42BC-9F2F-039654FF6BDF}"/>
  <bookViews>
    <workbookView xWindow="-110" yWindow="-110" windowWidth="19420" windowHeight="11500" xr2:uid="{3E0D366E-2366-43D0-BFE1-E3AFA46F502F}"/>
  </bookViews>
  <sheets>
    <sheet name="OOP" sheetId="9" r:id="rId1"/>
    <sheet name="男子A" sheetId="16" r:id="rId2"/>
    <sheet name="男子B" sheetId="10" r:id="rId3"/>
    <sheet name="男子C" sheetId="11" r:id="rId4"/>
    <sheet name="男子OV" sheetId="12" r:id="rId5"/>
    <sheet name="女子A" sheetId="13" r:id="rId6"/>
    <sheet name="女子BC級" sheetId="15" r:id="rId7"/>
    <sheet name="登録No." sheetId="1" state="hidden" r:id="rId8"/>
  </sheets>
  <definedNames>
    <definedName name="_xlnm.Print_Area" localSheetId="5">女子A!$A$1:$AR$60</definedName>
    <definedName name="_xlnm.Print_Area" localSheetId="6">女子BC級!$A$1:$AR$61</definedName>
    <definedName name="_xlnm.Print_Area" localSheetId="1">男子A!$A$1:$AN$41</definedName>
    <definedName name="_xlnm.Print_Area" localSheetId="2">男子B!$A$1:$AR$62</definedName>
    <definedName name="_xlnm.Print_Area" localSheetId="3">男子C!$A$1:$AR$60</definedName>
    <definedName name="_xlnm.Print_Area" localSheetId="4">男子OV!$A$1:$AR$61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U24" i="10" l="1"/>
  <c r="CS24" i="10"/>
  <c r="BY24" i="10"/>
  <c r="BW24" i="10"/>
  <c r="C17" i="16"/>
  <c r="C16" i="16"/>
  <c r="E15" i="16"/>
  <c r="C15" i="16"/>
  <c r="E14" i="16"/>
  <c r="C14" i="16"/>
  <c r="E13" i="16"/>
  <c r="C13" i="16"/>
  <c r="E12" i="16"/>
  <c r="R5" i="16" s="1"/>
  <c r="C12" i="16"/>
  <c r="P5" i="16" s="1"/>
  <c r="E11" i="16"/>
  <c r="C11" i="16"/>
  <c r="E10" i="16"/>
  <c r="O5" i="16" s="1"/>
  <c r="C10" i="16"/>
  <c r="M5" i="16" s="1"/>
  <c r="E7" i="16"/>
  <c r="C7" i="16"/>
  <c r="E6" i="16"/>
  <c r="I5" i="16" s="1"/>
  <c r="C6" i="16"/>
  <c r="G5" i="16" s="1"/>
  <c r="U16" i="16"/>
  <c r="T16" i="16"/>
  <c r="S16" i="16"/>
  <c r="R16" i="16"/>
  <c r="Q16" i="16"/>
  <c r="P16" i="16"/>
  <c r="O16" i="16"/>
  <c r="N16" i="16"/>
  <c r="M16" i="16"/>
  <c r="L16" i="16"/>
  <c r="K16" i="16"/>
  <c r="J16" i="16"/>
  <c r="I16" i="16"/>
  <c r="H16" i="16"/>
  <c r="G16" i="16"/>
  <c r="R14" i="16"/>
  <c r="Q14" i="16"/>
  <c r="P14" i="16"/>
  <c r="O14" i="16"/>
  <c r="N14" i="16"/>
  <c r="M14" i="16"/>
  <c r="L14" i="16"/>
  <c r="K14" i="16"/>
  <c r="J14" i="16"/>
  <c r="I14" i="16"/>
  <c r="H14" i="16"/>
  <c r="G14" i="16"/>
  <c r="O12" i="16"/>
  <c r="N12" i="16"/>
  <c r="M12" i="16"/>
  <c r="L12" i="16"/>
  <c r="K12" i="16"/>
  <c r="J12" i="16"/>
  <c r="I12" i="16"/>
  <c r="H12" i="16"/>
  <c r="G12" i="16"/>
  <c r="P10" i="16"/>
  <c r="L10" i="16"/>
  <c r="K10" i="16"/>
  <c r="J10" i="16"/>
  <c r="I10" i="16"/>
  <c r="H10" i="16"/>
  <c r="G10" i="16"/>
  <c r="Y9" i="16"/>
  <c r="I8" i="16"/>
  <c r="H8" i="16"/>
  <c r="AA8" i="16" s="1"/>
  <c r="G8" i="16"/>
  <c r="Y8" i="16" s="1"/>
  <c r="J5" i="16"/>
  <c r="Y7" i="16"/>
  <c r="AA6" i="16"/>
  <c r="Y6" i="16"/>
  <c r="J6" i="16"/>
  <c r="L5" i="16"/>
  <c r="C18" i="15"/>
  <c r="J15" i="15" s="1"/>
  <c r="E11" i="15"/>
  <c r="C11" i="15"/>
  <c r="E10" i="15"/>
  <c r="O5" i="15" s="1"/>
  <c r="C10" i="15"/>
  <c r="M5" i="15" s="1"/>
  <c r="E9" i="15"/>
  <c r="C9" i="15"/>
  <c r="E8" i="15"/>
  <c r="L5" i="15" s="1"/>
  <c r="C8" i="15"/>
  <c r="J5" i="15" s="1"/>
  <c r="E7" i="15"/>
  <c r="C7" i="15"/>
  <c r="E6" i="15"/>
  <c r="I5" i="15" s="1"/>
  <c r="C6" i="15"/>
  <c r="G5" i="15" s="1"/>
  <c r="C21" i="15"/>
  <c r="L20" i="15"/>
  <c r="K20" i="15"/>
  <c r="J20" i="15"/>
  <c r="I20" i="15"/>
  <c r="H20" i="15"/>
  <c r="G20" i="15"/>
  <c r="P20" i="15" s="1"/>
  <c r="O15" i="15"/>
  <c r="C20" i="15"/>
  <c r="M15" i="15" s="1"/>
  <c r="E19" i="15"/>
  <c r="C19" i="15"/>
  <c r="M18" i="15"/>
  <c r="I18" i="15"/>
  <c r="H18" i="15"/>
  <c r="P19" i="15" s="1"/>
  <c r="E18" i="15"/>
  <c r="L15" i="15" s="1"/>
  <c r="P17" i="15"/>
  <c r="E17" i="15"/>
  <c r="R16" i="15"/>
  <c r="P16" i="15"/>
  <c r="M16" i="15"/>
  <c r="J16" i="15"/>
  <c r="G18" i="15" s="1"/>
  <c r="E16" i="15"/>
  <c r="I15" i="15" s="1"/>
  <c r="G15" i="15"/>
  <c r="L10" i="15"/>
  <c r="K10" i="15"/>
  <c r="J10" i="15"/>
  <c r="I10" i="15"/>
  <c r="H10" i="15"/>
  <c r="G10" i="15"/>
  <c r="M8" i="15"/>
  <c r="I8" i="15"/>
  <c r="H8" i="15"/>
  <c r="P9" i="15" s="1"/>
  <c r="P7" i="15"/>
  <c r="R6" i="15"/>
  <c r="P6" i="15"/>
  <c r="M6" i="15"/>
  <c r="J6" i="15"/>
  <c r="G8" i="15" s="1"/>
  <c r="O12" i="13"/>
  <c r="N12" i="13"/>
  <c r="M12" i="13"/>
  <c r="L12" i="13"/>
  <c r="K12" i="13"/>
  <c r="J12" i="13"/>
  <c r="I12" i="13"/>
  <c r="H12" i="13"/>
  <c r="G12" i="13"/>
  <c r="S13" i="13" s="1"/>
  <c r="P10" i="13"/>
  <c r="L10" i="13"/>
  <c r="K10" i="13"/>
  <c r="S10" i="13" s="1"/>
  <c r="J10" i="13"/>
  <c r="U10" i="13" s="1"/>
  <c r="I10" i="13"/>
  <c r="H10" i="13"/>
  <c r="G10" i="13"/>
  <c r="S11" i="13" s="1"/>
  <c r="E9" i="13"/>
  <c r="C9" i="13"/>
  <c r="P8" i="13"/>
  <c r="M8" i="13"/>
  <c r="I8" i="13"/>
  <c r="H8" i="13"/>
  <c r="G8" i="13"/>
  <c r="E8" i="13"/>
  <c r="L5" i="13" s="1"/>
  <c r="C8" i="13"/>
  <c r="J5" i="13" s="1"/>
  <c r="S7" i="13"/>
  <c r="E7" i="13"/>
  <c r="C7" i="13"/>
  <c r="U6" i="13"/>
  <c r="S6" i="13"/>
  <c r="P6" i="13"/>
  <c r="M6" i="13"/>
  <c r="J6" i="13"/>
  <c r="E6" i="13"/>
  <c r="I5" i="13" s="1"/>
  <c r="C6" i="13"/>
  <c r="G5" i="13" s="1"/>
  <c r="R5" i="13"/>
  <c r="P5" i="13"/>
  <c r="O5" i="13"/>
  <c r="M5" i="13"/>
  <c r="E21" i="12"/>
  <c r="C21" i="12"/>
  <c r="L20" i="12"/>
  <c r="K20" i="12"/>
  <c r="J20" i="12"/>
  <c r="I20" i="12"/>
  <c r="H20" i="12"/>
  <c r="G20" i="12"/>
  <c r="E20" i="12"/>
  <c r="O15" i="12" s="1"/>
  <c r="C20" i="12"/>
  <c r="M15" i="12" s="1"/>
  <c r="E19" i="12"/>
  <c r="C19" i="12"/>
  <c r="M18" i="12"/>
  <c r="I18" i="12"/>
  <c r="H18" i="12"/>
  <c r="P19" i="12" s="1"/>
  <c r="E18" i="12"/>
  <c r="L15" i="12" s="1"/>
  <c r="C18" i="12"/>
  <c r="J15" i="12" s="1"/>
  <c r="P17" i="12"/>
  <c r="E17" i="12"/>
  <c r="C17" i="12"/>
  <c r="R16" i="12"/>
  <c r="P16" i="12"/>
  <c r="M16" i="12"/>
  <c r="J16" i="12"/>
  <c r="G18" i="12" s="1"/>
  <c r="E16" i="12"/>
  <c r="I15" i="12" s="1"/>
  <c r="C16" i="12"/>
  <c r="G15" i="12" s="1"/>
  <c r="C11" i="12"/>
  <c r="L10" i="12"/>
  <c r="K10" i="12"/>
  <c r="J10" i="12"/>
  <c r="I10" i="12"/>
  <c r="H10" i="12"/>
  <c r="G10" i="12"/>
  <c r="C10" i="12"/>
  <c r="M5" i="12" s="1"/>
  <c r="E9" i="12"/>
  <c r="C9" i="12"/>
  <c r="M8" i="12"/>
  <c r="I8" i="12"/>
  <c r="H8" i="12"/>
  <c r="P9" i="12" s="1"/>
  <c r="E8" i="12"/>
  <c r="L5" i="12" s="1"/>
  <c r="C8" i="12"/>
  <c r="J5" i="12" s="1"/>
  <c r="P7" i="12"/>
  <c r="E7" i="12"/>
  <c r="C7" i="12"/>
  <c r="R6" i="12"/>
  <c r="P6" i="12"/>
  <c r="M6" i="12"/>
  <c r="J6" i="12"/>
  <c r="G8" i="12" s="1"/>
  <c r="E6" i="12"/>
  <c r="I5" i="12" s="1"/>
  <c r="C6" i="12"/>
  <c r="G5" i="12" s="1"/>
  <c r="O5" i="12"/>
  <c r="G5" i="11"/>
  <c r="E47" i="10"/>
  <c r="C47" i="10"/>
  <c r="L46" i="10"/>
  <c r="K46" i="10"/>
  <c r="J46" i="10"/>
  <c r="I46" i="10"/>
  <c r="H46" i="10"/>
  <c r="G46" i="10"/>
  <c r="E45" i="10"/>
  <c r="C45" i="10"/>
  <c r="M44" i="10"/>
  <c r="I44" i="10"/>
  <c r="H44" i="10"/>
  <c r="P45" i="10" s="1"/>
  <c r="L41" i="10"/>
  <c r="P43" i="10"/>
  <c r="E43" i="10"/>
  <c r="C43" i="10"/>
  <c r="R42" i="10"/>
  <c r="P42" i="10"/>
  <c r="M42" i="10"/>
  <c r="J42" i="10"/>
  <c r="G44" i="10" s="1"/>
  <c r="O41" i="10"/>
  <c r="M41" i="10"/>
  <c r="J41" i="10"/>
  <c r="I41" i="10"/>
  <c r="G41" i="10"/>
  <c r="AY36" i="12"/>
  <c r="AW36" i="12"/>
  <c r="BL35" i="12"/>
  <c r="BK35" i="12"/>
  <c r="BJ35" i="12"/>
  <c r="BI35" i="12"/>
  <c r="BH35" i="12"/>
  <c r="BG35" i="12"/>
  <c r="BF35" i="12"/>
  <c r="BE35" i="12"/>
  <c r="BC35" i="12"/>
  <c r="BB35" i="12"/>
  <c r="BA35" i="12"/>
  <c r="AY35" i="12"/>
  <c r="AW35" i="12"/>
  <c r="AY34" i="12"/>
  <c r="AW34" i="12"/>
  <c r="BM33" i="12"/>
  <c r="BI33" i="12"/>
  <c r="BH33" i="12"/>
  <c r="BG33" i="12"/>
  <c r="BF33" i="12"/>
  <c r="BE33" i="12"/>
  <c r="BD33" i="12"/>
  <c r="BC33" i="12"/>
  <c r="BB33" i="12"/>
  <c r="BA33" i="12"/>
  <c r="AY33" i="12"/>
  <c r="AW33" i="12"/>
  <c r="AY32" i="12"/>
  <c r="AW32" i="12"/>
  <c r="BM31" i="12"/>
  <c r="BJ31" i="12"/>
  <c r="BF31" i="12"/>
  <c r="BE31" i="12"/>
  <c r="BD31" i="12"/>
  <c r="BC31" i="12"/>
  <c r="BB31" i="12"/>
  <c r="BA31" i="12"/>
  <c r="AY31" i="12"/>
  <c r="AW31" i="12"/>
  <c r="BP30" i="12"/>
  <c r="AY30" i="12"/>
  <c r="AW30" i="12"/>
  <c r="BM29" i="12"/>
  <c r="BD35" i="12" s="1"/>
  <c r="BJ29" i="12"/>
  <c r="BG29" i="12"/>
  <c r="BC29" i="12"/>
  <c r="BB29" i="12"/>
  <c r="BR29" i="12" s="1"/>
  <c r="BA29" i="12"/>
  <c r="BP29" i="12" s="1"/>
  <c r="AY29" i="12"/>
  <c r="AW29" i="12"/>
  <c r="BP28" i="12"/>
  <c r="AY28" i="12"/>
  <c r="AW28" i="12"/>
  <c r="BR27" i="12"/>
  <c r="BP27" i="12"/>
  <c r="BM27" i="12"/>
  <c r="BJ27" i="12"/>
  <c r="BG27" i="12"/>
  <c r="BD27" i="12"/>
  <c r="AY27" i="12"/>
  <c r="AW27" i="12"/>
  <c r="BO26" i="12"/>
  <c r="BM26" i="12"/>
  <c r="BL26" i="12"/>
  <c r="BJ26" i="12"/>
  <c r="BI26" i="12"/>
  <c r="BG26" i="12"/>
  <c r="BF26" i="12"/>
  <c r="BD26" i="12"/>
  <c r="BC26" i="12"/>
  <c r="BA26" i="12"/>
  <c r="AY22" i="12"/>
  <c r="AW22" i="12"/>
  <c r="BM22" i="12"/>
  <c r="AY21" i="12"/>
  <c r="AW21" i="12"/>
  <c r="BJ20" i="12"/>
  <c r="BF20" i="12"/>
  <c r="BE20" i="12"/>
  <c r="BM20" i="12" s="1"/>
  <c r="BD20" i="12"/>
  <c r="BO20" i="12" s="1"/>
  <c r="BC20" i="12"/>
  <c r="BB20" i="12"/>
  <c r="BA20" i="12"/>
  <c r="BM21" i="12" s="1"/>
  <c r="AY20" i="12"/>
  <c r="AW20" i="12"/>
  <c r="AY19" i="12"/>
  <c r="AW19" i="12"/>
  <c r="BY18" i="12"/>
  <c r="BW18" i="12"/>
  <c r="BJ18" i="12"/>
  <c r="BG18" i="12"/>
  <c r="BC18" i="12"/>
  <c r="BB18" i="12"/>
  <c r="BA18" i="12"/>
  <c r="AY18" i="12"/>
  <c r="AW18" i="12"/>
  <c r="CO17" i="12"/>
  <c r="CN17" i="12"/>
  <c r="CM17" i="12"/>
  <c r="CL17" i="12"/>
  <c r="CK17" i="12"/>
  <c r="CJ17" i="12"/>
  <c r="CI17" i="12"/>
  <c r="CH17" i="12"/>
  <c r="CG17" i="12"/>
  <c r="CF17" i="12"/>
  <c r="CE17" i="12"/>
  <c r="CD17" i="12"/>
  <c r="CC17" i="12"/>
  <c r="CB17" i="12"/>
  <c r="CA17" i="12"/>
  <c r="BY17" i="12"/>
  <c r="BW17" i="12"/>
  <c r="BM17" i="12"/>
  <c r="AY17" i="12"/>
  <c r="AW17" i="12"/>
  <c r="BY16" i="12"/>
  <c r="BW16" i="12"/>
  <c r="BO16" i="12"/>
  <c r="BM16" i="12"/>
  <c r="BJ16" i="12"/>
  <c r="BG16" i="12"/>
  <c r="BD16" i="12"/>
  <c r="AY16" i="12"/>
  <c r="AW16" i="12"/>
  <c r="CL15" i="12"/>
  <c r="CK15" i="12"/>
  <c r="CJ15" i="12"/>
  <c r="CI15" i="12"/>
  <c r="CH15" i="12"/>
  <c r="CG15" i="12"/>
  <c r="CF15" i="12"/>
  <c r="CE15" i="12"/>
  <c r="CD15" i="12"/>
  <c r="CC15" i="12"/>
  <c r="CB15" i="12"/>
  <c r="CA15" i="12"/>
  <c r="BY15" i="12"/>
  <c r="BW15" i="12"/>
  <c r="BL15" i="12"/>
  <c r="BJ15" i="12"/>
  <c r="BI15" i="12"/>
  <c r="BG15" i="12"/>
  <c r="BF15" i="12"/>
  <c r="BD15" i="12"/>
  <c r="BC15" i="12"/>
  <c r="BA15" i="12"/>
  <c r="BY14" i="12"/>
  <c r="BW14" i="12"/>
  <c r="BY11" i="12"/>
  <c r="BW11" i="12"/>
  <c r="AY11" i="12"/>
  <c r="AW11" i="12"/>
  <c r="CJ10" i="12"/>
  <c r="CF10" i="12"/>
  <c r="CE10" i="12"/>
  <c r="CD10" i="12"/>
  <c r="CC10" i="12"/>
  <c r="CB10" i="12"/>
  <c r="CA10" i="12"/>
  <c r="BY10" i="12"/>
  <c r="BW10" i="12"/>
  <c r="BF10" i="12"/>
  <c r="BE10" i="12"/>
  <c r="BD10" i="12"/>
  <c r="BC10" i="12"/>
  <c r="BB10" i="12"/>
  <c r="BA10" i="12"/>
  <c r="AY10" i="12"/>
  <c r="AW10" i="12"/>
  <c r="CS9" i="12"/>
  <c r="BY9" i="12"/>
  <c r="BW9" i="12"/>
  <c r="AY9" i="12"/>
  <c r="AW9" i="12"/>
  <c r="CC8" i="12"/>
  <c r="CB8" i="12"/>
  <c r="CU8" i="12" s="1"/>
  <c r="CA8" i="12"/>
  <c r="CS8" i="12" s="1"/>
  <c r="BY8" i="12"/>
  <c r="BW8" i="12"/>
  <c r="BG8" i="12"/>
  <c r="BC8" i="12"/>
  <c r="BB8" i="12"/>
  <c r="BJ9" i="12" s="1"/>
  <c r="BA8" i="12"/>
  <c r="AY8" i="12"/>
  <c r="AW8" i="12"/>
  <c r="CS7" i="12"/>
  <c r="BY7" i="12"/>
  <c r="BW7" i="12"/>
  <c r="BJ7" i="12"/>
  <c r="AY7" i="12"/>
  <c r="AW7" i="12"/>
  <c r="CU6" i="12"/>
  <c r="CS6" i="12"/>
  <c r="CD6" i="12"/>
  <c r="BY6" i="12"/>
  <c r="BW6" i="12"/>
  <c r="BL6" i="12"/>
  <c r="BJ6" i="12"/>
  <c r="BG6" i="12"/>
  <c r="BD6" i="12"/>
  <c r="AY6" i="12"/>
  <c r="AW6" i="12"/>
  <c r="CR5" i="12"/>
  <c r="CP5" i="12"/>
  <c r="CO5" i="12"/>
  <c r="CM5" i="12"/>
  <c r="CL5" i="12"/>
  <c r="CJ5" i="12"/>
  <c r="CI5" i="12"/>
  <c r="CG5" i="12"/>
  <c r="CF5" i="12"/>
  <c r="CD5" i="12"/>
  <c r="CC5" i="12"/>
  <c r="CA5" i="12"/>
  <c r="BI5" i="12"/>
  <c r="BG5" i="12"/>
  <c r="BF5" i="12"/>
  <c r="BD5" i="12"/>
  <c r="BC5" i="12"/>
  <c r="BA5" i="12"/>
  <c r="AY35" i="11"/>
  <c r="AW35" i="11"/>
  <c r="BL34" i="11"/>
  <c r="BK34" i="11"/>
  <c r="BJ34" i="11"/>
  <c r="BI34" i="11"/>
  <c r="BH34" i="11"/>
  <c r="BG34" i="11"/>
  <c r="BF34" i="11"/>
  <c r="BE34" i="11"/>
  <c r="BC34" i="11"/>
  <c r="BB34" i="11"/>
  <c r="BA34" i="11"/>
  <c r="AY34" i="11"/>
  <c r="AW34" i="11"/>
  <c r="AY33" i="11"/>
  <c r="AW33" i="11"/>
  <c r="BM32" i="11"/>
  <c r="BI32" i="11"/>
  <c r="BH32" i="11"/>
  <c r="BG32" i="11"/>
  <c r="BF32" i="11"/>
  <c r="BE32" i="11"/>
  <c r="BD32" i="11"/>
  <c r="BC32" i="11"/>
  <c r="BB32" i="11"/>
  <c r="BA32" i="11"/>
  <c r="AY32" i="11"/>
  <c r="AW32" i="11"/>
  <c r="AY31" i="11"/>
  <c r="AW31" i="11"/>
  <c r="BM30" i="11"/>
  <c r="BJ30" i="11"/>
  <c r="BF30" i="11"/>
  <c r="BE30" i="11"/>
  <c r="BD30" i="11"/>
  <c r="BC30" i="11"/>
  <c r="BB30" i="11"/>
  <c r="BA30" i="11"/>
  <c r="AY30" i="11"/>
  <c r="AW30" i="11"/>
  <c r="BP29" i="11"/>
  <c r="AY29" i="11"/>
  <c r="AW29" i="11"/>
  <c r="BM28" i="11"/>
  <c r="BD34" i="11" s="1"/>
  <c r="BJ28" i="11"/>
  <c r="BG28" i="11"/>
  <c r="BC28" i="11"/>
  <c r="BB28" i="11"/>
  <c r="BR28" i="11" s="1"/>
  <c r="BA28" i="11"/>
  <c r="BP28" i="11" s="1"/>
  <c r="AY28" i="11"/>
  <c r="AW28" i="11"/>
  <c r="BP27" i="11"/>
  <c r="AY27" i="11"/>
  <c r="AW27" i="11"/>
  <c r="BR26" i="11"/>
  <c r="BP26" i="11"/>
  <c r="BM26" i="11"/>
  <c r="BJ26" i="11"/>
  <c r="BG26" i="11"/>
  <c r="BD26" i="11"/>
  <c r="AY26" i="11"/>
  <c r="AW26" i="11"/>
  <c r="BO25" i="11"/>
  <c r="BM25" i="11"/>
  <c r="BL25" i="11"/>
  <c r="BJ25" i="11"/>
  <c r="BI25" i="11"/>
  <c r="BG25" i="11"/>
  <c r="BF25" i="11"/>
  <c r="BD25" i="11"/>
  <c r="BC25" i="11"/>
  <c r="BA25" i="11"/>
  <c r="AY22" i="11"/>
  <c r="AW22" i="11"/>
  <c r="BI21" i="11"/>
  <c r="BH21" i="11"/>
  <c r="BG21" i="11"/>
  <c r="BF21" i="11"/>
  <c r="BE21" i="11"/>
  <c r="BD21" i="11"/>
  <c r="BC21" i="11"/>
  <c r="BB21" i="11"/>
  <c r="BA21" i="11"/>
  <c r="BM22" i="11" s="1"/>
  <c r="AY21" i="11"/>
  <c r="BL14" i="11" s="1"/>
  <c r="AW21" i="11"/>
  <c r="BJ14" i="11" s="1"/>
  <c r="AY20" i="11"/>
  <c r="AW20" i="11"/>
  <c r="BJ19" i="11"/>
  <c r="BF19" i="11"/>
  <c r="BE19" i="11"/>
  <c r="BM19" i="11" s="1"/>
  <c r="BD19" i="11"/>
  <c r="BO19" i="11" s="1"/>
  <c r="BC19" i="11"/>
  <c r="BB19" i="11"/>
  <c r="BA19" i="11"/>
  <c r="BM20" i="11" s="1"/>
  <c r="AY19" i="11"/>
  <c r="BI14" i="11" s="1"/>
  <c r="AW19" i="11"/>
  <c r="BG14" i="11" s="1"/>
  <c r="AY18" i="11"/>
  <c r="AW18" i="11"/>
  <c r="BY17" i="11"/>
  <c r="BW17" i="11"/>
  <c r="BJ17" i="11"/>
  <c r="BG17" i="11"/>
  <c r="BC17" i="11"/>
  <c r="BB17" i="11"/>
  <c r="BA17" i="11"/>
  <c r="AY17" i="11"/>
  <c r="BF14" i="11" s="1"/>
  <c r="AW17" i="11"/>
  <c r="BD14" i="11" s="1"/>
  <c r="CO16" i="11"/>
  <c r="CN16" i="11"/>
  <c r="CM16" i="11"/>
  <c r="CL16" i="11"/>
  <c r="CK16" i="11"/>
  <c r="CJ16" i="11"/>
  <c r="CI16" i="11"/>
  <c r="CH16" i="11"/>
  <c r="CG16" i="11"/>
  <c r="CF16" i="11"/>
  <c r="CE16" i="11"/>
  <c r="CD16" i="11"/>
  <c r="CC16" i="11"/>
  <c r="CB16" i="11"/>
  <c r="CA16" i="11"/>
  <c r="BY16" i="11"/>
  <c r="BW16" i="11"/>
  <c r="BM16" i="11"/>
  <c r="AY16" i="11"/>
  <c r="AW16" i="11"/>
  <c r="CS15" i="11"/>
  <c r="BY15" i="11"/>
  <c r="BW15" i="11"/>
  <c r="BO15" i="11"/>
  <c r="BM15" i="11"/>
  <c r="BJ15" i="11"/>
  <c r="BG15" i="11"/>
  <c r="BD15" i="11"/>
  <c r="AY15" i="11"/>
  <c r="BC14" i="11" s="1"/>
  <c r="AW15" i="11"/>
  <c r="BA14" i="11" s="1"/>
  <c r="CU14" i="11"/>
  <c r="CS14" i="11"/>
  <c r="CL14" i="11"/>
  <c r="CK14" i="11"/>
  <c r="CJ14" i="11"/>
  <c r="CI14" i="11"/>
  <c r="CH14" i="11"/>
  <c r="CG14" i="11"/>
  <c r="CF14" i="11"/>
  <c r="CE14" i="11"/>
  <c r="CD14" i="11"/>
  <c r="CC14" i="11"/>
  <c r="CB14" i="11"/>
  <c r="CA14" i="11"/>
  <c r="BY14" i="11"/>
  <c r="BW14" i="11"/>
  <c r="BY13" i="11"/>
  <c r="BW13" i="11"/>
  <c r="CI12" i="11"/>
  <c r="CH12" i="11"/>
  <c r="CG12" i="11"/>
  <c r="CF12" i="11"/>
  <c r="CE12" i="11"/>
  <c r="CD12" i="11"/>
  <c r="CC12" i="11"/>
  <c r="CB12" i="11"/>
  <c r="CA12" i="11"/>
  <c r="BY12" i="11"/>
  <c r="CL5" i="11" s="1"/>
  <c r="BW12" i="11"/>
  <c r="CJ5" i="11" s="1"/>
  <c r="BY11" i="11"/>
  <c r="BW11" i="11"/>
  <c r="AY11" i="11"/>
  <c r="AW11" i="11"/>
  <c r="CJ10" i="11"/>
  <c r="CF10" i="11"/>
  <c r="CE10" i="11"/>
  <c r="CD10" i="11"/>
  <c r="CC10" i="11"/>
  <c r="CB10" i="11"/>
  <c r="CA10" i="11"/>
  <c r="BY10" i="11"/>
  <c r="CI5" i="11" s="1"/>
  <c r="BW10" i="11"/>
  <c r="CG5" i="11" s="1"/>
  <c r="BF10" i="11"/>
  <c r="BE10" i="11"/>
  <c r="BD10" i="11"/>
  <c r="BC10" i="11"/>
  <c r="BB10" i="11"/>
  <c r="BA10" i="11"/>
  <c r="AY10" i="11"/>
  <c r="BI5" i="11" s="1"/>
  <c r="AW10" i="11"/>
  <c r="BG5" i="11" s="1"/>
  <c r="L10" i="11"/>
  <c r="K10" i="11"/>
  <c r="J10" i="11"/>
  <c r="I10" i="11"/>
  <c r="H10" i="11"/>
  <c r="G10" i="11"/>
  <c r="O5" i="11"/>
  <c r="M5" i="11"/>
  <c r="CS9" i="11"/>
  <c r="BY9" i="11"/>
  <c r="BW9" i="11"/>
  <c r="AY9" i="11"/>
  <c r="AW9" i="11"/>
  <c r="E9" i="11"/>
  <c r="C9" i="11"/>
  <c r="CC8" i="11"/>
  <c r="CB8" i="11"/>
  <c r="CU8" i="11" s="1"/>
  <c r="CA8" i="11"/>
  <c r="CS8" i="11" s="1"/>
  <c r="BY8" i="11"/>
  <c r="CF5" i="11" s="1"/>
  <c r="BW8" i="11"/>
  <c r="CD5" i="11" s="1"/>
  <c r="BG8" i="11"/>
  <c r="BC8" i="11"/>
  <c r="BB8" i="11"/>
  <c r="BJ9" i="11" s="1"/>
  <c r="BA8" i="11"/>
  <c r="AY8" i="11"/>
  <c r="BF5" i="11" s="1"/>
  <c r="AW8" i="11"/>
  <c r="BD5" i="11" s="1"/>
  <c r="M8" i="11"/>
  <c r="I8" i="11"/>
  <c r="H8" i="11"/>
  <c r="P9" i="11" s="1"/>
  <c r="G8" i="11"/>
  <c r="E8" i="11"/>
  <c r="L5" i="11" s="1"/>
  <c r="C8" i="11"/>
  <c r="J5" i="11" s="1"/>
  <c r="CS7" i="11"/>
  <c r="BY7" i="11"/>
  <c r="BW7" i="11"/>
  <c r="BJ7" i="11"/>
  <c r="AY7" i="11"/>
  <c r="AW7" i="11"/>
  <c r="P7" i="11"/>
  <c r="CU6" i="11"/>
  <c r="CS6" i="11"/>
  <c r="CD6" i="11"/>
  <c r="BY6" i="11"/>
  <c r="BW6" i="11"/>
  <c r="BL6" i="11"/>
  <c r="BJ6" i="11"/>
  <c r="BG6" i="11"/>
  <c r="BD6" i="11"/>
  <c r="AY6" i="11"/>
  <c r="AW6" i="11"/>
  <c r="R6" i="11"/>
  <c r="P6" i="11"/>
  <c r="M6" i="11"/>
  <c r="J6" i="11"/>
  <c r="CR5" i="11"/>
  <c r="CP5" i="11"/>
  <c r="CO5" i="11"/>
  <c r="CM5" i="11"/>
  <c r="CC5" i="11"/>
  <c r="CA5" i="11"/>
  <c r="BC5" i="11"/>
  <c r="BA5" i="11"/>
  <c r="I5" i="11"/>
  <c r="AY37" i="10"/>
  <c r="AW37" i="10"/>
  <c r="BL36" i="10"/>
  <c r="BK36" i="10"/>
  <c r="BJ36" i="10"/>
  <c r="BI36" i="10"/>
  <c r="BH36" i="10"/>
  <c r="BG36" i="10"/>
  <c r="BF36" i="10"/>
  <c r="BE36" i="10"/>
  <c r="BC36" i="10"/>
  <c r="BB36" i="10"/>
  <c r="BA36" i="10"/>
  <c r="AY36" i="10"/>
  <c r="AW36" i="10"/>
  <c r="AY35" i="10"/>
  <c r="AW35" i="10"/>
  <c r="BM34" i="10"/>
  <c r="BI34" i="10"/>
  <c r="BH34" i="10"/>
  <c r="BG34" i="10"/>
  <c r="BF34" i="10"/>
  <c r="BE34" i="10"/>
  <c r="BD34" i="10"/>
  <c r="BC34" i="10"/>
  <c r="BB34" i="10"/>
  <c r="BA34" i="10"/>
  <c r="AY34" i="10"/>
  <c r="AW34" i="10"/>
  <c r="AY33" i="10"/>
  <c r="AW33" i="10"/>
  <c r="BM32" i="10"/>
  <c r="BJ32" i="10"/>
  <c r="BF32" i="10"/>
  <c r="BE32" i="10"/>
  <c r="BD32" i="10"/>
  <c r="BC32" i="10"/>
  <c r="BB32" i="10"/>
  <c r="BA32" i="10"/>
  <c r="AY32" i="10"/>
  <c r="AW32" i="10"/>
  <c r="BP31" i="10"/>
  <c r="AY31" i="10"/>
  <c r="AW31" i="10"/>
  <c r="BM30" i="10"/>
  <c r="BD36" i="10" s="1"/>
  <c r="BJ30" i="10"/>
  <c r="BG30" i="10"/>
  <c r="BC30" i="10"/>
  <c r="BB30" i="10"/>
  <c r="BR30" i="10" s="1"/>
  <c r="BA30" i="10"/>
  <c r="BP30" i="10" s="1"/>
  <c r="AY30" i="10"/>
  <c r="AW30" i="10"/>
  <c r="BP29" i="10"/>
  <c r="AY29" i="10"/>
  <c r="AW29" i="10"/>
  <c r="BR28" i="10"/>
  <c r="BP28" i="10"/>
  <c r="BM28" i="10"/>
  <c r="BJ28" i="10"/>
  <c r="BG28" i="10"/>
  <c r="BD28" i="10"/>
  <c r="AY28" i="10"/>
  <c r="AW28" i="10"/>
  <c r="BO27" i="10"/>
  <c r="BM27" i="10"/>
  <c r="BL27" i="10"/>
  <c r="BJ27" i="10"/>
  <c r="BI27" i="10"/>
  <c r="BG27" i="10"/>
  <c r="BF27" i="10"/>
  <c r="BD27" i="10"/>
  <c r="BC27" i="10"/>
  <c r="BA27" i="10"/>
  <c r="AY22" i="10"/>
  <c r="AW22" i="10"/>
  <c r="BI21" i="10"/>
  <c r="BH21" i="10"/>
  <c r="BG21" i="10"/>
  <c r="BF21" i="10"/>
  <c r="BE21" i="10"/>
  <c r="BD21" i="10"/>
  <c r="BC21" i="10"/>
  <c r="BB21" i="10"/>
  <c r="BA21" i="10"/>
  <c r="BM22" i="10" s="1"/>
  <c r="AY21" i="10"/>
  <c r="AW21" i="10"/>
  <c r="AY20" i="10"/>
  <c r="AW20" i="10"/>
  <c r="BJ19" i="10"/>
  <c r="BF19" i="10"/>
  <c r="BE19" i="10"/>
  <c r="BM19" i="10" s="1"/>
  <c r="BD19" i="10"/>
  <c r="BO19" i="10" s="1"/>
  <c r="BC19" i="10"/>
  <c r="BB19" i="10"/>
  <c r="BA19" i="10"/>
  <c r="BM20" i="10" s="1"/>
  <c r="AY19" i="10"/>
  <c r="AW19" i="10"/>
  <c r="AY18" i="10"/>
  <c r="AW18" i="10"/>
  <c r="BY17" i="10"/>
  <c r="BW17" i="10"/>
  <c r="BJ17" i="10"/>
  <c r="BG17" i="10"/>
  <c r="BC17" i="10"/>
  <c r="BB17" i="10"/>
  <c r="BA17" i="10"/>
  <c r="AY17" i="10"/>
  <c r="AW17" i="10"/>
  <c r="CO16" i="10"/>
  <c r="CN16" i="10"/>
  <c r="CM16" i="10"/>
  <c r="CL16" i="10"/>
  <c r="CK16" i="10"/>
  <c r="CJ16" i="10"/>
  <c r="CI16" i="10"/>
  <c r="CH16" i="10"/>
  <c r="CG16" i="10"/>
  <c r="CF16" i="10"/>
  <c r="CE16" i="10"/>
  <c r="CD16" i="10"/>
  <c r="CC16" i="10"/>
  <c r="CB16" i="10"/>
  <c r="CA16" i="10"/>
  <c r="BY16" i="10"/>
  <c r="BW16" i="10"/>
  <c r="BM16" i="10"/>
  <c r="AY16" i="10"/>
  <c r="AW16" i="10"/>
  <c r="BY15" i="10"/>
  <c r="BW15" i="10"/>
  <c r="BO15" i="10"/>
  <c r="BM15" i="10"/>
  <c r="BJ15" i="10"/>
  <c r="BG15" i="10"/>
  <c r="BD15" i="10"/>
  <c r="AY15" i="10"/>
  <c r="BC14" i="10" s="1"/>
  <c r="AW15" i="10"/>
  <c r="CL14" i="10"/>
  <c r="CK14" i="10"/>
  <c r="CJ14" i="10"/>
  <c r="CI14" i="10"/>
  <c r="CH14" i="10"/>
  <c r="CG14" i="10"/>
  <c r="CF14" i="10"/>
  <c r="CE14" i="10"/>
  <c r="CD14" i="10"/>
  <c r="CC14" i="10"/>
  <c r="CB14" i="10"/>
  <c r="CA14" i="10"/>
  <c r="BY14" i="10"/>
  <c r="BW14" i="10"/>
  <c r="BL14" i="10"/>
  <c r="BJ14" i="10"/>
  <c r="BI14" i="10"/>
  <c r="BG14" i="10"/>
  <c r="BF14" i="10"/>
  <c r="BD14" i="10"/>
  <c r="BA14" i="10"/>
  <c r="BY13" i="10"/>
  <c r="BW13" i="10"/>
  <c r="E23" i="10"/>
  <c r="C23" i="10"/>
  <c r="CI12" i="10"/>
  <c r="CH12" i="10"/>
  <c r="CG12" i="10"/>
  <c r="CF12" i="10"/>
  <c r="CE12" i="10"/>
  <c r="CD12" i="10"/>
  <c r="CC12" i="10"/>
  <c r="CB12" i="10"/>
  <c r="CA12" i="10"/>
  <c r="BY12" i="10"/>
  <c r="BW12" i="10"/>
  <c r="O22" i="10"/>
  <c r="N22" i="10"/>
  <c r="L22" i="10"/>
  <c r="K22" i="10"/>
  <c r="I22" i="10"/>
  <c r="H22" i="10"/>
  <c r="E22" i="10"/>
  <c r="R15" i="10" s="1"/>
  <c r="C22" i="10"/>
  <c r="P15" i="10" s="1"/>
  <c r="BY11" i="10"/>
  <c r="BW11" i="10"/>
  <c r="AY11" i="10"/>
  <c r="AW11" i="10"/>
  <c r="C21" i="10"/>
  <c r="E11" i="10"/>
  <c r="C11" i="10"/>
  <c r="CJ10" i="10"/>
  <c r="CF10" i="10"/>
  <c r="CE10" i="10"/>
  <c r="CD10" i="10"/>
  <c r="CC10" i="10"/>
  <c r="CB10" i="10"/>
  <c r="CA10" i="10"/>
  <c r="BY10" i="10"/>
  <c r="BW10" i="10"/>
  <c r="BF10" i="10"/>
  <c r="BE10" i="10"/>
  <c r="BD10" i="10"/>
  <c r="BC10" i="10"/>
  <c r="BB10" i="10"/>
  <c r="BA10" i="10"/>
  <c r="AY10" i="10"/>
  <c r="AW10" i="10"/>
  <c r="P20" i="10"/>
  <c r="M22" i="10" s="1"/>
  <c r="L20" i="10"/>
  <c r="K20" i="10"/>
  <c r="S20" i="10" s="1"/>
  <c r="I20" i="10"/>
  <c r="H20" i="10"/>
  <c r="O15" i="10"/>
  <c r="C20" i="10"/>
  <c r="M15" i="10" s="1"/>
  <c r="L10" i="10"/>
  <c r="K10" i="10"/>
  <c r="J10" i="10"/>
  <c r="I10" i="10"/>
  <c r="H10" i="10"/>
  <c r="G10" i="10"/>
  <c r="E10" i="10"/>
  <c r="O5" i="10" s="1"/>
  <c r="C10" i="10"/>
  <c r="M5" i="10" s="1"/>
  <c r="CS9" i="10"/>
  <c r="BY9" i="10"/>
  <c r="BW9" i="10"/>
  <c r="AY9" i="10"/>
  <c r="AW9" i="10"/>
  <c r="E19" i="10"/>
  <c r="C19" i="10"/>
  <c r="E9" i="10"/>
  <c r="C9" i="10"/>
  <c r="CC8" i="10"/>
  <c r="CB8" i="10"/>
  <c r="CU8" i="10" s="1"/>
  <c r="CA8" i="10"/>
  <c r="CS8" i="10" s="1"/>
  <c r="BY8" i="10"/>
  <c r="BW8" i="10"/>
  <c r="BG8" i="10"/>
  <c r="BC8" i="10"/>
  <c r="BB8" i="10"/>
  <c r="BJ9" i="10" s="1"/>
  <c r="BA8" i="10"/>
  <c r="AY8" i="10"/>
  <c r="AW8" i="10"/>
  <c r="P18" i="10"/>
  <c r="J22" i="10" s="1"/>
  <c r="M18" i="10"/>
  <c r="J20" i="10" s="1"/>
  <c r="U20" i="10" s="1"/>
  <c r="I18" i="10"/>
  <c r="H18" i="10"/>
  <c r="E18" i="10"/>
  <c r="L15" i="10" s="1"/>
  <c r="C18" i="10"/>
  <c r="J15" i="10" s="1"/>
  <c r="M8" i="10"/>
  <c r="I8" i="10"/>
  <c r="H8" i="10"/>
  <c r="P9" i="10" s="1"/>
  <c r="E8" i="10"/>
  <c r="L5" i="10" s="1"/>
  <c r="C8" i="10"/>
  <c r="J5" i="10" s="1"/>
  <c r="CS7" i="10"/>
  <c r="BY7" i="10"/>
  <c r="BW7" i="10"/>
  <c r="BJ7" i="10"/>
  <c r="AY7" i="10"/>
  <c r="AW7" i="10"/>
  <c r="S17" i="10"/>
  <c r="E17" i="10"/>
  <c r="C17" i="10"/>
  <c r="P7" i="10"/>
  <c r="E7" i="10"/>
  <c r="C7" i="10"/>
  <c r="CU6" i="10"/>
  <c r="CS6" i="10"/>
  <c r="CD6" i="10"/>
  <c r="BY6" i="10"/>
  <c r="BW6" i="10"/>
  <c r="BL6" i="10"/>
  <c r="BJ6" i="10"/>
  <c r="BG6" i="10"/>
  <c r="BD6" i="10"/>
  <c r="AY6" i="10"/>
  <c r="AW6" i="10"/>
  <c r="U16" i="10"/>
  <c r="S16" i="10"/>
  <c r="P16" i="10"/>
  <c r="G22" i="10" s="1"/>
  <c r="S23" i="10" s="1"/>
  <c r="M16" i="10"/>
  <c r="G20" i="10" s="1"/>
  <c r="S21" i="10" s="1"/>
  <c r="J16" i="10"/>
  <c r="G18" i="10" s="1"/>
  <c r="E16" i="10"/>
  <c r="I15" i="10" s="1"/>
  <c r="C16" i="10"/>
  <c r="G15" i="10" s="1"/>
  <c r="R6" i="10"/>
  <c r="P6" i="10"/>
  <c r="M6" i="10"/>
  <c r="J6" i="10"/>
  <c r="G8" i="10" s="1"/>
  <c r="E6" i="10"/>
  <c r="I5" i="10" s="1"/>
  <c r="C6" i="10"/>
  <c r="G5" i="10" s="1"/>
  <c r="CR5" i="10"/>
  <c r="CP5" i="10"/>
  <c r="CO5" i="10"/>
  <c r="CM5" i="10"/>
  <c r="CL5" i="10"/>
  <c r="CJ5" i="10"/>
  <c r="CI5" i="10"/>
  <c r="CG5" i="10"/>
  <c r="CF5" i="10"/>
  <c r="CD5" i="10"/>
  <c r="CC5" i="10"/>
  <c r="CA5" i="10"/>
  <c r="BI5" i="10"/>
  <c r="BG5" i="10"/>
  <c r="BF5" i="10"/>
  <c r="BD5" i="10"/>
  <c r="BC5" i="10"/>
  <c r="BA5" i="10"/>
  <c r="K176" i="1"/>
  <c r="K175" i="1"/>
  <c r="H176" i="1"/>
  <c r="H175" i="1"/>
  <c r="F176" i="1"/>
  <c r="F175" i="1"/>
  <c r="G176" i="1"/>
  <c r="L176" i="1"/>
  <c r="G175" i="1"/>
  <c r="L175" i="1"/>
  <c r="K376" i="1"/>
  <c r="G376" i="1"/>
  <c r="F376" i="1"/>
  <c r="K375" i="1"/>
  <c r="G375" i="1"/>
  <c r="F375" i="1"/>
  <c r="K374" i="1"/>
  <c r="G374" i="1"/>
  <c r="F374" i="1"/>
  <c r="K373" i="1"/>
  <c r="G372" i="1"/>
  <c r="F372" i="1"/>
  <c r="G371" i="1"/>
  <c r="F371" i="1"/>
  <c r="G370" i="1"/>
  <c r="F370" i="1"/>
  <c r="K369" i="1"/>
  <c r="G369" i="1"/>
  <c r="F369" i="1"/>
  <c r="K368" i="1"/>
  <c r="G368" i="1"/>
  <c r="F368" i="1"/>
  <c r="K367" i="1"/>
  <c r="G367" i="1"/>
  <c r="F367" i="1"/>
  <c r="K366" i="1"/>
  <c r="G366" i="1"/>
  <c r="F366" i="1"/>
  <c r="K365" i="1"/>
  <c r="G365" i="1"/>
  <c r="F365" i="1"/>
  <c r="K364" i="1"/>
  <c r="G364" i="1"/>
  <c r="F364" i="1"/>
  <c r="K363" i="1"/>
  <c r="G363" i="1"/>
  <c r="F363" i="1"/>
  <c r="K362" i="1"/>
  <c r="G362" i="1"/>
  <c r="F362" i="1"/>
  <c r="K361" i="1"/>
  <c r="G361" i="1"/>
  <c r="F361" i="1"/>
  <c r="K360" i="1"/>
  <c r="G360" i="1"/>
  <c r="F360" i="1"/>
  <c r="K359" i="1"/>
  <c r="G359" i="1"/>
  <c r="F359" i="1"/>
  <c r="K358" i="1"/>
  <c r="G358" i="1"/>
  <c r="F358" i="1"/>
  <c r="K357" i="1"/>
  <c r="G357" i="1"/>
  <c r="F357" i="1"/>
  <c r="K356" i="1"/>
  <c r="G356" i="1"/>
  <c r="F356" i="1"/>
  <c r="K355" i="1"/>
  <c r="G355" i="1"/>
  <c r="F355" i="1"/>
  <c r="K354" i="1"/>
  <c r="G354" i="1"/>
  <c r="F354" i="1"/>
  <c r="K353" i="1"/>
  <c r="G353" i="1"/>
  <c r="F353" i="1"/>
  <c r="K352" i="1"/>
  <c r="G352" i="1"/>
  <c r="F352" i="1"/>
  <c r="K351" i="1"/>
  <c r="G351" i="1"/>
  <c r="F351" i="1"/>
  <c r="K350" i="1"/>
  <c r="G350" i="1"/>
  <c r="F350" i="1"/>
  <c r="K349" i="1"/>
  <c r="G349" i="1"/>
  <c r="F349" i="1"/>
  <c r="K348" i="1"/>
  <c r="G348" i="1"/>
  <c r="F348" i="1"/>
  <c r="K347" i="1"/>
  <c r="G347" i="1"/>
  <c r="F347" i="1"/>
  <c r="K346" i="1"/>
  <c r="G346" i="1"/>
  <c r="F346" i="1"/>
  <c r="K345" i="1"/>
  <c r="G345" i="1"/>
  <c r="F345" i="1"/>
  <c r="K344" i="1"/>
  <c r="G344" i="1"/>
  <c r="F344" i="1"/>
  <c r="K343" i="1"/>
  <c r="G343" i="1"/>
  <c r="F343" i="1"/>
  <c r="K342" i="1"/>
  <c r="G342" i="1"/>
  <c r="F342" i="1"/>
  <c r="L341" i="1"/>
  <c r="K340" i="1"/>
  <c r="G340" i="1"/>
  <c r="F340" i="1"/>
  <c r="K339" i="1"/>
  <c r="G339" i="1"/>
  <c r="F339" i="1"/>
  <c r="K338" i="1"/>
  <c r="G338" i="1"/>
  <c r="F338" i="1"/>
  <c r="K337" i="1"/>
  <c r="G337" i="1"/>
  <c r="F337" i="1"/>
  <c r="K336" i="1"/>
  <c r="G336" i="1"/>
  <c r="F336" i="1"/>
  <c r="K335" i="1"/>
  <c r="G335" i="1"/>
  <c r="F335" i="1"/>
  <c r="K334" i="1"/>
  <c r="G334" i="1"/>
  <c r="F334" i="1"/>
  <c r="K333" i="1"/>
  <c r="G333" i="1"/>
  <c r="F333" i="1"/>
  <c r="K332" i="1"/>
  <c r="G332" i="1"/>
  <c r="F332" i="1"/>
  <c r="K331" i="1"/>
  <c r="G331" i="1"/>
  <c r="F331" i="1"/>
  <c r="K330" i="1"/>
  <c r="G330" i="1"/>
  <c r="F330" i="1"/>
  <c r="K329" i="1"/>
  <c r="G329" i="1"/>
  <c r="F329" i="1"/>
  <c r="K328" i="1"/>
  <c r="G328" i="1"/>
  <c r="F328" i="1"/>
  <c r="K327" i="1"/>
  <c r="G327" i="1"/>
  <c r="F327" i="1"/>
  <c r="K326" i="1"/>
  <c r="G326" i="1"/>
  <c r="F326" i="1"/>
  <c r="K325" i="1"/>
  <c r="G325" i="1"/>
  <c r="F325" i="1"/>
  <c r="K324" i="1"/>
  <c r="G324" i="1"/>
  <c r="F324" i="1"/>
  <c r="K323" i="1"/>
  <c r="G323" i="1"/>
  <c r="F323" i="1"/>
  <c r="K321" i="1"/>
  <c r="H321" i="1"/>
  <c r="G321" i="1"/>
  <c r="F321" i="1"/>
  <c r="K320" i="1"/>
  <c r="H320" i="1"/>
  <c r="G320" i="1"/>
  <c r="F320" i="1"/>
  <c r="K319" i="1"/>
  <c r="H319" i="1"/>
  <c r="G319" i="1"/>
  <c r="F319" i="1"/>
  <c r="K318" i="1"/>
  <c r="H318" i="1"/>
  <c r="G318" i="1"/>
  <c r="F318" i="1"/>
  <c r="K317" i="1"/>
  <c r="H317" i="1"/>
  <c r="G317" i="1"/>
  <c r="F317" i="1"/>
  <c r="K316" i="1"/>
  <c r="H316" i="1"/>
  <c r="G316" i="1"/>
  <c r="F316" i="1"/>
  <c r="K315" i="1"/>
  <c r="H315" i="1"/>
  <c r="G315" i="1"/>
  <c r="F315" i="1"/>
  <c r="K314" i="1"/>
  <c r="H314" i="1"/>
  <c r="G314" i="1"/>
  <c r="F314" i="1"/>
  <c r="K313" i="1"/>
  <c r="H313" i="1"/>
  <c r="G313" i="1"/>
  <c r="F313" i="1"/>
  <c r="K312" i="1"/>
  <c r="H312" i="1"/>
  <c r="G312" i="1"/>
  <c r="F312" i="1"/>
  <c r="K311" i="1"/>
  <c r="K310" i="1"/>
  <c r="G310" i="1"/>
  <c r="F310" i="1"/>
  <c r="K309" i="1"/>
  <c r="G309" i="1"/>
  <c r="F309" i="1"/>
  <c r="K308" i="1"/>
  <c r="G308" i="1"/>
  <c r="F308" i="1"/>
  <c r="K307" i="1"/>
  <c r="G307" i="1"/>
  <c r="F307" i="1"/>
  <c r="K306" i="1"/>
  <c r="G306" i="1"/>
  <c r="F306" i="1"/>
  <c r="K305" i="1"/>
  <c r="G305" i="1"/>
  <c r="F305" i="1"/>
  <c r="K304" i="1"/>
  <c r="G304" i="1"/>
  <c r="F304" i="1"/>
  <c r="K303" i="1"/>
  <c r="G303" i="1"/>
  <c r="F303" i="1"/>
  <c r="K302" i="1"/>
  <c r="G302" i="1"/>
  <c r="F302" i="1"/>
  <c r="K301" i="1"/>
  <c r="G301" i="1"/>
  <c r="F301" i="1"/>
  <c r="K300" i="1"/>
  <c r="G300" i="1"/>
  <c r="F300" i="1"/>
  <c r="K299" i="1"/>
  <c r="G299" i="1"/>
  <c r="F299" i="1"/>
  <c r="K298" i="1"/>
  <c r="G298" i="1"/>
  <c r="F298" i="1"/>
  <c r="K297" i="1"/>
  <c r="G297" i="1"/>
  <c r="F297" i="1"/>
  <c r="K296" i="1"/>
  <c r="G296" i="1"/>
  <c r="F296" i="1"/>
  <c r="K295" i="1"/>
  <c r="G295" i="1"/>
  <c r="F295" i="1"/>
  <c r="K294" i="1"/>
  <c r="G294" i="1"/>
  <c r="F294" i="1"/>
  <c r="K293" i="1"/>
  <c r="G293" i="1"/>
  <c r="F293" i="1"/>
  <c r="K292" i="1"/>
  <c r="G292" i="1"/>
  <c r="L292" i="1" s="1"/>
  <c r="F292" i="1"/>
  <c r="K291" i="1"/>
  <c r="G291" i="1"/>
  <c r="F291" i="1"/>
  <c r="K290" i="1"/>
  <c r="G290" i="1"/>
  <c r="F290" i="1"/>
  <c r="K289" i="1"/>
  <c r="G289" i="1"/>
  <c r="F289" i="1"/>
  <c r="K288" i="1"/>
  <c r="G288" i="1"/>
  <c r="F288" i="1"/>
  <c r="K287" i="1"/>
  <c r="G287" i="1"/>
  <c r="F287" i="1"/>
  <c r="K286" i="1"/>
  <c r="G286" i="1"/>
  <c r="F286" i="1"/>
  <c r="K285" i="1"/>
  <c r="G285" i="1"/>
  <c r="F285" i="1"/>
  <c r="K284" i="1"/>
  <c r="G284" i="1"/>
  <c r="F284" i="1"/>
  <c r="K283" i="1"/>
  <c r="G283" i="1"/>
  <c r="F283" i="1"/>
  <c r="K282" i="1"/>
  <c r="G282" i="1"/>
  <c r="F282" i="1"/>
  <c r="K281" i="1"/>
  <c r="G281" i="1"/>
  <c r="F281" i="1"/>
  <c r="K280" i="1"/>
  <c r="G280" i="1"/>
  <c r="F280" i="1"/>
  <c r="K279" i="1"/>
  <c r="G279" i="1"/>
  <c r="F279" i="1"/>
  <c r="K278" i="1"/>
  <c r="G278" i="1"/>
  <c r="F278" i="1"/>
  <c r="K277" i="1"/>
  <c r="G277" i="1"/>
  <c r="F277" i="1"/>
  <c r="K276" i="1"/>
  <c r="G276" i="1"/>
  <c r="F276" i="1"/>
  <c r="K275" i="1"/>
  <c r="G275" i="1"/>
  <c r="F275" i="1"/>
  <c r="K274" i="1"/>
  <c r="G274" i="1"/>
  <c r="F274" i="1"/>
  <c r="K273" i="1"/>
  <c r="G273" i="1"/>
  <c r="F273" i="1"/>
  <c r="K272" i="1"/>
  <c r="G272" i="1"/>
  <c r="F272" i="1"/>
  <c r="K271" i="1"/>
  <c r="G271" i="1"/>
  <c r="F271" i="1"/>
  <c r="K270" i="1"/>
  <c r="G270" i="1"/>
  <c r="F270" i="1"/>
  <c r="K269" i="1"/>
  <c r="G269" i="1"/>
  <c r="F269" i="1"/>
  <c r="K268" i="1"/>
  <c r="G268" i="1"/>
  <c r="F268" i="1"/>
  <c r="K267" i="1"/>
  <c r="G267" i="1"/>
  <c r="F267" i="1"/>
  <c r="K266" i="1"/>
  <c r="G266" i="1"/>
  <c r="F266" i="1"/>
  <c r="K265" i="1"/>
  <c r="G265" i="1"/>
  <c r="F265" i="1"/>
  <c r="K264" i="1"/>
  <c r="G264" i="1"/>
  <c r="F264" i="1"/>
  <c r="K263" i="1"/>
  <c r="G263" i="1"/>
  <c r="F263" i="1"/>
  <c r="K262" i="1"/>
  <c r="G262" i="1"/>
  <c r="F262" i="1"/>
  <c r="K261" i="1"/>
  <c r="G261" i="1"/>
  <c r="F261" i="1"/>
  <c r="K260" i="1"/>
  <c r="G260" i="1"/>
  <c r="F260" i="1"/>
  <c r="K259" i="1"/>
  <c r="G259" i="1"/>
  <c r="F259" i="1"/>
  <c r="K258" i="1"/>
  <c r="G258" i="1"/>
  <c r="F258" i="1"/>
  <c r="K257" i="1"/>
  <c r="G257" i="1"/>
  <c r="F257" i="1"/>
  <c r="K256" i="1"/>
  <c r="G256" i="1"/>
  <c r="F256" i="1"/>
  <c r="K255" i="1"/>
  <c r="G255" i="1"/>
  <c r="F255" i="1"/>
  <c r="K254" i="1"/>
  <c r="K253" i="1"/>
  <c r="G253" i="1"/>
  <c r="F253" i="1"/>
  <c r="K252" i="1"/>
  <c r="G252" i="1"/>
  <c r="F252" i="1"/>
  <c r="K251" i="1"/>
  <c r="G251" i="1"/>
  <c r="F251" i="1"/>
  <c r="K250" i="1"/>
  <c r="G250" i="1"/>
  <c r="F250" i="1"/>
  <c r="K249" i="1"/>
  <c r="G249" i="1"/>
  <c r="F249" i="1"/>
  <c r="K248" i="1"/>
  <c r="G248" i="1"/>
  <c r="F248" i="1"/>
  <c r="K247" i="1"/>
  <c r="G247" i="1"/>
  <c r="F247" i="1"/>
  <c r="K246" i="1"/>
  <c r="G246" i="1"/>
  <c r="F246" i="1"/>
  <c r="K245" i="1"/>
  <c r="G245" i="1"/>
  <c r="F245" i="1"/>
  <c r="K244" i="1"/>
  <c r="G244" i="1"/>
  <c r="F244" i="1"/>
  <c r="K243" i="1"/>
  <c r="G243" i="1"/>
  <c r="F243" i="1"/>
  <c r="K242" i="1"/>
  <c r="G242" i="1"/>
  <c r="F242" i="1"/>
  <c r="K241" i="1"/>
  <c r="G241" i="1"/>
  <c r="F241" i="1"/>
  <c r="K240" i="1"/>
  <c r="G240" i="1"/>
  <c r="F240" i="1"/>
  <c r="K239" i="1"/>
  <c r="G239" i="1"/>
  <c r="F239" i="1"/>
  <c r="K238" i="1"/>
  <c r="G238" i="1"/>
  <c r="F238" i="1"/>
  <c r="K237" i="1"/>
  <c r="G237" i="1"/>
  <c r="F237" i="1"/>
  <c r="K236" i="1"/>
  <c r="G236" i="1"/>
  <c r="F236" i="1"/>
  <c r="K235" i="1"/>
  <c r="G235" i="1"/>
  <c r="F235" i="1"/>
  <c r="K234" i="1"/>
  <c r="G234" i="1"/>
  <c r="F234" i="1"/>
  <c r="K233" i="1"/>
  <c r="G233" i="1"/>
  <c r="F233" i="1"/>
  <c r="K232" i="1"/>
  <c r="G232" i="1"/>
  <c r="F232" i="1"/>
  <c r="K231" i="1"/>
  <c r="G231" i="1"/>
  <c r="F231" i="1"/>
  <c r="K230" i="1"/>
  <c r="G230" i="1"/>
  <c r="F230" i="1"/>
  <c r="K229" i="1"/>
  <c r="H229" i="1"/>
  <c r="G229" i="1"/>
  <c r="F229" i="1"/>
  <c r="K228" i="1"/>
  <c r="K227" i="1"/>
  <c r="G227" i="1"/>
  <c r="F227" i="1"/>
  <c r="K226" i="1"/>
  <c r="G226" i="1"/>
  <c r="F226" i="1"/>
  <c r="K225" i="1"/>
  <c r="G225" i="1"/>
  <c r="F225" i="1"/>
  <c r="K224" i="1"/>
  <c r="G224" i="1"/>
  <c r="F224" i="1"/>
  <c r="K223" i="1"/>
  <c r="G223" i="1"/>
  <c r="F223" i="1"/>
  <c r="K222" i="1"/>
  <c r="G222" i="1"/>
  <c r="F222" i="1"/>
  <c r="K221" i="1"/>
  <c r="G221" i="1"/>
  <c r="F221" i="1"/>
  <c r="K220" i="1"/>
  <c r="G220" i="1"/>
  <c r="F220" i="1"/>
  <c r="L219" i="1"/>
  <c r="K219" i="1"/>
  <c r="K218" i="1"/>
  <c r="G218" i="1"/>
  <c r="F218" i="1"/>
  <c r="K217" i="1"/>
  <c r="G217" i="1"/>
  <c r="F217" i="1"/>
  <c r="K216" i="1"/>
  <c r="G216" i="1"/>
  <c r="F216" i="1"/>
  <c r="K215" i="1"/>
  <c r="G215" i="1"/>
  <c r="F215" i="1"/>
  <c r="K214" i="1"/>
  <c r="G214" i="1"/>
  <c r="F214" i="1"/>
  <c r="K213" i="1"/>
  <c r="G213" i="1"/>
  <c r="F213" i="1"/>
  <c r="K212" i="1"/>
  <c r="G212" i="1"/>
  <c r="F212" i="1"/>
  <c r="K211" i="1"/>
  <c r="G211" i="1"/>
  <c r="F211" i="1"/>
  <c r="K210" i="1"/>
  <c r="G210" i="1"/>
  <c r="F210" i="1"/>
  <c r="K209" i="1"/>
  <c r="G209" i="1"/>
  <c r="F209" i="1"/>
  <c r="K208" i="1"/>
  <c r="G208" i="1"/>
  <c r="F208" i="1"/>
  <c r="K207" i="1"/>
  <c r="G207" i="1"/>
  <c r="F207" i="1"/>
  <c r="K206" i="1"/>
  <c r="G206" i="1"/>
  <c r="F206" i="1"/>
  <c r="K205" i="1"/>
  <c r="G205" i="1"/>
  <c r="F205" i="1"/>
  <c r="K204" i="1"/>
  <c r="G204" i="1"/>
  <c r="F204" i="1"/>
  <c r="K203" i="1"/>
  <c r="G203" i="1"/>
  <c r="F203" i="1"/>
  <c r="K202" i="1"/>
  <c r="G202" i="1"/>
  <c r="F202" i="1"/>
  <c r="K201" i="1"/>
  <c r="G201" i="1"/>
  <c r="F201" i="1"/>
  <c r="K200" i="1"/>
  <c r="G200" i="1"/>
  <c r="F200" i="1"/>
  <c r="K199" i="1"/>
  <c r="G199" i="1"/>
  <c r="F199" i="1"/>
  <c r="K198" i="1"/>
  <c r="G198" i="1"/>
  <c r="F198" i="1"/>
  <c r="K197" i="1"/>
  <c r="G197" i="1"/>
  <c r="F197" i="1"/>
  <c r="K196" i="1"/>
  <c r="G196" i="1"/>
  <c r="F196" i="1"/>
  <c r="K195" i="1"/>
  <c r="G195" i="1"/>
  <c r="F195" i="1"/>
  <c r="K194" i="1"/>
  <c r="G194" i="1"/>
  <c r="F194" i="1"/>
  <c r="K193" i="1"/>
  <c r="G193" i="1"/>
  <c r="F193" i="1"/>
  <c r="K192" i="1"/>
  <c r="G192" i="1"/>
  <c r="F192" i="1"/>
  <c r="K191" i="1"/>
  <c r="G191" i="1"/>
  <c r="F191" i="1"/>
  <c r="K190" i="1"/>
  <c r="G190" i="1"/>
  <c r="F190" i="1"/>
  <c r="K189" i="1"/>
  <c r="G189" i="1"/>
  <c r="F189" i="1"/>
  <c r="K188" i="1"/>
  <c r="G188" i="1"/>
  <c r="F188" i="1"/>
  <c r="K187" i="1"/>
  <c r="G187" i="1"/>
  <c r="F187" i="1"/>
  <c r="K186" i="1"/>
  <c r="G186" i="1"/>
  <c r="F186" i="1"/>
  <c r="K185" i="1"/>
  <c r="G185" i="1"/>
  <c r="F185" i="1"/>
  <c r="K184" i="1"/>
  <c r="G184" i="1"/>
  <c r="F184" i="1"/>
  <c r="K183" i="1"/>
  <c r="G183" i="1"/>
  <c r="F183" i="1"/>
  <c r="K182" i="1"/>
  <c r="G182" i="1"/>
  <c r="F182" i="1"/>
  <c r="K181" i="1"/>
  <c r="G181" i="1"/>
  <c r="F181" i="1"/>
  <c r="K180" i="1"/>
  <c r="G180" i="1"/>
  <c r="F180" i="1"/>
  <c r="K179" i="1"/>
  <c r="G179" i="1"/>
  <c r="F179" i="1"/>
  <c r="K178" i="1"/>
  <c r="G178" i="1"/>
  <c r="F178" i="1"/>
  <c r="L177" i="1"/>
  <c r="K177" i="1"/>
  <c r="H177" i="1"/>
  <c r="K174" i="1"/>
  <c r="H174" i="1"/>
  <c r="G174" i="1"/>
  <c r="F174" i="1"/>
  <c r="K173" i="1"/>
  <c r="H173" i="1"/>
  <c r="G173" i="1"/>
  <c r="F173" i="1"/>
  <c r="K172" i="1"/>
  <c r="H172" i="1"/>
  <c r="G172" i="1"/>
  <c r="F172" i="1"/>
  <c r="K171" i="1"/>
  <c r="H171" i="1"/>
  <c r="G171" i="1"/>
  <c r="F171" i="1"/>
  <c r="K170" i="1"/>
  <c r="H170" i="1"/>
  <c r="G170" i="1"/>
  <c r="F170" i="1"/>
  <c r="K169" i="1"/>
  <c r="H169" i="1"/>
  <c r="G169" i="1"/>
  <c r="F169" i="1"/>
  <c r="K168" i="1"/>
  <c r="H168" i="1"/>
  <c r="G168" i="1"/>
  <c r="F168" i="1"/>
  <c r="K167" i="1"/>
  <c r="H167" i="1"/>
  <c r="G167" i="1"/>
  <c r="F167" i="1"/>
  <c r="K166" i="1"/>
  <c r="H166" i="1"/>
  <c r="G166" i="1"/>
  <c r="F166" i="1"/>
  <c r="K165" i="1"/>
  <c r="H165" i="1"/>
  <c r="G165" i="1"/>
  <c r="F165" i="1"/>
  <c r="K164" i="1"/>
  <c r="H164" i="1"/>
  <c r="G164" i="1"/>
  <c r="F164" i="1"/>
  <c r="K163" i="1"/>
  <c r="H163" i="1"/>
  <c r="G163" i="1"/>
  <c r="F163" i="1"/>
  <c r="K162" i="1"/>
  <c r="H162" i="1"/>
  <c r="G162" i="1"/>
  <c r="F162" i="1"/>
  <c r="K161" i="1"/>
  <c r="H161" i="1"/>
  <c r="G161" i="1"/>
  <c r="F161" i="1"/>
  <c r="K160" i="1"/>
  <c r="H160" i="1"/>
  <c r="G160" i="1"/>
  <c r="F160" i="1"/>
  <c r="K159" i="1"/>
  <c r="H159" i="1"/>
  <c r="G159" i="1"/>
  <c r="F159" i="1"/>
  <c r="K158" i="1"/>
  <c r="H158" i="1"/>
  <c r="G158" i="1"/>
  <c r="F158" i="1"/>
  <c r="K157" i="1"/>
  <c r="H157" i="1"/>
  <c r="G157" i="1"/>
  <c r="F157" i="1"/>
  <c r="K156" i="1"/>
  <c r="H156" i="1"/>
  <c r="G156" i="1"/>
  <c r="F156" i="1"/>
  <c r="K155" i="1"/>
  <c r="H155" i="1"/>
  <c r="G155" i="1"/>
  <c r="F155" i="1"/>
  <c r="K154" i="1"/>
  <c r="H154" i="1"/>
  <c r="G154" i="1"/>
  <c r="F154" i="1"/>
  <c r="K153" i="1"/>
  <c r="H153" i="1"/>
  <c r="G153" i="1"/>
  <c r="F153" i="1"/>
  <c r="K152" i="1"/>
  <c r="H152" i="1"/>
  <c r="G152" i="1"/>
  <c r="F152" i="1"/>
  <c r="K151" i="1"/>
  <c r="H151" i="1"/>
  <c r="G151" i="1"/>
  <c r="F151" i="1"/>
  <c r="K150" i="1"/>
  <c r="H150" i="1"/>
  <c r="G150" i="1"/>
  <c r="F150" i="1"/>
  <c r="K149" i="1"/>
  <c r="H149" i="1"/>
  <c r="G149" i="1"/>
  <c r="F149" i="1"/>
  <c r="K148" i="1"/>
  <c r="H148" i="1"/>
  <c r="G148" i="1"/>
  <c r="F148" i="1"/>
  <c r="K147" i="1"/>
  <c r="H147" i="1"/>
  <c r="G147" i="1"/>
  <c r="F147" i="1"/>
  <c r="K146" i="1"/>
  <c r="H146" i="1"/>
  <c r="G146" i="1"/>
  <c r="F146" i="1"/>
  <c r="K145" i="1"/>
  <c r="H145" i="1"/>
  <c r="G145" i="1"/>
  <c r="F145" i="1"/>
  <c r="K144" i="1"/>
  <c r="H144" i="1"/>
  <c r="G144" i="1"/>
  <c r="F144" i="1"/>
  <c r="K143" i="1"/>
  <c r="H143" i="1"/>
  <c r="G143" i="1"/>
  <c r="F143" i="1"/>
  <c r="K142" i="1"/>
  <c r="H142" i="1"/>
  <c r="G142" i="1"/>
  <c r="F142" i="1"/>
  <c r="K141" i="1"/>
  <c r="H141" i="1"/>
  <c r="G141" i="1"/>
  <c r="F141" i="1"/>
  <c r="K140" i="1"/>
  <c r="K139" i="1"/>
  <c r="G139" i="1"/>
  <c r="F139" i="1"/>
  <c r="K138" i="1"/>
  <c r="G138" i="1"/>
  <c r="F138" i="1"/>
  <c r="K137" i="1"/>
  <c r="G137" i="1"/>
  <c r="F137" i="1"/>
  <c r="K136" i="1"/>
  <c r="G136" i="1"/>
  <c r="F136" i="1"/>
  <c r="K135" i="1"/>
  <c r="G135" i="1"/>
  <c r="F135" i="1"/>
  <c r="K134" i="1"/>
  <c r="G134" i="1"/>
  <c r="F134" i="1"/>
  <c r="K133" i="1"/>
  <c r="G133" i="1"/>
  <c r="F133" i="1"/>
  <c r="K132" i="1"/>
  <c r="G132" i="1"/>
  <c r="F132" i="1"/>
  <c r="K131" i="1"/>
  <c r="G131" i="1"/>
  <c r="F131" i="1"/>
  <c r="K130" i="1"/>
  <c r="G130" i="1"/>
  <c r="F130" i="1"/>
  <c r="K129" i="1"/>
  <c r="G129" i="1"/>
  <c r="F129" i="1"/>
  <c r="K128" i="1"/>
  <c r="G128" i="1"/>
  <c r="F128" i="1"/>
  <c r="K127" i="1"/>
  <c r="G127" i="1"/>
  <c r="F127" i="1"/>
  <c r="K126" i="1"/>
  <c r="G126" i="1"/>
  <c r="F126" i="1"/>
  <c r="K125" i="1"/>
  <c r="G125" i="1"/>
  <c r="F125" i="1"/>
  <c r="K124" i="1"/>
  <c r="G124" i="1"/>
  <c r="F124" i="1"/>
  <c r="K123" i="1"/>
  <c r="G123" i="1"/>
  <c r="F123" i="1"/>
  <c r="K122" i="1"/>
  <c r="G122" i="1"/>
  <c r="F122" i="1"/>
  <c r="K121" i="1"/>
  <c r="G121" i="1"/>
  <c r="F121" i="1"/>
  <c r="K120" i="1"/>
  <c r="G120" i="1"/>
  <c r="F120" i="1"/>
  <c r="K119" i="1"/>
  <c r="G119" i="1"/>
  <c r="F119" i="1"/>
  <c r="K118" i="1"/>
  <c r="G118" i="1"/>
  <c r="F118" i="1"/>
  <c r="K117" i="1"/>
  <c r="G117" i="1"/>
  <c r="F117" i="1"/>
  <c r="K116" i="1"/>
  <c r="G116" i="1"/>
  <c r="F116" i="1"/>
  <c r="K115" i="1"/>
  <c r="G115" i="1"/>
  <c r="F115" i="1"/>
  <c r="K114" i="1"/>
  <c r="G114" i="1"/>
  <c r="F114" i="1"/>
  <c r="K113" i="1"/>
  <c r="G113" i="1"/>
  <c r="F113" i="1"/>
  <c r="K112" i="1"/>
  <c r="G112" i="1"/>
  <c r="F112" i="1"/>
  <c r="K111" i="1"/>
  <c r="G111" i="1"/>
  <c r="F111" i="1"/>
  <c r="K110" i="1"/>
  <c r="H110" i="1"/>
  <c r="K109" i="1"/>
  <c r="H109" i="1"/>
  <c r="G109" i="1"/>
  <c r="F109" i="1"/>
  <c r="K108" i="1"/>
  <c r="H108" i="1"/>
  <c r="G108" i="1"/>
  <c r="F108" i="1"/>
  <c r="K107" i="1"/>
  <c r="H107" i="1"/>
  <c r="G107" i="1"/>
  <c r="F107" i="1"/>
  <c r="K106" i="1"/>
  <c r="H106" i="1"/>
  <c r="G106" i="1"/>
  <c r="F106" i="1"/>
  <c r="K105" i="1"/>
  <c r="H105" i="1"/>
  <c r="G105" i="1"/>
  <c r="F105" i="1"/>
  <c r="K104" i="1"/>
  <c r="H104" i="1"/>
  <c r="G104" i="1"/>
  <c r="F104" i="1"/>
  <c r="K103" i="1"/>
  <c r="H103" i="1"/>
  <c r="G103" i="1"/>
  <c r="F103" i="1"/>
  <c r="K102" i="1"/>
  <c r="H102" i="1"/>
  <c r="G102" i="1"/>
  <c r="F102" i="1"/>
  <c r="K101" i="1"/>
  <c r="H101" i="1"/>
  <c r="G101" i="1"/>
  <c r="F101" i="1"/>
  <c r="K100" i="1"/>
  <c r="H100" i="1"/>
  <c r="G100" i="1"/>
  <c r="F100" i="1"/>
  <c r="K99" i="1"/>
  <c r="H99" i="1"/>
  <c r="G99" i="1"/>
  <c r="F99" i="1"/>
  <c r="K98" i="1"/>
  <c r="H98" i="1"/>
  <c r="G98" i="1"/>
  <c r="F98" i="1"/>
  <c r="K97" i="1"/>
  <c r="H97" i="1"/>
  <c r="G97" i="1"/>
  <c r="F97" i="1"/>
  <c r="K96" i="1"/>
  <c r="H96" i="1"/>
  <c r="G96" i="1"/>
  <c r="F96" i="1"/>
  <c r="K95" i="1"/>
  <c r="H95" i="1"/>
  <c r="G95" i="1"/>
  <c r="F95" i="1"/>
  <c r="K94" i="1"/>
  <c r="H94" i="1"/>
  <c r="G94" i="1"/>
  <c r="F94" i="1"/>
  <c r="K93" i="1"/>
  <c r="H93" i="1"/>
  <c r="G93" i="1"/>
  <c r="F93" i="1"/>
  <c r="K92" i="1"/>
  <c r="H92" i="1"/>
  <c r="G92" i="1"/>
  <c r="F92" i="1"/>
  <c r="K91" i="1"/>
  <c r="H91" i="1"/>
  <c r="G91" i="1"/>
  <c r="F91" i="1"/>
  <c r="K90" i="1"/>
  <c r="H90" i="1"/>
  <c r="G90" i="1"/>
  <c r="F90" i="1"/>
  <c r="K89" i="1"/>
  <c r="H89" i="1"/>
  <c r="G89" i="1"/>
  <c r="F89" i="1"/>
  <c r="K88" i="1"/>
  <c r="H88" i="1"/>
  <c r="G88" i="1"/>
  <c r="F88" i="1"/>
  <c r="K87" i="1"/>
  <c r="H87" i="1"/>
  <c r="G87" i="1"/>
  <c r="F87" i="1"/>
  <c r="K86" i="1"/>
  <c r="H86" i="1"/>
  <c r="G86" i="1"/>
  <c r="F86" i="1"/>
  <c r="K85" i="1"/>
  <c r="H85" i="1"/>
  <c r="G85" i="1"/>
  <c r="F85" i="1"/>
  <c r="K84" i="1"/>
  <c r="H84" i="1"/>
  <c r="G84" i="1"/>
  <c r="F84" i="1"/>
  <c r="K83" i="1"/>
  <c r="H83" i="1"/>
  <c r="G83" i="1"/>
  <c r="F83" i="1"/>
  <c r="K82" i="1"/>
  <c r="H82" i="1"/>
  <c r="K81" i="1"/>
  <c r="H81" i="1"/>
  <c r="G81" i="1"/>
  <c r="F81" i="1"/>
  <c r="K80" i="1"/>
  <c r="H80" i="1"/>
  <c r="G80" i="1"/>
  <c r="F80" i="1"/>
  <c r="K79" i="1"/>
  <c r="H79" i="1"/>
  <c r="G79" i="1"/>
  <c r="F79" i="1"/>
  <c r="K78" i="1"/>
  <c r="H78" i="1"/>
  <c r="G78" i="1"/>
  <c r="F78" i="1"/>
  <c r="K77" i="1"/>
  <c r="H77" i="1"/>
  <c r="G77" i="1"/>
  <c r="F77" i="1"/>
  <c r="K76" i="1"/>
  <c r="H76" i="1"/>
  <c r="G76" i="1"/>
  <c r="F76" i="1"/>
  <c r="K75" i="1"/>
  <c r="H75" i="1"/>
  <c r="G75" i="1"/>
  <c r="F75" i="1"/>
  <c r="K74" i="1"/>
  <c r="H74" i="1"/>
  <c r="G74" i="1"/>
  <c r="F74" i="1"/>
  <c r="K73" i="1"/>
  <c r="H73" i="1"/>
  <c r="G73" i="1"/>
  <c r="F73" i="1"/>
  <c r="K72" i="1"/>
  <c r="H72" i="1"/>
  <c r="G72" i="1"/>
  <c r="F72" i="1"/>
  <c r="K71" i="1"/>
  <c r="H71" i="1"/>
  <c r="G71" i="1"/>
  <c r="F71" i="1"/>
  <c r="K70" i="1"/>
  <c r="H70" i="1"/>
  <c r="G70" i="1"/>
  <c r="F70" i="1"/>
  <c r="K69" i="1"/>
  <c r="H69" i="1"/>
  <c r="G69" i="1"/>
  <c r="F69" i="1"/>
  <c r="K68" i="1"/>
  <c r="H68" i="1"/>
  <c r="G68" i="1"/>
  <c r="F68" i="1"/>
  <c r="K67" i="1"/>
  <c r="H67" i="1"/>
  <c r="G67" i="1"/>
  <c r="F67" i="1"/>
  <c r="K66" i="1"/>
  <c r="H66" i="1"/>
  <c r="G66" i="1"/>
  <c r="F66" i="1"/>
  <c r="K65" i="1"/>
  <c r="H65" i="1"/>
  <c r="G65" i="1"/>
  <c r="F65" i="1"/>
  <c r="K64" i="1"/>
  <c r="H64" i="1"/>
  <c r="G64" i="1"/>
  <c r="F64" i="1"/>
  <c r="K63" i="1"/>
  <c r="H63" i="1"/>
  <c r="G63" i="1"/>
  <c r="F63" i="1"/>
  <c r="K62" i="1"/>
  <c r="H62" i="1"/>
  <c r="G62" i="1"/>
  <c r="F62" i="1"/>
  <c r="K61" i="1"/>
  <c r="H61" i="1"/>
  <c r="G61" i="1"/>
  <c r="F61" i="1"/>
  <c r="K60" i="1"/>
  <c r="H60" i="1"/>
  <c r="G60" i="1"/>
  <c r="F60" i="1"/>
  <c r="K59" i="1"/>
  <c r="H59" i="1"/>
  <c r="G59" i="1"/>
  <c r="F59" i="1"/>
  <c r="K58" i="1"/>
  <c r="H58" i="1"/>
  <c r="G58" i="1"/>
  <c r="F58" i="1"/>
  <c r="K57" i="1"/>
  <c r="H57" i="1"/>
  <c r="G57" i="1"/>
  <c r="F57" i="1"/>
  <c r="K56" i="1"/>
  <c r="H56" i="1"/>
  <c r="G56" i="1"/>
  <c r="F56" i="1"/>
  <c r="K55" i="1"/>
  <c r="H55" i="1"/>
  <c r="G55" i="1"/>
  <c r="F55" i="1"/>
  <c r="K54" i="1"/>
  <c r="H54" i="1"/>
  <c r="G54" i="1"/>
  <c r="F54" i="1"/>
  <c r="K53" i="1"/>
  <c r="H53" i="1"/>
  <c r="G53" i="1"/>
  <c r="F53" i="1"/>
  <c r="K52" i="1"/>
  <c r="H52" i="1"/>
  <c r="G52" i="1"/>
  <c r="F52" i="1"/>
  <c r="K51" i="1"/>
  <c r="H51" i="1"/>
  <c r="G51" i="1"/>
  <c r="F51" i="1"/>
  <c r="K50" i="1"/>
  <c r="H50" i="1"/>
  <c r="G50" i="1"/>
  <c r="F50" i="1"/>
  <c r="K49" i="1"/>
  <c r="H49" i="1"/>
  <c r="G49" i="1"/>
  <c r="F49" i="1"/>
  <c r="K48" i="1"/>
  <c r="K47" i="1"/>
  <c r="H47" i="1"/>
  <c r="G47" i="1"/>
  <c r="F47" i="1"/>
  <c r="K46" i="1"/>
  <c r="H46" i="1"/>
  <c r="G46" i="1"/>
  <c r="F46" i="1"/>
  <c r="K45" i="1"/>
  <c r="H45" i="1"/>
  <c r="G45" i="1"/>
  <c r="F45" i="1"/>
  <c r="K44" i="1"/>
  <c r="H44" i="1"/>
  <c r="G44" i="1"/>
  <c r="F44" i="1"/>
  <c r="K43" i="1"/>
  <c r="H43" i="1"/>
  <c r="G43" i="1"/>
  <c r="F43" i="1"/>
  <c r="K42" i="1"/>
  <c r="H42" i="1"/>
  <c r="G42" i="1"/>
  <c r="F42" i="1"/>
  <c r="K41" i="1"/>
  <c r="H41" i="1"/>
  <c r="G41" i="1"/>
  <c r="F41" i="1"/>
  <c r="K40" i="1"/>
  <c r="H40" i="1"/>
  <c r="G40" i="1"/>
  <c r="F40" i="1"/>
  <c r="K39" i="1"/>
  <c r="H39" i="1"/>
  <c r="G39" i="1"/>
  <c r="F39" i="1"/>
  <c r="K38" i="1"/>
  <c r="H38" i="1"/>
  <c r="G38" i="1"/>
  <c r="F38" i="1"/>
  <c r="K37" i="1"/>
  <c r="H37" i="1"/>
  <c r="G37" i="1"/>
  <c r="F37" i="1"/>
  <c r="K36" i="1"/>
  <c r="H36" i="1"/>
  <c r="G36" i="1"/>
  <c r="F36" i="1"/>
  <c r="K35" i="1"/>
  <c r="H35" i="1"/>
  <c r="G35" i="1"/>
  <c r="F35" i="1"/>
  <c r="K34" i="1"/>
  <c r="H34" i="1"/>
  <c r="G34" i="1"/>
  <c r="F34" i="1"/>
  <c r="K33" i="1"/>
  <c r="H33" i="1"/>
  <c r="G33" i="1"/>
  <c r="F33" i="1"/>
  <c r="K32" i="1"/>
  <c r="H32" i="1"/>
  <c r="G32" i="1"/>
  <c r="F32" i="1"/>
  <c r="K31" i="1"/>
  <c r="H31" i="1"/>
  <c r="G31" i="1"/>
  <c r="L31" i="1" s="1"/>
  <c r="F31" i="1"/>
  <c r="K30" i="1"/>
  <c r="H30" i="1"/>
  <c r="G30" i="1"/>
  <c r="F30" i="1"/>
  <c r="K29" i="1"/>
  <c r="H29" i="1"/>
  <c r="G29" i="1"/>
  <c r="F29" i="1"/>
  <c r="K28" i="1"/>
  <c r="H28" i="1"/>
  <c r="G28" i="1"/>
  <c r="F28" i="1"/>
  <c r="K27" i="1"/>
  <c r="H27" i="1"/>
  <c r="G27" i="1"/>
  <c r="F27" i="1"/>
  <c r="K26" i="1"/>
  <c r="H26" i="1"/>
  <c r="G26" i="1"/>
  <c r="F26" i="1"/>
  <c r="K25" i="1"/>
  <c r="H25" i="1"/>
  <c r="G25" i="1"/>
  <c r="F25" i="1"/>
  <c r="K24" i="1"/>
  <c r="H24" i="1"/>
  <c r="G24" i="1"/>
  <c r="F24" i="1"/>
  <c r="K23" i="1"/>
  <c r="H23" i="1"/>
  <c r="G23" i="1"/>
  <c r="F23" i="1"/>
  <c r="K22" i="1"/>
  <c r="H22" i="1"/>
  <c r="G22" i="1"/>
  <c r="F22" i="1"/>
  <c r="K21" i="1"/>
  <c r="H21" i="1"/>
  <c r="G21" i="1"/>
  <c r="F21" i="1"/>
  <c r="K20" i="1"/>
  <c r="H20" i="1"/>
  <c r="G20" i="1"/>
  <c r="F20" i="1"/>
  <c r="K19" i="1"/>
  <c r="H19" i="1"/>
  <c r="G19" i="1"/>
  <c r="F19" i="1"/>
  <c r="K18" i="1"/>
  <c r="H18" i="1"/>
  <c r="G18" i="1"/>
  <c r="F18" i="1"/>
  <c r="K17" i="1"/>
  <c r="H17" i="1"/>
  <c r="G17" i="1"/>
  <c r="F17" i="1"/>
  <c r="K16" i="1"/>
  <c r="H16" i="1"/>
  <c r="G16" i="1"/>
  <c r="F16" i="1"/>
  <c r="K15" i="1"/>
  <c r="H15" i="1"/>
  <c r="G15" i="1"/>
  <c r="F15" i="1"/>
  <c r="K14" i="1"/>
  <c r="H14" i="1"/>
  <c r="G14" i="1"/>
  <c r="F14" i="1"/>
  <c r="K13" i="1"/>
  <c r="H13" i="1"/>
  <c r="G13" i="1"/>
  <c r="F13" i="1"/>
  <c r="K12" i="1"/>
  <c r="H12" i="1"/>
  <c r="G12" i="1"/>
  <c r="F12" i="1"/>
  <c r="K11" i="1"/>
  <c r="H11" i="1"/>
  <c r="G11" i="1"/>
  <c r="F11" i="1"/>
  <c r="K10" i="1"/>
  <c r="H10" i="1"/>
  <c r="G10" i="1"/>
  <c r="L10" i="1" s="1"/>
  <c r="F10" i="1"/>
  <c r="K9" i="1"/>
  <c r="H9" i="1"/>
  <c r="G9" i="1"/>
  <c r="L9" i="1" s="1"/>
  <c r="F9" i="1"/>
  <c r="K8" i="1"/>
  <c r="H8" i="1"/>
  <c r="G8" i="1"/>
  <c r="L8" i="1" s="1"/>
  <c r="F8" i="1"/>
  <c r="K7" i="1"/>
  <c r="H7" i="1"/>
  <c r="G7" i="1"/>
  <c r="L7" i="1" s="1"/>
  <c r="F7" i="1"/>
  <c r="K6" i="1"/>
  <c r="H6" i="1"/>
  <c r="G6" i="1"/>
  <c r="L6" i="1" s="1"/>
  <c r="F6" i="1"/>
  <c r="K5" i="1"/>
  <c r="H5" i="1"/>
  <c r="G5" i="1"/>
  <c r="L5" i="1" s="1"/>
  <c r="F5" i="1"/>
  <c r="K4" i="1"/>
  <c r="H4" i="1"/>
  <c r="G4" i="1"/>
  <c r="L4" i="1" s="1"/>
  <c r="F4" i="1"/>
  <c r="CS14" i="12" l="1"/>
  <c r="U5" i="16"/>
  <c r="X5" i="16"/>
  <c r="S5" i="16"/>
  <c r="V5" i="16"/>
  <c r="Y17" i="16"/>
  <c r="AA16" i="16"/>
  <c r="Y16" i="16"/>
  <c r="Y15" i="16"/>
  <c r="AA14" i="16"/>
  <c r="Y14" i="16"/>
  <c r="Y13" i="16"/>
  <c r="AA12" i="16"/>
  <c r="Y12" i="16"/>
  <c r="Y11" i="16"/>
  <c r="AA10" i="16"/>
  <c r="Y10" i="16"/>
  <c r="P21" i="15"/>
  <c r="R20" i="15"/>
  <c r="P18" i="15"/>
  <c r="R18" i="15"/>
  <c r="P11" i="15"/>
  <c r="R10" i="15"/>
  <c r="P10" i="15"/>
  <c r="R8" i="15"/>
  <c r="P8" i="15"/>
  <c r="S12" i="13"/>
  <c r="U12" i="13"/>
  <c r="S9" i="13"/>
  <c r="U8" i="13"/>
  <c r="S8" i="13"/>
  <c r="P20" i="12"/>
  <c r="P21" i="12"/>
  <c r="R20" i="12"/>
  <c r="P18" i="12"/>
  <c r="R18" i="12"/>
  <c r="P11" i="12"/>
  <c r="R10" i="12"/>
  <c r="P10" i="12"/>
  <c r="P8" i="12"/>
  <c r="R8" i="12"/>
  <c r="CS17" i="10"/>
  <c r="CS16" i="10"/>
  <c r="CU16" i="10"/>
  <c r="P47" i="10"/>
  <c r="R46" i="10"/>
  <c r="P46" i="10"/>
  <c r="P44" i="10"/>
  <c r="R44" i="10"/>
  <c r="BP36" i="12"/>
  <c r="BR35" i="12"/>
  <c r="BP35" i="12"/>
  <c r="BP33" i="12"/>
  <c r="BR33" i="12"/>
  <c r="BP34" i="12"/>
  <c r="BP31" i="12"/>
  <c r="BP32" i="12"/>
  <c r="BR31" i="12"/>
  <c r="BO18" i="12"/>
  <c r="BM19" i="12"/>
  <c r="BM18" i="12"/>
  <c r="CU17" i="12"/>
  <c r="CS17" i="12"/>
  <c r="CS18" i="12"/>
  <c r="CS16" i="12"/>
  <c r="CU15" i="12"/>
  <c r="CS15" i="12"/>
  <c r="CS10" i="12"/>
  <c r="CS11" i="12"/>
  <c r="CU10" i="12"/>
  <c r="BL10" i="12"/>
  <c r="BJ11" i="12"/>
  <c r="BJ10" i="12"/>
  <c r="BJ8" i="12"/>
  <c r="BL8" i="12"/>
  <c r="BP35" i="11"/>
  <c r="BP34" i="11"/>
  <c r="BR34" i="11"/>
  <c r="BP32" i="11"/>
  <c r="BR32" i="11"/>
  <c r="BP33" i="11"/>
  <c r="BP30" i="11"/>
  <c r="BP31" i="11"/>
  <c r="BR30" i="11"/>
  <c r="BO21" i="11"/>
  <c r="BM21" i="11"/>
  <c r="BM17" i="11"/>
  <c r="BM18" i="11"/>
  <c r="BO17" i="11"/>
  <c r="CS17" i="11"/>
  <c r="CS16" i="11"/>
  <c r="CU16" i="11"/>
  <c r="CS12" i="11"/>
  <c r="CU12" i="11"/>
  <c r="CS13" i="11"/>
  <c r="CS11" i="11"/>
  <c r="CS10" i="11"/>
  <c r="CU10" i="11"/>
  <c r="BL10" i="11"/>
  <c r="BJ10" i="11"/>
  <c r="BJ11" i="11"/>
  <c r="R10" i="11"/>
  <c r="P10" i="11"/>
  <c r="P11" i="11"/>
  <c r="BL8" i="11"/>
  <c r="BJ8" i="11"/>
  <c r="R8" i="11"/>
  <c r="P8" i="11"/>
  <c r="BP37" i="10"/>
  <c r="BR36" i="10"/>
  <c r="BP36" i="10"/>
  <c r="BP34" i="10"/>
  <c r="BR34" i="10"/>
  <c r="BP35" i="10"/>
  <c r="BP33" i="10"/>
  <c r="BP32" i="10"/>
  <c r="BR32" i="10"/>
  <c r="BM21" i="10"/>
  <c r="BO21" i="10"/>
  <c r="BM18" i="10"/>
  <c r="BM17" i="10"/>
  <c r="BO17" i="10"/>
  <c r="CS15" i="10"/>
  <c r="CU14" i="10"/>
  <c r="CS14" i="10"/>
  <c r="CS12" i="10"/>
  <c r="CS13" i="10"/>
  <c r="CU12" i="10"/>
  <c r="U22" i="10"/>
  <c r="S22" i="10"/>
  <c r="CS11" i="10"/>
  <c r="CS10" i="10"/>
  <c r="CU10" i="10"/>
  <c r="BL10" i="10"/>
  <c r="BJ10" i="10"/>
  <c r="BJ11" i="10"/>
  <c r="P11" i="10"/>
  <c r="R10" i="10"/>
  <c r="P10" i="10"/>
  <c r="BJ8" i="10"/>
  <c r="BL8" i="10"/>
  <c r="S18" i="10"/>
  <c r="U18" i="10"/>
  <c r="S19" i="10"/>
  <c r="P8" i="10"/>
  <c r="R8" i="10"/>
  <c r="L372" i="1"/>
  <c r="L367" i="1"/>
  <c r="L363" i="1"/>
  <c r="L359" i="1"/>
  <c r="L355" i="1"/>
  <c r="L352" i="1"/>
  <c r="L348" i="1"/>
  <c r="L344" i="1"/>
  <c r="L339" i="1"/>
  <c r="L335" i="1"/>
  <c r="L331" i="1"/>
  <c r="L328" i="1"/>
  <c r="L323" i="1"/>
  <c r="L319" i="1"/>
  <c r="L316" i="1"/>
  <c r="L296" i="1"/>
  <c r="L313" i="1"/>
  <c r="L312" i="1"/>
  <c r="L310" i="1"/>
  <c r="L309" i="1"/>
  <c r="L308" i="1"/>
  <c r="L307" i="1"/>
  <c r="L306" i="1"/>
  <c r="L305" i="1"/>
  <c r="L304" i="1"/>
  <c r="L303" i="1"/>
  <c r="L302" i="1"/>
  <c r="L301" i="1"/>
  <c r="L300" i="1"/>
  <c r="L295" i="1"/>
  <c r="L289" i="1"/>
  <c r="L286" i="1"/>
  <c r="L281" i="1"/>
  <c r="L275" i="1"/>
  <c r="L271" i="1"/>
  <c r="L265" i="1"/>
  <c r="L261" i="1"/>
  <c r="L256" i="1"/>
  <c r="L224" i="1"/>
  <c r="L215" i="1"/>
  <c r="L209" i="1"/>
  <c r="L204" i="1"/>
  <c r="L197" i="1"/>
  <c r="L190" i="1"/>
  <c r="L159" i="1"/>
  <c r="L152" i="1"/>
  <c r="L145" i="1"/>
  <c r="L136" i="1"/>
  <c r="L94" i="1"/>
  <c r="L87" i="1"/>
  <c r="L40" i="1"/>
  <c r="L26" i="1"/>
  <c r="L15" i="1"/>
  <c r="L251" i="1"/>
  <c r="L250" i="1"/>
  <c r="L249" i="1"/>
  <c r="L248" i="1"/>
  <c r="L247" i="1"/>
  <c r="L246" i="1"/>
  <c r="L245" i="1"/>
  <c r="L244" i="1"/>
  <c r="L243" i="1"/>
  <c r="L242" i="1"/>
  <c r="L241" i="1"/>
  <c r="L240" i="1"/>
  <c r="L239" i="1"/>
  <c r="L238" i="1"/>
  <c r="L237" i="1"/>
  <c r="L236" i="1"/>
  <c r="L235" i="1"/>
  <c r="L234" i="1"/>
  <c r="L233" i="1"/>
  <c r="L232" i="1"/>
  <c r="L231" i="1"/>
  <c r="L230" i="1"/>
  <c r="L229" i="1"/>
  <c r="L227" i="1"/>
  <c r="L226" i="1"/>
  <c r="L225" i="1"/>
  <c r="L222" i="1"/>
  <c r="L217" i="1"/>
  <c r="L211" i="1"/>
  <c r="L205" i="1"/>
  <c r="L199" i="1"/>
  <c r="L193" i="1"/>
  <c r="L162" i="1"/>
  <c r="L156" i="1"/>
  <c r="L149" i="1"/>
  <c r="L142" i="1"/>
  <c r="L137" i="1"/>
  <c r="L93" i="1"/>
  <c r="L85" i="1"/>
  <c r="L36" i="1"/>
  <c r="L24" i="1"/>
  <c r="L16" i="1"/>
  <c r="L189" i="1"/>
  <c r="L188" i="1"/>
  <c r="L187" i="1"/>
  <c r="L186" i="1"/>
  <c r="L185" i="1"/>
  <c r="L184" i="1"/>
  <c r="L183" i="1"/>
  <c r="L182" i="1"/>
  <c r="L181" i="1"/>
  <c r="L180" i="1"/>
  <c r="L179" i="1"/>
  <c r="L178" i="1"/>
  <c r="L174" i="1"/>
  <c r="L173" i="1"/>
  <c r="L172" i="1"/>
  <c r="L171" i="1"/>
  <c r="L170" i="1"/>
  <c r="L169" i="1"/>
  <c r="L168" i="1"/>
  <c r="L167" i="1"/>
  <c r="L166" i="1"/>
  <c r="L165" i="1"/>
  <c r="L164" i="1"/>
  <c r="L153" i="1"/>
  <c r="L144" i="1"/>
  <c r="L96" i="1"/>
  <c r="L86" i="1"/>
  <c r="L35" i="1"/>
  <c r="L22" i="1"/>
  <c r="L13" i="1"/>
  <c r="L134" i="1"/>
  <c r="L133" i="1"/>
  <c r="L132" i="1"/>
  <c r="L131" i="1"/>
  <c r="L130" i="1"/>
  <c r="L129" i="1"/>
  <c r="L128" i="1"/>
  <c r="L127" i="1"/>
  <c r="L126" i="1"/>
  <c r="L125" i="1"/>
  <c r="L124" i="1"/>
  <c r="L123" i="1"/>
  <c r="L122" i="1"/>
  <c r="L121" i="1"/>
  <c r="L120" i="1"/>
  <c r="L119" i="1"/>
  <c r="L118" i="1"/>
  <c r="L117" i="1"/>
  <c r="L116" i="1"/>
  <c r="L115" i="1"/>
  <c r="L114" i="1"/>
  <c r="L113" i="1"/>
  <c r="L112" i="1"/>
  <c r="L111" i="1"/>
  <c r="L109" i="1"/>
  <c r="L108" i="1"/>
  <c r="L107" i="1"/>
  <c r="L106" i="1"/>
  <c r="L105" i="1"/>
  <c r="L104" i="1"/>
  <c r="L103" i="1"/>
  <c r="L102" i="1"/>
  <c r="L101" i="1"/>
  <c r="L100" i="1"/>
  <c r="L99" i="1"/>
  <c r="L91" i="1"/>
  <c r="L84" i="1"/>
  <c r="L39" i="1"/>
  <c r="L28" i="1"/>
  <c r="L21" i="1"/>
  <c r="L11" i="1"/>
  <c r="L80" i="1"/>
  <c r="L79" i="1"/>
  <c r="L78" i="1"/>
  <c r="L77" i="1"/>
  <c r="L76" i="1"/>
  <c r="L75" i="1"/>
  <c r="L74" i="1"/>
  <c r="L73" i="1"/>
  <c r="L72" i="1"/>
  <c r="L71" i="1"/>
  <c r="L70" i="1"/>
  <c r="L69" i="1"/>
  <c r="L68" i="1"/>
  <c r="L67" i="1"/>
  <c r="L66" i="1"/>
  <c r="L65" i="1"/>
  <c r="L64" i="1"/>
  <c r="L63" i="1"/>
  <c r="L62" i="1"/>
  <c r="L61" i="1"/>
  <c r="L60" i="1"/>
  <c r="L59" i="1"/>
  <c r="L58" i="1"/>
  <c r="L57" i="1"/>
  <c r="L56" i="1"/>
  <c r="L55" i="1"/>
  <c r="L54" i="1"/>
  <c r="L53" i="1"/>
  <c r="L52" i="1"/>
  <c r="L51" i="1"/>
  <c r="L50" i="1"/>
  <c r="L49" i="1"/>
  <c r="L47" i="1"/>
  <c r="L46" i="1"/>
  <c r="L45" i="1"/>
  <c r="L44" i="1"/>
  <c r="L43" i="1"/>
  <c r="L42" i="1"/>
  <c r="L37" i="1"/>
  <c r="L27" i="1"/>
  <c r="L18" i="1"/>
  <c r="L371" i="1"/>
  <c r="L365" i="1"/>
  <c r="L361" i="1"/>
  <c r="L358" i="1"/>
  <c r="L354" i="1"/>
  <c r="L350" i="1"/>
  <c r="L346" i="1"/>
  <c r="L343" i="1"/>
  <c r="L338" i="1"/>
  <c r="L334" i="1"/>
  <c r="L330" i="1"/>
  <c r="L327" i="1"/>
  <c r="L324" i="1"/>
  <c r="L320" i="1"/>
  <c r="L315" i="1"/>
  <c r="L297" i="1"/>
  <c r="L291" i="1"/>
  <c r="L288" i="1"/>
  <c r="L284" i="1"/>
  <c r="L280" i="1"/>
  <c r="L276" i="1"/>
  <c r="L270" i="1"/>
  <c r="L267" i="1"/>
  <c r="L263" i="1"/>
  <c r="L259" i="1"/>
  <c r="L255" i="1"/>
  <c r="L220" i="1"/>
  <c r="L213" i="1"/>
  <c r="L208" i="1"/>
  <c r="L202" i="1"/>
  <c r="L196" i="1"/>
  <c r="L191" i="1"/>
  <c r="L160" i="1"/>
  <c r="L155" i="1"/>
  <c r="L147" i="1"/>
  <c r="L141" i="1"/>
  <c r="L98" i="1"/>
  <c r="L90" i="1"/>
  <c r="L83" i="1"/>
  <c r="L33" i="1"/>
  <c r="L23" i="1"/>
  <c r="L14" i="1"/>
  <c r="L368" i="1"/>
  <c r="L364" i="1"/>
  <c r="L360" i="1"/>
  <c r="L356" i="1"/>
  <c r="L351" i="1"/>
  <c r="L347" i="1"/>
  <c r="L342" i="1"/>
  <c r="L337" i="1"/>
  <c r="L332" i="1"/>
  <c r="L326" i="1"/>
  <c r="L321" i="1"/>
  <c r="L317" i="1"/>
  <c r="L298" i="1"/>
  <c r="L293" i="1"/>
  <c r="L283" i="1"/>
  <c r="L277" i="1"/>
  <c r="L272" i="1"/>
  <c r="L266" i="1"/>
  <c r="L262" i="1"/>
  <c r="L257" i="1"/>
  <c r="L223" i="1"/>
  <c r="L216" i="1"/>
  <c r="L207" i="1"/>
  <c r="L201" i="1"/>
  <c r="L194" i="1"/>
  <c r="L158" i="1"/>
  <c r="L150" i="1"/>
  <c r="L143" i="1"/>
  <c r="L97" i="1"/>
  <c r="L89" i="1"/>
  <c r="L41" i="1"/>
  <c r="L29" i="1"/>
  <c r="L17" i="1"/>
  <c r="L369" i="1"/>
  <c r="L366" i="1"/>
  <c r="L362" i="1"/>
  <c r="L357" i="1"/>
  <c r="L353" i="1"/>
  <c r="L349" i="1"/>
  <c r="L345" i="1"/>
  <c r="L340" i="1"/>
  <c r="L336" i="1"/>
  <c r="L333" i="1"/>
  <c r="L329" i="1"/>
  <c r="L325" i="1"/>
  <c r="L318" i="1"/>
  <c r="L299" i="1"/>
  <c r="L294" i="1"/>
  <c r="L290" i="1"/>
  <c r="L287" i="1"/>
  <c r="L282" i="1"/>
  <c r="L278" i="1"/>
  <c r="L273" i="1"/>
  <c r="L268" i="1"/>
  <c r="L264" i="1"/>
  <c r="L260" i="1"/>
  <c r="L221" i="1"/>
  <c r="L214" i="1"/>
  <c r="L210" i="1"/>
  <c r="L203" i="1"/>
  <c r="L198" i="1"/>
  <c r="L192" i="1"/>
  <c r="L161" i="1"/>
  <c r="L154" i="1"/>
  <c r="L148" i="1"/>
  <c r="L139" i="1"/>
  <c r="L92" i="1"/>
  <c r="L81" i="1"/>
  <c r="L34" i="1"/>
  <c r="L25" i="1"/>
  <c r="L19" i="1"/>
  <c r="L285" i="1"/>
  <c r="L279" i="1"/>
  <c r="L274" i="1"/>
  <c r="L269" i="1"/>
  <c r="L258" i="1"/>
  <c r="L253" i="1"/>
  <c r="L218" i="1"/>
  <c r="L212" i="1"/>
  <c r="L206" i="1"/>
  <c r="L200" i="1"/>
  <c r="L195" i="1"/>
  <c r="L163" i="1"/>
  <c r="L157" i="1"/>
  <c r="L151" i="1"/>
  <c r="L146" i="1"/>
  <c r="L138" i="1"/>
  <c r="L95" i="1"/>
  <c r="L88" i="1"/>
  <c r="L38" i="1"/>
  <c r="L30" i="1"/>
  <c r="L20" i="1"/>
  <c r="L12" i="1"/>
  <c r="L135" i="1"/>
  <c r="L314" i="1"/>
  <c r="L252" i="1"/>
  <c r="L32" i="1"/>
  <c r="L370" i="1"/>
</calcChain>
</file>

<file path=xl/sharedStrings.xml><?xml version="1.0" encoding="utf-8"?>
<sst xmlns="http://schemas.openxmlformats.org/spreadsheetml/2006/main" count="3017" uniqueCount="1335">
  <si>
    <t>成績／順位</t>
    <rPh sb="0" eb="2">
      <t>セイセキ</t>
    </rPh>
    <rPh sb="3" eb="5">
      <t>ジュンイ</t>
    </rPh>
    <phoneticPr fontId="2"/>
  </si>
  <si>
    <t>リーグ1・1位</t>
    <rPh sb="6" eb="7">
      <t>イ</t>
    </rPh>
    <phoneticPr fontId="2"/>
  </si>
  <si>
    <t>リーグ2・1位</t>
    <rPh sb="6" eb="7">
      <t>イ</t>
    </rPh>
    <phoneticPr fontId="2"/>
  </si>
  <si>
    <t>試合順</t>
    <rPh sb="0" eb="3">
      <t>シアイジュン</t>
    </rPh>
    <phoneticPr fontId="2"/>
  </si>
  <si>
    <t>結果</t>
    <rPh sb="0" eb="2">
      <t>ケッカ</t>
    </rPh>
    <phoneticPr fontId="2"/>
  </si>
  <si>
    <t>勝者</t>
    <rPh sb="0" eb="2">
      <t>ショウシャ</t>
    </rPh>
    <phoneticPr fontId="2"/>
  </si>
  <si>
    <t>リーグ</t>
    <phoneticPr fontId="2"/>
  </si>
  <si>
    <t>3人リーグ</t>
    <rPh sb="1" eb="2">
      <t>ニン</t>
    </rPh>
    <phoneticPr fontId="2"/>
  </si>
  <si>
    <t>4人リーグ</t>
    <rPh sb="1" eb="2">
      <t>ニン</t>
    </rPh>
    <phoneticPr fontId="2"/>
  </si>
  <si>
    <t>5人リーグ</t>
    <rPh sb="1" eb="2">
      <t>ニン</t>
    </rPh>
    <phoneticPr fontId="2"/>
  </si>
  <si>
    <t>試合形式（1セットマッチ（６－６タイブレーク）ノーアド方式）</t>
    <rPh sb="0" eb="4">
      <t>シアイケイシキ</t>
    </rPh>
    <phoneticPr fontId="2"/>
  </si>
  <si>
    <t>↓コート・集合時間（ひばり公園　外A　8：45までに本部に出席を届ける）</t>
    <rPh sb="5" eb="9">
      <t>シュウゴウジカン</t>
    </rPh>
    <phoneticPr fontId="2"/>
  </si>
  <si>
    <t>順位決定方法　①完了試合数　②勝数　③直接対決　④ゲーム取得率　</t>
    <phoneticPr fontId="2"/>
  </si>
  <si>
    <t>順位</t>
    <rPh sb="0" eb="2">
      <t>ジュンイ</t>
    </rPh>
    <phoneticPr fontId="2"/>
  </si>
  <si>
    <t>https://tenniskei.com/2021-nitto-atp-finals-result</t>
    <phoneticPr fontId="2"/>
  </si>
  <si>
    <t>・</t>
    <phoneticPr fontId="2"/>
  </si>
  <si>
    <t>男</t>
  </si>
  <si>
    <t>彦根市</t>
  </si>
  <si>
    <t>青木</t>
  </si>
  <si>
    <t>川上</t>
  </si>
  <si>
    <t>女</t>
  </si>
  <si>
    <t>長浜市</t>
  </si>
  <si>
    <t>東近江市</t>
  </si>
  <si>
    <t>あ２０</t>
  </si>
  <si>
    <t>近江八幡市</t>
  </si>
  <si>
    <t>き０２</t>
  </si>
  <si>
    <t>き０４</t>
  </si>
  <si>
    <t>き０５</t>
  </si>
  <si>
    <t>き０６</t>
  </si>
  <si>
    <t>き０７</t>
  </si>
  <si>
    <t>き０８</t>
  </si>
  <si>
    <t>牛尾</t>
  </si>
  <si>
    <t>紳之介</t>
  </si>
  <si>
    <t>き０９</t>
  </si>
  <si>
    <t>太田</t>
  </si>
  <si>
    <t>圭亮</t>
  </si>
  <si>
    <t>き１０</t>
  </si>
  <si>
    <t>き１１</t>
  </si>
  <si>
    <t>き１２</t>
  </si>
  <si>
    <t>き１３</t>
  </si>
  <si>
    <t>き１４</t>
  </si>
  <si>
    <t>き１５</t>
  </si>
  <si>
    <t>き１６</t>
  </si>
  <si>
    <t>き１７</t>
  </si>
  <si>
    <t>守山市</t>
  </si>
  <si>
    <t>き１８</t>
  </si>
  <si>
    <t>き１９</t>
  </si>
  <si>
    <t>曽我</t>
  </si>
  <si>
    <t>卓矢</t>
  </si>
  <si>
    <t>き２１</t>
  </si>
  <si>
    <t>き２３</t>
  </si>
  <si>
    <t>き２４</t>
  </si>
  <si>
    <t>き２５</t>
  </si>
  <si>
    <t>き２６</t>
  </si>
  <si>
    <t>き２７</t>
  </si>
  <si>
    <t>馬場</t>
  </si>
  <si>
    <t>英年</t>
  </si>
  <si>
    <t>き２８</t>
  </si>
  <si>
    <t>廣瀬</t>
  </si>
  <si>
    <t>智也</t>
  </si>
  <si>
    <t>き２９</t>
  </si>
  <si>
    <t>き３０</t>
  </si>
  <si>
    <t>宮道</t>
  </si>
  <si>
    <t>祐介</t>
  </si>
  <si>
    <t>村尾</t>
  </si>
  <si>
    <t>彰了</t>
  </si>
  <si>
    <t>浅田</t>
  </si>
  <si>
    <t>山口</t>
  </si>
  <si>
    <t>Kテニス</t>
  </si>
  <si>
    <t>け０１</t>
  </si>
  <si>
    <t>稲岡</t>
  </si>
  <si>
    <t>和紀</t>
  </si>
  <si>
    <t>け０３</t>
  </si>
  <si>
    <t>上村</t>
  </si>
  <si>
    <t>け０４</t>
  </si>
  <si>
    <t>　武</t>
  </si>
  <si>
    <t>け０５</t>
  </si>
  <si>
    <t>悠作</t>
  </si>
  <si>
    <t>け０６</t>
  </si>
  <si>
    <t>け０７</t>
  </si>
  <si>
    <t>け０８</t>
  </si>
  <si>
    <t>け０９</t>
  </si>
  <si>
    <t>け１０</t>
  </si>
  <si>
    <t>坪田</t>
  </si>
  <si>
    <t>真嘉</t>
  </si>
  <si>
    <t>け１１</t>
  </si>
  <si>
    <t>三重県</t>
  </si>
  <si>
    <t>け１２</t>
  </si>
  <si>
    <t>け１３</t>
  </si>
  <si>
    <t>け１４</t>
  </si>
  <si>
    <t>直彦</t>
  </si>
  <si>
    <t>け１５</t>
  </si>
  <si>
    <t>け１６</t>
  </si>
  <si>
    <t>け１７</t>
  </si>
  <si>
    <t>け１８</t>
  </si>
  <si>
    <t>け１９</t>
  </si>
  <si>
    <t>け２０</t>
  </si>
  <si>
    <t>け２１</t>
  </si>
  <si>
    <t>け２２</t>
  </si>
  <si>
    <t>け２３</t>
  </si>
  <si>
    <t>け２４</t>
  </si>
  <si>
    <t>福永</t>
  </si>
  <si>
    <t>裕美</t>
  </si>
  <si>
    <t>杉山</t>
  </si>
  <si>
    <t>邦夫</t>
  </si>
  <si>
    <t>英二</t>
  </si>
  <si>
    <t>純也</t>
  </si>
  <si>
    <t>隆昭</t>
  </si>
  <si>
    <t>森永</t>
  </si>
  <si>
    <t>洋介</t>
  </si>
  <si>
    <t>辰巳</t>
  </si>
  <si>
    <t>悟朗</t>
  </si>
  <si>
    <t>堀田</t>
  </si>
  <si>
    <t>明子</t>
  </si>
  <si>
    <t>大脇</t>
  </si>
  <si>
    <t>和世</t>
  </si>
  <si>
    <t>村田</t>
  </si>
  <si>
    <t>ぷ０３</t>
  </si>
  <si>
    <t>ぷ０４</t>
  </si>
  <si>
    <t>ぷ０５</t>
  </si>
  <si>
    <t>ぷ０６</t>
  </si>
  <si>
    <t>ぷ０７</t>
  </si>
  <si>
    <t>ぷ０８</t>
  </si>
  <si>
    <t>ぷ０９</t>
  </si>
  <si>
    <t>ぷ１０</t>
  </si>
  <si>
    <t>ぷ１１</t>
  </si>
  <si>
    <t>姫井</t>
  </si>
  <si>
    <t>野村</t>
  </si>
  <si>
    <t>良平</t>
  </si>
  <si>
    <t>うさかめ</t>
  </si>
  <si>
    <t>う０３</t>
  </si>
  <si>
    <t>う０４</t>
  </si>
  <si>
    <t>う０５</t>
  </si>
  <si>
    <t>う０６</t>
  </si>
  <si>
    <t>う０７</t>
  </si>
  <si>
    <t>う０８</t>
  </si>
  <si>
    <t>う０９</t>
  </si>
  <si>
    <t>う１０</t>
  </si>
  <si>
    <t>う１１</t>
  </si>
  <si>
    <t>う１２</t>
  </si>
  <si>
    <t>う１３</t>
  </si>
  <si>
    <t>う１４</t>
  </si>
  <si>
    <t>う１５</t>
  </si>
  <si>
    <t>う１６</t>
  </si>
  <si>
    <t>う１７</t>
  </si>
  <si>
    <t>う１８</t>
  </si>
  <si>
    <t>う１９</t>
  </si>
  <si>
    <t>う２０</t>
  </si>
  <si>
    <t>う２１</t>
  </si>
  <si>
    <t>う２２</t>
  </si>
  <si>
    <t>う２３</t>
  </si>
  <si>
    <t>う２４</t>
  </si>
  <si>
    <t>淳</t>
  </si>
  <si>
    <t>う２５</t>
  </si>
  <si>
    <t>う２６</t>
  </si>
  <si>
    <t>う２７</t>
  </si>
  <si>
    <t>う２８</t>
  </si>
  <si>
    <t>う２９</t>
  </si>
  <si>
    <t>う３０</t>
  </si>
  <si>
    <t>竹下</t>
  </si>
  <si>
    <t>う３１</t>
  </si>
  <si>
    <t>う３２</t>
  </si>
  <si>
    <t>う３３</t>
  </si>
  <si>
    <t>う３４</t>
  </si>
  <si>
    <t>う３５</t>
  </si>
  <si>
    <t>う３６</t>
  </si>
  <si>
    <t>う３７</t>
  </si>
  <si>
    <t>う３８</t>
  </si>
  <si>
    <t>う３９</t>
  </si>
  <si>
    <t>う４０</t>
  </si>
  <si>
    <t>う４１</t>
  </si>
  <si>
    <t>う４２</t>
  </si>
  <si>
    <t>う４３</t>
  </si>
  <si>
    <t>う４４</t>
  </si>
  <si>
    <t>う４５</t>
  </si>
  <si>
    <t>う４６</t>
  </si>
  <si>
    <t>あん０３</t>
  </si>
  <si>
    <t>あん０４</t>
  </si>
  <si>
    <t>あん０５</t>
  </si>
  <si>
    <t>あん０６</t>
  </si>
  <si>
    <t>あん０７</t>
  </si>
  <si>
    <t>あん０８</t>
  </si>
  <si>
    <t>あん０９</t>
  </si>
  <si>
    <t>あん１０</t>
  </si>
  <si>
    <t>あん１１</t>
  </si>
  <si>
    <t>あん１２</t>
  </si>
  <si>
    <t>あん１３</t>
  </si>
  <si>
    <t>あん１４</t>
  </si>
  <si>
    <t>あん１５</t>
  </si>
  <si>
    <t>あん１６</t>
  </si>
  <si>
    <t>あん１７</t>
  </si>
  <si>
    <t>あん１８</t>
  </si>
  <si>
    <t>あん１９</t>
  </si>
  <si>
    <t>あん２０</t>
  </si>
  <si>
    <t>あん２１</t>
  </si>
  <si>
    <t>あん２２</t>
  </si>
  <si>
    <t>あん２３</t>
  </si>
  <si>
    <t>あん２４</t>
  </si>
  <si>
    <t>あん２５</t>
  </si>
  <si>
    <t>き０３</t>
  </si>
  <si>
    <t>あ０１</t>
    <phoneticPr fontId="16"/>
  </si>
  <si>
    <t>西川</t>
    <rPh sb="0" eb="2">
      <t>ニシカワ</t>
    </rPh>
    <phoneticPr fontId="16"/>
  </si>
  <si>
    <t>昌一</t>
    <rPh sb="0" eb="2">
      <t>マサカズ</t>
    </rPh>
    <phoneticPr fontId="16"/>
  </si>
  <si>
    <t>彦根市</t>
    <rPh sb="0" eb="3">
      <t>ヒコネシ</t>
    </rPh>
    <phoneticPr fontId="16"/>
  </si>
  <si>
    <t>青木</t>
    <rPh sb="0" eb="2">
      <t>アオキ</t>
    </rPh>
    <phoneticPr fontId="16"/>
  </si>
  <si>
    <t>重之</t>
    <rPh sb="0" eb="2">
      <t>シゲユキ</t>
    </rPh>
    <phoneticPr fontId="16"/>
  </si>
  <si>
    <t>草津市</t>
    <rPh sb="0" eb="3">
      <t>クサツシ</t>
    </rPh>
    <phoneticPr fontId="16"/>
  </si>
  <si>
    <t>安達</t>
    <rPh sb="0" eb="2">
      <t>アダチ</t>
    </rPh>
    <phoneticPr fontId="16"/>
  </si>
  <si>
    <t>隆一</t>
    <rPh sb="0" eb="2">
      <t>リュウイチ</t>
    </rPh>
    <phoneticPr fontId="16"/>
  </si>
  <si>
    <t>甲賀市</t>
    <rPh sb="0" eb="2">
      <t>コウカ</t>
    </rPh>
    <rPh sb="2" eb="3">
      <t>シ</t>
    </rPh>
    <phoneticPr fontId="16"/>
  </si>
  <si>
    <t>義弘</t>
    <rPh sb="0" eb="2">
      <t>ヨシヒロ</t>
    </rPh>
    <phoneticPr fontId="16"/>
  </si>
  <si>
    <t>守山市</t>
    <rPh sb="0" eb="3">
      <t>モリヤマシ</t>
    </rPh>
    <phoneticPr fontId="16"/>
  </si>
  <si>
    <t>真也</t>
    <rPh sb="0" eb="2">
      <t>シンヤ</t>
    </rPh>
    <phoneticPr fontId="16"/>
  </si>
  <si>
    <t>優子</t>
    <rPh sb="0" eb="2">
      <t>ユウコ</t>
    </rPh>
    <phoneticPr fontId="16"/>
  </si>
  <si>
    <t>女</t>
    <rPh sb="0" eb="1">
      <t>オンナ</t>
    </rPh>
    <phoneticPr fontId="16"/>
  </si>
  <si>
    <t>多賀町</t>
    <rPh sb="0" eb="3">
      <t>タガチョウ</t>
    </rPh>
    <phoneticPr fontId="16"/>
  </si>
  <si>
    <t>長浜市</t>
    <rPh sb="0" eb="3">
      <t>ナガハマシ</t>
    </rPh>
    <phoneticPr fontId="16"/>
  </si>
  <si>
    <t>大津市</t>
    <rPh sb="0" eb="3">
      <t>オオツシ</t>
    </rPh>
    <phoneticPr fontId="16"/>
  </si>
  <si>
    <t>米原市</t>
    <rPh sb="0" eb="3">
      <t>マイバラシ</t>
    </rPh>
    <phoneticPr fontId="16"/>
  </si>
  <si>
    <t>京子</t>
    <rPh sb="0" eb="2">
      <t>キョウコ</t>
    </rPh>
    <phoneticPr fontId="16"/>
  </si>
  <si>
    <t>湖南市</t>
    <rPh sb="0" eb="3">
      <t>コナンシ</t>
    </rPh>
    <phoneticPr fontId="16"/>
  </si>
  <si>
    <t xml:space="preserve">傳樹 </t>
  </si>
  <si>
    <t>男</t>
    <phoneticPr fontId="16"/>
  </si>
  <si>
    <t>成宮</t>
    <rPh sb="0" eb="2">
      <t>ナルミヤ</t>
    </rPh>
    <phoneticPr fontId="16"/>
  </si>
  <si>
    <t>あ２３</t>
  </si>
  <si>
    <t>あ２４</t>
  </si>
  <si>
    <t>あ２５</t>
  </si>
  <si>
    <t>あ２６</t>
  </si>
  <si>
    <t>あ２７</t>
  </si>
  <si>
    <t>中村</t>
    <rPh sb="0" eb="2">
      <t>ナカムラ</t>
    </rPh>
    <phoneticPr fontId="16"/>
  </si>
  <si>
    <t>アンヴァース</t>
    <phoneticPr fontId="16"/>
  </si>
  <si>
    <t>あん０１</t>
    <phoneticPr fontId="16"/>
  </si>
  <si>
    <t>野洲市</t>
    <rPh sb="0" eb="3">
      <t>ヤスシ</t>
    </rPh>
    <phoneticPr fontId="16"/>
  </si>
  <si>
    <t>東近江市</t>
    <rPh sb="0" eb="3">
      <t>ヒガシオウミ</t>
    </rPh>
    <rPh sb="3" eb="4">
      <t>シ</t>
    </rPh>
    <phoneticPr fontId="16"/>
  </si>
  <si>
    <t>男</t>
    <rPh sb="0" eb="1">
      <t>オトコ</t>
    </rPh>
    <phoneticPr fontId="16"/>
  </si>
  <si>
    <t>日野町</t>
    <rPh sb="0" eb="3">
      <t>ヒノチョウ</t>
    </rPh>
    <phoneticPr fontId="16"/>
  </si>
  <si>
    <t>鈴木</t>
    <rPh sb="0" eb="2">
      <t>スズキ</t>
    </rPh>
    <phoneticPr fontId="16"/>
  </si>
  <si>
    <t>京セラTC</t>
    <rPh sb="0" eb="1">
      <t>キョウ</t>
    </rPh>
    <phoneticPr fontId="16"/>
  </si>
  <si>
    <t>き０１</t>
    <phoneticPr fontId="16"/>
  </si>
  <si>
    <t>近江八幡市</t>
    <rPh sb="0" eb="5">
      <t>オウミハチマンシ</t>
    </rPh>
    <phoneticPr fontId="16"/>
  </si>
  <si>
    <t>野洲市</t>
    <rPh sb="0" eb="2">
      <t>ヤス</t>
    </rPh>
    <rPh sb="2" eb="3">
      <t>シ</t>
    </rPh>
    <phoneticPr fontId="16"/>
  </si>
  <si>
    <t>女</t>
    <phoneticPr fontId="16"/>
  </si>
  <si>
    <t>東近江市</t>
    <rPh sb="0" eb="4">
      <t>ヒガシオウミシ</t>
    </rPh>
    <phoneticPr fontId="16"/>
  </si>
  <si>
    <t>き２０</t>
  </si>
  <si>
    <t>き２２</t>
  </si>
  <si>
    <t>福島</t>
    <rPh sb="0" eb="2">
      <t>フクシマ</t>
    </rPh>
    <phoneticPr fontId="16"/>
  </si>
  <si>
    <t>ふ０１</t>
    <phoneticPr fontId="16"/>
  </si>
  <si>
    <t>水本</t>
    <rPh sb="0" eb="2">
      <t>ミズモト</t>
    </rPh>
    <phoneticPr fontId="16"/>
  </si>
  <si>
    <t>フレンズ</t>
    <phoneticPr fontId="16"/>
  </si>
  <si>
    <t>ふ０２</t>
    <phoneticPr fontId="16"/>
  </si>
  <si>
    <t>清水</t>
    <rPh sb="0" eb="2">
      <t>シミズ</t>
    </rPh>
    <phoneticPr fontId="16"/>
  </si>
  <si>
    <t>岡本</t>
    <rPh sb="0" eb="2">
      <t>オカモト</t>
    </rPh>
    <phoneticPr fontId="16"/>
  </si>
  <si>
    <t>康弘</t>
    <rPh sb="0" eb="2">
      <t>ヤスヒロ</t>
    </rPh>
    <phoneticPr fontId="16"/>
  </si>
  <si>
    <t>平塚</t>
    <rPh sb="0" eb="2">
      <t>ヒラツカ</t>
    </rPh>
    <phoneticPr fontId="16"/>
  </si>
  <si>
    <t>池端</t>
    <rPh sb="0" eb="2">
      <t>イケバタ</t>
    </rPh>
    <phoneticPr fontId="16"/>
  </si>
  <si>
    <t>誠治</t>
    <rPh sb="0" eb="2">
      <t>セイジ</t>
    </rPh>
    <phoneticPr fontId="16"/>
  </si>
  <si>
    <t>三代</t>
    <rPh sb="0" eb="2">
      <t>ミシロ</t>
    </rPh>
    <phoneticPr fontId="16"/>
  </si>
  <si>
    <t>古市</t>
    <rPh sb="0" eb="2">
      <t>フルイチ</t>
    </rPh>
    <phoneticPr fontId="16"/>
  </si>
  <si>
    <t>筒井</t>
    <rPh sb="0" eb="2">
      <t>ツツイ</t>
    </rPh>
    <phoneticPr fontId="16"/>
  </si>
  <si>
    <t>珠世</t>
    <rPh sb="0" eb="2">
      <t>タマヨ</t>
    </rPh>
    <phoneticPr fontId="16"/>
  </si>
  <si>
    <t>梨絵</t>
    <rPh sb="0" eb="2">
      <t>リエ</t>
    </rPh>
    <phoneticPr fontId="16"/>
  </si>
  <si>
    <t>初美</t>
    <rPh sb="0" eb="2">
      <t>ハツミ</t>
    </rPh>
    <phoneticPr fontId="16"/>
  </si>
  <si>
    <t>吉岡</t>
    <rPh sb="0" eb="2">
      <t>ヨシオカ</t>
    </rPh>
    <phoneticPr fontId="16"/>
  </si>
  <si>
    <t>愛荘町</t>
    <rPh sb="0" eb="2">
      <t>アイショウ</t>
    </rPh>
    <rPh sb="2" eb="3">
      <t>チョウ</t>
    </rPh>
    <phoneticPr fontId="16"/>
  </si>
  <si>
    <t>出縄</t>
    <rPh sb="0" eb="1">
      <t>デ</t>
    </rPh>
    <rPh sb="1" eb="2">
      <t>ナワ</t>
    </rPh>
    <phoneticPr fontId="16"/>
  </si>
  <si>
    <t>久子</t>
    <rPh sb="0" eb="2">
      <t>ヒサコ</t>
    </rPh>
    <phoneticPr fontId="16"/>
  </si>
  <si>
    <t>甲賀市</t>
    <rPh sb="0" eb="2">
      <t>コウガ</t>
    </rPh>
    <rPh sb="2" eb="3">
      <t>シ</t>
    </rPh>
    <phoneticPr fontId="16"/>
  </si>
  <si>
    <t>グリフィンズ</t>
    <phoneticPr fontId="16"/>
  </si>
  <si>
    <t>東近江グリフィンズ</t>
    <rPh sb="0" eb="3">
      <t>ヒガシオウミ</t>
    </rPh>
    <phoneticPr fontId="16"/>
  </si>
  <si>
    <t>ぐ０１</t>
    <phoneticPr fontId="16"/>
  </si>
  <si>
    <t>鍵谷</t>
    <rPh sb="0" eb="2">
      <t>カギタニ</t>
    </rPh>
    <phoneticPr fontId="16"/>
  </si>
  <si>
    <t>浩太</t>
    <rPh sb="0" eb="2">
      <t>コウタ</t>
    </rPh>
    <phoneticPr fontId="16"/>
  </si>
  <si>
    <t>ぐ０２</t>
    <phoneticPr fontId="16"/>
  </si>
  <si>
    <t>恵亮</t>
    <rPh sb="0" eb="2">
      <t>ケイスケ</t>
    </rPh>
    <phoneticPr fontId="16"/>
  </si>
  <si>
    <t>中西</t>
    <rPh sb="0" eb="2">
      <t>ナカニシ</t>
    </rPh>
    <phoneticPr fontId="16"/>
  </si>
  <si>
    <t>泰輝</t>
    <rPh sb="0" eb="2">
      <t>タイキ</t>
    </rPh>
    <phoneticPr fontId="16"/>
  </si>
  <si>
    <t>栗東市</t>
    <rPh sb="0" eb="3">
      <t>リットウシ</t>
    </rPh>
    <phoneticPr fontId="16"/>
  </si>
  <si>
    <t>井ノ口</t>
    <rPh sb="0" eb="1">
      <t>イ</t>
    </rPh>
    <rPh sb="2" eb="3">
      <t>グチ</t>
    </rPh>
    <phoneticPr fontId="16"/>
  </si>
  <si>
    <t>幹也</t>
    <rPh sb="0" eb="2">
      <t>ミキヤ</t>
    </rPh>
    <phoneticPr fontId="16"/>
  </si>
  <si>
    <t>漆原</t>
    <rPh sb="0" eb="2">
      <t>ウルシハラ</t>
    </rPh>
    <phoneticPr fontId="16"/>
  </si>
  <si>
    <t>大介</t>
    <rPh sb="0" eb="2">
      <t>ダイスケ</t>
    </rPh>
    <phoneticPr fontId="16"/>
  </si>
  <si>
    <t>土田</t>
    <rPh sb="0" eb="2">
      <t>ツチダ</t>
    </rPh>
    <phoneticPr fontId="16"/>
  </si>
  <si>
    <t>哲也</t>
    <rPh sb="0" eb="2">
      <t>テツヤ</t>
    </rPh>
    <phoneticPr fontId="16"/>
  </si>
  <si>
    <t>金谷</t>
    <rPh sb="0" eb="2">
      <t>カナタニ</t>
    </rPh>
    <phoneticPr fontId="16"/>
  </si>
  <si>
    <t>太郎</t>
    <rPh sb="0" eb="2">
      <t>タロウ</t>
    </rPh>
    <phoneticPr fontId="16"/>
  </si>
  <si>
    <t>吉野</t>
    <rPh sb="0" eb="2">
      <t>ヨシノ</t>
    </rPh>
    <phoneticPr fontId="16"/>
  </si>
  <si>
    <t>淳也</t>
    <rPh sb="0" eb="2">
      <t>ジュンヤ</t>
    </rPh>
    <phoneticPr fontId="16"/>
  </si>
  <si>
    <t>南</t>
    <rPh sb="0" eb="1">
      <t>ミナミ</t>
    </rPh>
    <phoneticPr fontId="16"/>
  </si>
  <si>
    <t>山本</t>
    <rPh sb="0" eb="2">
      <t>ヤマモト</t>
    </rPh>
    <phoneticPr fontId="16"/>
  </si>
  <si>
    <t>将義</t>
    <rPh sb="0" eb="2">
      <t>マサヨシ</t>
    </rPh>
    <phoneticPr fontId="16"/>
  </si>
  <si>
    <t>森</t>
    <rPh sb="0" eb="1">
      <t>モリ</t>
    </rPh>
    <phoneticPr fontId="16"/>
  </si>
  <si>
    <t>藤井</t>
    <rPh sb="0" eb="2">
      <t>フジイ</t>
    </rPh>
    <phoneticPr fontId="16"/>
  </si>
  <si>
    <t>正和</t>
    <rPh sb="0" eb="2">
      <t>マサカズ</t>
    </rPh>
    <phoneticPr fontId="16"/>
  </si>
  <si>
    <t>京都府</t>
    <rPh sb="0" eb="3">
      <t>キョウトフ</t>
    </rPh>
    <phoneticPr fontId="16"/>
  </si>
  <si>
    <t>愛知県</t>
    <rPh sb="0" eb="3">
      <t>アイチケン</t>
    </rPh>
    <phoneticPr fontId="16"/>
  </si>
  <si>
    <t>澁谷</t>
    <rPh sb="0" eb="1">
      <t>シブ</t>
    </rPh>
    <rPh sb="1" eb="2">
      <t>タニ</t>
    </rPh>
    <phoneticPr fontId="16"/>
  </si>
  <si>
    <t>晃大</t>
    <rPh sb="0" eb="2">
      <t>コウダイ</t>
    </rPh>
    <phoneticPr fontId="16"/>
  </si>
  <si>
    <t>浜田</t>
    <rPh sb="0" eb="2">
      <t>ハマダ</t>
    </rPh>
    <phoneticPr fontId="16"/>
  </si>
  <si>
    <t>豊</t>
    <rPh sb="0" eb="1">
      <t>ユタカ</t>
    </rPh>
    <phoneticPr fontId="16"/>
  </si>
  <si>
    <t>平野</t>
    <rPh sb="0" eb="2">
      <t>ヒラノ</t>
    </rPh>
    <phoneticPr fontId="16"/>
  </si>
  <si>
    <t>優也</t>
    <rPh sb="0" eb="2">
      <t>ユウヤ</t>
    </rPh>
    <phoneticPr fontId="16"/>
  </si>
  <si>
    <t>三重県</t>
    <rPh sb="0" eb="3">
      <t>ミエケン</t>
    </rPh>
    <phoneticPr fontId="16"/>
  </si>
  <si>
    <t>山口</t>
    <rPh sb="0" eb="2">
      <t>ヤマグチ</t>
    </rPh>
    <phoneticPr fontId="16"/>
  </si>
  <si>
    <t>友里</t>
    <rPh sb="0" eb="2">
      <t>ユリ</t>
    </rPh>
    <phoneticPr fontId="16"/>
  </si>
  <si>
    <t>吉村</t>
    <rPh sb="0" eb="2">
      <t>ヨシムラ</t>
    </rPh>
    <phoneticPr fontId="16"/>
  </si>
  <si>
    <t>千恵</t>
    <rPh sb="0" eb="2">
      <t>チエ</t>
    </rPh>
    <phoneticPr fontId="16"/>
  </si>
  <si>
    <t>福永</t>
    <phoneticPr fontId="16"/>
  </si>
  <si>
    <t>一典</t>
    <rPh sb="0" eb="2">
      <t>カズノリ</t>
    </rPh>
    <phoneticPr fontId="16"/>
  </si>
  <si>
    <t>小澤</t>
    <rPh sb="0" eb="2">
      <t>コザワ</t>
    </rPh>
    <phoneticPr fontId="16"/>
  </si>
  <si>
    <t>藤信</t>
    <rPh sb="0" eb="2">
      <t>フジノブ</t>
    </rPh>
    <phoneticPr fontId="16"/>
  </si>
  <si>
    <t>朝日</t>
    <rPh sb="0" eb="2">
      <t>アサヒ</t>
    </rPh>
    <phoneticPr fontId="16"/>
  </si>
  <si>
    <t>尚紀</t>
    <rPh sb="0" eb="1">
      <t>ナオ</t>
    </rPh>
    <rPh sb="1" eb="2">
      <t>キ</t>
    </rPh>
    <phoneticPr fontId="16"/>
  </si>
  <si>
    <t>智美</t>
    <rPh sb="0" eb="2">
      <t>トモミ</t>
    </rPh>
    <phoneticPr fontId="16"/>
  </si>
  <si>
    <t>本多</t>
    <rPh sb="0" eb="2">
      <t>ホンダ</t>
    </rPh>
    <phoneticPr fontId="16"/>
  </si>
  <si>
    <t>勇輝</t>
    <rPh sb="0" eb="2">
      <t>ユウキ</t>
    </rPh>
    <phoneticPr fontId="16"/>
  </si>
  <si>
    <t>堤</t>
    <rPh sb="0" eb="1">
      <t>ツツミ</t>
    </rPh>
    <phoneticPr fontId="16"/>
  </si>
  <si>
    <t>泰彦</t>
    <rPh sb="0" eb="2">
      <t>ヤスヒコ</t>
    </rPh>
    <phoneticPr fontId="16"/>
  </si>
  <si>
    <t>新谷</t>
    <rPh sb="0" eb="2">
      <t>シンヤ</t>
    </rPh>
    <phoneticPr fontId="16"/>
  </si>
  <si>
    <t>良</t>
    <rPh sb="0" eb="1">
      <t>リョウ</t>
    </rPh>
    <phoneticPr fontId="16"/>
  </si>
  <si>
    <t>近江八幡市</t>
    <phoneticPr fontId="16"/>
  </si>
  <si>
    <t>雄介</t>
    <rPh sb="0" eb="2">
      <t>ユウスケ</t>
    </rPh>
    <phoneticPr fontId="16"/>
  </si>
  <si>
    <t>中嶋</t>
    <rPh sb="0" eb="2">
      <t>ナカジマ</t>
    </rPh>
    <phoneticPr fontId="16"/>
  </si>
  <si>
    <t>うさぎとかめの集い</t>
    <rPh sb="7" eb="8">
      <t>ツド</t>
    </rPh>
    <phoneticPr fontId="16"/>
  </si>
  <si>
    <t>牛道</t>
    <rPh sb="0" eb="1">
      <t>ウシ</t>
    </rPh>
    <rPh sb="1" eb="2">
      <t>ミチ</t>
    </rPh>
    <phoneticPr fontId="16"/>
  </si>
  <si>
    <t>小倉</t>
    <rPh sb="0" eb="2">
      <t>オグラ</t>
    </rPh>
    <phoneticPr fontId="16"/>
  </si>
  <si>
    <t>俊郎</t>
    <rPh sb="0" eb="1">
      <t>トシ</t>
    </rPh>
    <rPh sb="1" eb="2">
      <t>ロウ</t>
    </rPh>
    <phoneticPr fontId="16"/>
  </si>
  <si>
    <t>片岡</t>
    <rPh sb="0" eb="2">
      <t>カタオカ</t>
    </rPh>
    <phoneticPr fontId="16"/>
  </si>
  <si>
    <t>一寿</t>
    <rPh sb="0" eb="2">
      <t>カズトシ</t>
    </rPh>
    <phoneticPr fontId="16"/>
  </si>
  <si>
    <t>甲賀市</t>
    <rPh sb="0" eb="3">
      <t>コウカシ</t>
    </rPh>
    <phoneticPr fontId="16"/>
  </si>
  <si>
    <t>竹田</t>
    <rPh sb="0" eb="2">
      <t>タケダ</t>
    </rPh>
    <phoneticPr fontId="16"/>
  </si>
  <si>
    <t>圭佑</t>
    <rPh sb="0" eb="2">
      <t>ケイスケ</t>
    </rPh>
    <phoneticPr fontId="16"/>
  </si>
  <si>
    <t>土肥</t>
    <rPh sb="0" eb="2">
      <t>ドイ</t>
    </rPh>
    <phoneticPr fontId="16"/>
  </si>
  <si>
    <t>将博</t>
    <rPh sb="0" eb="2">
      <t>マサヒロ</t>
    </rPh>
    <phoneticPr fontId="16"/>
  </si>
  <si>
    <t>山田</t>
    <rPh sb="0" eb="2">
      <t>ヤマダ</t>
    </rPh>
    <phoneticPr fontId="16"/>
  </si>
  <si>
    <t>昌紀</t>
    <rPh sb="0" eb="2">
      <t>マサノリ</t>
    </rPh>
    <phoneticPr fontId="16"/>
  </si>
  <si>
    <t>浩之</t>
    <rPh sb="0" eb="2">
      <t>ヒロユキ</t>
    </rPh>
    <phoneticPr fontId="16"/>
  </si>
  <si>
    <t>脇野</t>
    <rPh sb="0" eb="2">
      <t>ワキノ</t>
    </rPh>
    <phoneticPr fontId="16"/>
  </si>
  <si>
    <t>佳邦</t>
    <rPh sb="0" eb="1">
      <t>ヨシ</t>
    </rPh>
    <rPh sb="1" eb="2">
      <t>クニ</t>
    </rPh>
    <phoneticPr fontId="16"/>
  </si>
  <si>
    <t>植垣</t>
    <rPh sb="0" eb="2">
      <t>ウエガキ</t>
    </rPh>
    <phoneticPr fontId="16"/>
  </si>
  <si>
    <t>貴美子</t>
    <rPh sb="0" eb="3">
      <t>キミコ</t>
    </rPh>
    <phoneticPr fontId="16"/>
  </si>
  <si>
    <t>梅田</t>
    <rPh sb="0" eb="2">
      <t>ウメダ</t>
    </rPh>
    <phoneticPr fontId="16"/>
  </si>
  <si>
    <t>陽子</t>
    <rPh sb="0" eb="2">
      <t>ヨウコ</t>
    </rPh>
    <phoneticPr fontId="16"/>
  </si>
  <si>
    <t>辻</t>
    <rPh sb="0" eb="1">
      <t>ツジ</t>
    </rPh>
    <phoneticPr fontId="16"/>
  </si>
  <si>
    <t>苗村</t>
    <rPh sb="0" eb="2">
      <t>ナエムラ</t>
    </rPh>
    <phoneticPr fontId="16"/>
  </si>
  <si>
    <t>伊吹</t>
    <rPh sb="0" eb="2">
      <t>イブキ</t>
    </rPh>
    <phoneticPr fontId="16"/>
  </si>
  <si>
    <t>こ０１</t>
    <phoneticPr fontId="16"/>
  </si>
  <si>
    <t>國本</t>
    <rPh sb="0" eb="2">
      <t>クニモト</t>
    </rPh>
    <phoneticPr fontId="16"/>
  </si>
  <si>
    <t>個人登録</t>
    <rPh sb="0" eb="2">
      <t>コジン</t>
    </rPh>
    <rPh sb="2" eb="4">
      <t>トウロク</t>
    </rPh>
    <phoneticPr fontId="16"/>
  </si>
  <si>
    <t>個人登録</t>
    <rPh sb="0" eb="4">
      <t>コジントウロク</t>
    </rPh>
    <phoneticPr fontId="16"/>
  </si>
  <si>
    <t>愛荘町</t>
    <rPh sb="0" eb="3">
      <t>アイショウチョウ</t>
    </rPh>
    <phoneticPr fontId="16"/>
  </si>
  <si>
    <t>　↑　印刷範囲</t>
    <rPh sb="3" eb="5">
      <t>インサツ</t>
    </rPh>
    <rPh sb="5" eb="7">
      <t>ハンイ</t>
    </rPh>
    <phoneticPr fontId="2"/>
  </si>
  <si>
    <t>←</t>
    <phoneticPr fontId="2"/>
  </si>
  <si>
    <t>印</t>
    <rPh sb="0" eb="1">
      <t>イン</t>
    </rPh>
    <phoneticPr fontId="2"/>
  </si>
  <si>
    <t>刷</t>
    <rPh sb="0" eb="1">
      <t>サツ</t>
    </rPh>
    <phoneticPr fontId="2"/>
  </si>
  <si>
    <t>範</t>
    <rPh sb="0" eb="1">
      <t>ハン</t>
    </rPh>
    <phoneticPr fontId="2"/>
  </si>
  <si>
    <t>囲</t>
    <rPh sb="0" eb="1">
      <t>イ</t>
    </rPh>
    <phoneticPr fontId="2"/>
  </si>
  <si>
    <t>③</t>
    <phoneticPr fontId="2"/>
  </si>
  <si>
    <t>④</t>
    <phoneticPr fontId="2"/>
  </si>
  <si>
    <t>⑤</t>
    <phoneticPr fontId="2"/>
  </si>
  <si>
    <t>⑥</t>
    <phoneticPr fontId="2"/>
  </si>
  <si>
    <t>⑦</t>
    <phoneticPr fontId="2"/>
  </si>
  <si>
    <t>⑧</t>
    <phoneticPr fontId="2"/>
  </si>
  <si>
    <t>⑨</t>
    <phoneticPr fontId="2"/>
  </si>
  <si>
    <t>⑩</t>
    <phoneticPr fontId="2"/>
  </si>
  <si>
    <t>⑪</t>
    <phoneticPr fontId="2"/>
  </si>
  <si>
    <t>⑫</t>
    <phoneticPr fontId="2"/>
  </si>
  <si>
    <t>⑬</t>
    <phoneticPr fontId="2"/>
  </si>
  <si>
    <t>⑭</t>
    <phoneticPr fontId="2"/>
  </si>
  <si>
    <t>⑮</t>
    <phoneticPr fontId="2"/>
  </si>
  <si>
    <t>6人リーグ</t>
    <rPh sb="1" eb="2">
      <t>ニン</t>
    </rPh>
    <phoneticPr fontId="2"/>
  </si>
  <si>
    <t>ひばり公園</t>
    <rPh sb="3" eb="5">
      <t>コウエン</t>
    </rPh>
    <phoneticPr fontId="2"/>
  </si>
  <si>
    <t>外A</t>
    <rPh sb="0" eb="1">
      <t>ソト</t>
    </rPh>
    <phoneticPr fontId="2"/>
  </si>
  <si>
    <t>外B</t>
    <rPh sb="0" eb="1">
      <t>ソト</t>
    </rPh>
    <phoneticPr fontId="2"/>
  </si>
  <si>
    <t>外C</t>
    <rPh sb="0" eb="1">
      <t>ソト</t>
    </rPh>
    <phoneticPr fontId="2"/>
  </si>
  <si>
    <t>外D</t>
    <rPh sb="0" eb="1">
      <t>ソト</t>
    </rPh>
    <phoneticPr fontId="2"/>
  </si>
  <si>
    <t>ドームA</t>
    <phoneticPr fontId="2"/>
  </si>
  <si>
    <t>ドームB</t>
    <phoneticPr fontId="2"/>
  </si>
  <si>
    <t>すこやかの杜</t>
    <rPh sb="5" eb="6">
      <t>モリ</t>
    </rPh>
    <phoneticPr fontId="2"/>
  </si>
  <si>
    <t>駐車場側</t>
    <rPh sb="0" eb="4">
      <t>チュウシャジョウガワ</t>
    </rPh>
    <phoneticPr fontId="2"/>
  </si>
  <si>
    <t>奥側</t>
    <rPh sb="0" eb="2">
      <t>オクガワ</t>
    </rPh>
    <phoneticPr fontId="2"/>
  </si>
  <si>
    <t>オーダーオブプレイ</t>
    <phoneticPr fontId="2"/>
  </si>
  <si>
    <t>アビックBB</t>
    <phoneticPr fontId="16"/>
  </si>
  <si>
    <t>あ０２</t>
  </si>
  <si>
    <t>あ０３</t>
  </si>
  <si>
    <t>あ０４</t>
  </si>
  <si>
    <t>上原</t>
  </si>
  <si>
    <t>義弘</t>
  </si>
  <si>
    <t>あ０５</t>
  </si>
  <si>
    <t>寺村</t>
  </si>
  <si>
    <t>浩一</t>
  </si>
  <si>
    <t>あ０６</t>
  </si>
  <si>
    <t>平居</t>
  </si>
  <si>
    <t>崇</t>
  </si>
  <si>
    <t>あ０７</t>
  </si>
  <si>
    <t>大林</t>
  </si>
  <si>
    <t>弘典</t>
  </si>
  <si>
    <t>あ０８</t>
  </si>
  <si>
    <t>福嶋</t>
  </si>
  <si>
    <t>亮</t>
  </si>
  <si>
    <t>岐阜県</t>
    <rPh sb="0" eb="3">
      <t>ギフケン</t>
    </rPh>
    <phoneticPr fontId="16"/>
  </si>
  <si>
    <t>あ０９</t>
  </si>
  <si>
    <t>落合</t>
  </si>
  <si>
    <t>良弘</t>
  </si>
  <si>
    <t>あ１０</t>
  </si>
  <si>
    <t>松井</t>
  </si>
  <si>
    <t>あ１１</t>
  </si>
  <si>
    <t>長谷川</t>
  </si>
  <si>
    <t>優</t>
  </si>
  <si>
    <t>あ１２</t>
  </si>
  <si>
    <t>草野</t>
  </si>
  <si>
    <t>活地</t>
  </si>
  <si>
    <t>あ１３</t>
  </si>
  <si>
    <t>吉川</t>
  </si>
  <si>
    <t>孝次</t>
  </si>
  <si>
    <t>あ１４</t>
  </si>
  <si>
    <t>姫田</t>
  </si>
  <si>
    <t>和憲</t>
  </si>
  <si>
    <t>あ１５</t>
  </si>
  <si>
    <t>法戸</t>
  </si>
  <si>
    <t>義也</t>
  </si>
  <si>
    <t>あ１６</t>
  </si>
  <si>
    <t>冨岡</t>
  </si>
  <si>
    <t>浩史</t>
  </si>
  <si>
    <t>あ１７</t>
  </si>
  <si>
    <t>西堀</t>
  </si>
  <si>
    <t>公人</t>
  </si>
  <si>
    <t>あ１８</t>
  </si>
  <si>
    <t>清野</t>
  </si>
  <si>
    <t>宏樹</t>
  </si>
  <si>
    <t>あ１９</t>
  </si>
  <si>
    <t>宇野</t>
  </si>
  <si>
    <t>泰三</t>
  </si>
  <si>
    <t>坪井</t>
  </si>
  <si>
    <t>徳寿</t>
  </si>
  <si>
    <t>あ２１</t>
  </si>
  <si>
    <t>辻村</t>
  </si>
  <si>
    <t>惣一</t>
  </si>
  <si>
    <t>ｓｅ</t>
  </si>
  <si>
    <t>あ２２</t>
  </si>
  <si>
    <t>槇田</t>
    <rPh sb="0" eb="2">
      <t>マキタ</t>
    </rPh>
    <phoneticPr fontId="16"/>
  </si>
  <si>
    <t>学</t>
    <rPh sb="0" eb="1">
      <t>マナブ</t>
    </rPh>
    <phoneticPr fontId="16"/>
  </si>
  <si>
    <t>武久</t>
    <rPh sb="0" eb="2">
      <t>タケヒサ</t>
    </rPh>
    <phoneticPr fontId="16"/>
  </si>
  <si>
    <t>西山</t>
  </si>
  <si>
    <t>抄千代</t>
  </si>
  <si>
    <t>齋田</t>
  </si>
  <si>
    <t>優子</t>
  </si>
  <si>
    <t>中村</t>
  </si>
  <si>
    <t>紗映子</t>
  </si>
  <si>
    <t>あ２８</t>
  </si>
  <si>
    <t>松本</t>
  </si>
  <si>
    <t>光美</t>
  </si>
  <si>
    <t>あ２９</t>
  </si>
  <si>
    <t>堅田</t>
  </si>
  <si>
    <t>瑞木</t>
  </si>
  <si>
    <t>あ３０</t>
  </si>
  <si>
    <t>あ３１</t>
  </si>
  <si>
    <t>佐野</t>
  </si>
  <si>
    <t>直美</t>
  </si>
  <si>
    <t>あ３２</t>
  </si>
  <si>
    <t>千代</t>
  </si>
  <si>
    <t>美由紀</t>
  </si>
  <si>
    <t>あ３３</t>
  </si>
  <si>
    <t>小西</t>
  </si>
  <si>
    <t>由美子</t>
  </si>
  <si>
    <t>あ３４</t>
  </si>
  <si>
    <t>徳田</t>
  </si>
  <si>
    <t>裕子</t>
  </si>
  <si>
    <t>あ３５</t>
  </si>
  <si>
    <t>叶丸</t>
  </si>
  <si>
    <t>利恵子</t>
  </si>
  <si>
    <t>あ３６</t>
  </si>
  <si>
    <t>脇田</t>
  </si>
  <si>
    <t>里加</t>
  </si>
  <si>
    <t>あ３７</t>
  </si>
  <si>
    <t>中澤</t>
  </si>
  <si>
    <t>由香</t>
  </si>
  <si>
    <t>あ３８</t>
  </si>
  <si>
    <t>山中</t>
  </si>
  <si>
    <t>博子</t>
  </si>
  <si>
    <t>あぷ０１</t>
  </si>
  <si>
    <t>アプストTC</t>
    <phoneticPr fontId="16"/>
  </si>
  <si>
    <t>多賀町</t>
    <rPh sb="0" eb="2">
      <t>タガ</t>
    </rPh>
    <rPh sb="2" eb="3">
      <t>チョウ</t>
    </rPh>
    <phoneticPr fontId="16"/>
  </si>
  <si>
    <t>あぷ０２</t>
  </si>
  <si>
    <t>あぷ０３</t>
  </si>
  <si>
    <t>あぷ０４</t>
  </si>
  <si>
    <t>あぷ０５</t>
  </si>
  <si>
    <t>あぷ０６</t>
  </si>
  <si>
    <t>美弥子</t>
    <rPh sb="0" eb="3">
      <t>ミヤコ</t>
    </rPh>
    <phoneticPr fontId="11"/>
  </si>
  <si>
    <t>あぷ０７</t>
  </si>
  <si>
    <t>山内</t>
    <rPh sb="0" eb="2">
      <t>ヤマウチ</t>
    </rPh>
    <phoneticPr fontId="11"/>
  </si>
  <si>
    <t>雄平</t>
    <rPh sb="0" eb="2">
      <t>ユウヘイ</t>
    </rPh>
    <phoneticPr fontId="11"/>
  </si>
  <si>
    <t>東近江市</t>
    <rPh sb="0" eb="1">
      <t>ヒガシ</t>
    </rPh>
    <rPh sb="1" eb="3">
      <t>オウミ</t>
    </rPh>
    <rPh sb="3" eb="4">
      <t>シ</t>
    </rPh>
    <phoneticPr fontId="11"/>
  </si>
  <si>
    <t>あぷ０８</t>
  </si>
  <si>
    <t>木村</t>
    <rPh sb="0" eb="2">
      <t>キムラ</t>
    </rPh>
    <phoneticPr fontId="11"/>
  </si>
  <si>
    <t>美香</t>
    <rPh sb="0" eb="2">
      <t>ミカ</t>
    </rPh>
    <phoneticPr fontId="11"/>
  </si>
  <si>
    <t>米原市</t>
    <rPh sb="0" eb="3">
      <t>マイバラシ</t>
    </rPh>
    <phoneticPr fontId="11"/>
  </si>
  <si>
    <t>あぷ０９</t>
  </si>
  <si>
    <t>日高</t>
    <rPh sb="0" eb="2">
      <t>ヒダカ</t>
    </rPh>
    <phoneticPr fontId="11"/>
  </si>
  <si>
    <t>眞規子</t>
  </si>
  <si>
    <t>長浜市</t>
    <rPh sb="0" eb="3">
      <t>ナガハマシ</t>
    </rPh>
    <phoneticPr fontId="11"/>
  </si>
  <si>
    <t>あぷ１０</t>
  </si>
  <si>
    <t>長谷出</t>
    <rPh sb="0" eb="2">
      <t>ハセ</t>
    </rPh>
    <rPh sb="2" eb="3">
      <t>デ</t>
    </rPh>
    <phoneticPr fontId="11"/>
  </si>
  <si>
    <t>浩</t>
    <rPh sb="0" eb="1">
      <t>ヒロシ</t>
    </rPh>
    <phoneticPr fontId="11"/>
  </si>
  <si>
    <t>あぷ１１</t>
  </si>
  <si>
    <t>奥田</t>
    <rPh sb="0" eb="2">
      <t>オクダ</t>
    </rPh>
    <phoneticPr fontId="11"/>
  </si>
  <si>
    <t>あぷ１２</t>
  </si>
  <si>
    <t>理恵子</t>
  </si>
  <si>
    <t>あぷ１３</t>
  </si>
  <si>
    <t>東</t>
    <rPh sb="0" eb="1">
      <t>ヒガシ</t>
    </rPh>
    <phoneticPr fontId="11"/>
  </si>
  <si>
    <t>正隆</t>
    <rPh sb="0" eb="2">
      <t>マサタカ</t>
    </rPh>
    <phoneticPr fontId="11"/>
  </si>
  <si>
    <t>あぷ１４</t>
  </si>
  <si>
    <t>二ツ井</t>
    <rPh sb="0" eb="1">
      <t>フタ</t>
    </rPh>
    <rPh sb="2" eb="3">
      <t>イ</t>
    </rPh>
    <phoneticPr fontId="11"/>
  </si>
  <si>
    <t>裕也</t>
    <rPh sb="0" eb="2">
      <t>ユウヤ</t>
    </rPh>
    <phoneticPr fontId="11"/>
  </si>
  <si>
    <t>京都府</t>
    <rPh sb="0" eb="3">
      <t>キョウトフ</t>
    </rPh>
    <phoneticPr fontId="11"/>
  </si>
  <si>
    <t>あぷ１５</t>
  </si>
  <si>
    <t>田中　</t>
    <rPh sb="0" eb="2">
      <t>タナカ</t>
    </rPh>
    <phoneticPr fontId="11"/>
  </si>
  <si>
    <t>有紀</t>
    <rPh sb="0" eb="2">
      <t>ユキ</t>
    </rPh>
    <phoneticPr fontId="11"/>
  </si>
  <si>
    <t>竜王町</t>
    <rPh sb="0" eb="2">
      <t>リュウオウ</t>
    </rPh>
    <rPh sb="2" eb="3">
      <t>チョウ</t>
    </rPh>
    <phoneticPr fontId="11"/>
  </si>
  <si>
    <t>あぷ１６</t>
  </si>
  <si>
    <t>岡川</t>
    <rPh sb="0" eb="2">
      <t>オカガワ</t>
    </rPh>
    <phoneticPr fontId="11"/>
  </si>
  <si>
    <t>謙二</t>
    <rPh sb="0" eb="2">
      <t>ケンジ</t>
    </rPh>
    <phoneticPr fontId="11"/>
  </si>
  <si>
    <t>あぷ１７</t>
  </si>
  <si>
    <t>稲泉</t>
    <rPh sb="0" eb="2">
      <t>イナイズミ</t>
    </rPh>
    <phoneticPr fontId="11"/>
  </si>
  <si>
    <t>聡</t>
    <rPh sb="0" eb="1">
      <t>サトシ</t>
    </rPh>
    <phoneticPr fontId="11"/>
  </si>
  <si>
    <t>あぷ１８</t>
  </si>
  <si>
    <t>妹川</t>
    <rPh sb="0" eb="2">
      <t>イモカワ</t>
    </rPh>
    <phoneticPr fontId="11"/>
  </si>
  <si>
    <t>寿明</t>
    <rPh sb="0" eb="2">
      <t>トシアキ</t>
    </rPh>
    <phoneticPr fontId="11"/>
  </si>
  <si>
    <t>あぷ１９</t>
  </si>
  <si>
    <t>永松</t>
    <rPh sb="0" eb="2">
      <t>ナガマツ</t>
    </rPh>
    <phoneticPr fontId="11"/>
  </si>
  <si>
    <t>貴子</t>
    <rPh sb="0" eb="2">
      <t>タカコ</t>
    </rPh>
    <phoneticPr fontId="11"/>
  </si>
  <si>
    <t>あぷ２０</t>
  </si>
  <si>
    <t>藤原</t>
    <rPh sb="0" eb="2">
      <t>フジワラ</t>
    </rPh>
    <phoneticPr fontId="11"/>
  </si>
  <si>
    <t>泰子</t>
    <rPh sb="0" eb="2">
      <t>ヤスコ</t>
    </rPh>
    <phoneticPr fontId="11"/>
  </si>
  <si>
    <t>守山市</t>
    <rPh sb="0" eb="2">
      <t>モリヤマ</t>
    </rPh>
    <rPh sb="2" eb="3">
      <t>シ</t>
    </rPh>
    <phoneticPr fontId="11"/>
  </si>
  <si>
    <t>あぷ２１</t>
  </si>
  <si>
    <t>敦賀</t>
    <rPh sb="0" eb="2">
      <t>ツルガ</t>
    </rPh>
    <phoneticPr fontId="11"/>
  </si>
  <si>
    <t>創一</t>
    <rPh sb="0" eb="2">
      <t>ソウイチ</t>
    </rPh>
    <phoneticPr fontId="11"/>
  </si>
  <si>
    <t>あぷ２２</t>
  </si>
  <si>
    <t>有吉</t>
    <rPh sb="0" eb="2">
      <t>アリヨシ</t>
    </rPh>
    <phoneticPr fontId="11"/>
  </si>
  <si>
    <t>裕喜</t>
    <rPh sb="0" eb="2">
      <t>ユウヨロコ</t>
    </rPh>
    <phoneticPr fontId="11"/>
  </si>
  <si>
    <t>湖南市</t>
    <rPh sb="0" eb="3">
      <t>コナンシ</t>
    </rPh>
    <phoneticPr fontId="11"/>
  </si>
  <si>
    <t>あぷ２３</t>
  </si>
  <si>
    <t>松原</t>
    <rPh sb="0" eb="2">
      <t>マツバラ</t>
    </rPh>
    <phoneticPr fontId="11"/>
  </si>
  <si>
    <t>礼</t>
    <rPh sb="0" eb="1">
      <t>レイ</t>
    </rPh>
    <phoneticPr fontId="11"/>
  </si>
  <si>
    <t>あぷ２４</t>
  </si>
  <si>
    <t>福岡</t>
    <rPh sb="0" eb="2">
      <t>フクオカ</t>
    </rPh>
    <phoneticPr fontId="11"/>
  </si>
  <si>
    <t>由布加</t>
    <rPh sb="0" eb="1">
      <t>ユ</t>
    </rPh>
    <rPh sb="1" eb="2">
      <t>ヌノ</t>
    </rPh>
    <rPh sb="2" eb="3">
      <t>カ</t>
    </rPh>
    <phoneticPr fontId="11"/>
  </si>
  <si>
    <t>あぷ２５</t>
  </si>
  <si>
    <t>知奈美</t>
    <rPh sb="0" eb="3">
      <t>チナミ</t>
    </rPh>
    <phoneticPr fontId="11"/>
  </si>
  <si>
    <t>大阪府</t>
    <rPh sb="0" eb="3">
      <t>オオサカフ</t>
    </rPh>
    <phoneticPr fontId="11"/>
  </si>
  <si>
    <t>あぷ２６</t>
  </si>
  <si>
    <t>宮村</t>
    <rPh sb="0" eb="2">
      <t>ミヤムラ</t>
    </rPh>
    <phoneticPr fontId="11"/>
  </si>
  <si>
    <t>知宏</t>
    <rPh sb="0" eb="2">
      <t>トモヒロ</t>
    </rPh>
    <phoneticPr fontId="11"/>
  </si>
  <si>
    <t>近江八幡市</t>
    <phoneticPr fontId="11"/>
  </si>
  <si>
    <t>あぷ２７</t>
  </si>
  <si>
    <t>朋子</t>
    <rPh sb="0" eb="2">
      <t>トモコ</t>
    </rPh>
    <phoneticPr fontId="11"/>
  </si>
  <si>
    <t>あぷ２８</t>
  </si>
  <si>
    <t>北嶋</t>
    <rPh sb="0" eb="2">
      <t>キタジマ</t>
    </rPh>
    <phoneticPr fontId="11"/>
  </si>
  <si>
    <t>謙一</t>
    <rPh sb="0" eb="2">
      <t>ケンイチ</t>
    </rPh>
    <phoneticPr fontId="11"/>
  </si>
  <si>
    <t>あぷ２９</t>
  </si>
  <si>
    <t>竹村</t>
    <rPh sb="0" eb="2">
      <t>タケムラ</t>
    </rPh>
    <phoneticPr fontId="16"/>
  </si>
  <si>
    <t>治</t>
    <rPh sb="0" eb="1">
      <t>オサム</t>
    </rPh>
    <phoneticPr fontId="16"/>
  </si>
  <si>
    <t>日野町</t>
    <rPh sb="0" eb="2">
      <t>ヒノ</t>
    </rPh>
    <rPh sb="2" eb="3">
      <t>チョウ</t>
    </rPh>
    <phoneticPr fontId="11"/>
  </si>
  <si>
    <t>あぷ３０</t>
  </si>
  <si>
    <t>山崎</t>
    <rPh sb="0" eb="2">
      <t>ヤマザキ</t>
    </rPh>
    <phoneticPr fontId="16"/>
  </si>
  <si>
    <t>あぷ３１</t>
  </si>
  <si>
    <t>昌枝</t>
    <rPh sb="0" eb="2">
      <t>マサエ</t>
    </rPh>
    <phoneticPr fontId="16"/>
  </si>
  <si>
    <t>あぷ３２</t>
  </si>
  <si>
    <t>吉本</t>
    <rPh sb="0" eb="2">
      <t>ヨシモト</t>
    </rPh>
    <phoneticPr fontId="16"/>
  </si>
  <si>
    <t>泰二</t>
    <rPh sb="0" eb="2">
      <t>タイジ</t>
    </rPh>
    <phoneticPr fontId="16"/>
  </si>
  <si>
    <t>２７人</t>
    <rPh sb="2" eb="3">
      <t>ニン</t>
    </rPh>
    <phoneticPr fontId="16"/>
  </si>
  <si>
    <t>上津</t>
  </si>
  <si>
    <t>慶和</t>
  </si>
  <si>
    <t>あん０２</t>
  </si>
  <si>
    <t>脇坂</t>
  </si>
  <si>
    <t>和樹</t>
  </si>
  <si>
    <t>小田</t>
  </si>
  <si>
    <t>紀彦</t>
  </si>
  <si>
    <t>野洲市</t>
  </si>
  <si>
    <t>越智</t>
  </si>
  <si>
    <t>友基</t>
  </si>
  <si>
    <t>辻本</t>
  </si>
  <si>
    <t>将士</t>
  </si>
  <si>
    <t>津曲</t>
  </si>
  <si>
    <t>崇志</t>
  </si>
  <si>
    <t>湖南市</t>
  </si>
  <si>
    <t>鍋内</t>
  </si>
  <si>
    <t>雄樹</t>
  </si>
  <si>
    <t>湖南市</t>
    <phoneticPr fontId="16"/>
  </si>
  <si>
    <t>桐原</t>
    <rPh sb="0" eb="2">
      <t>キリハラ</t>
    </rPh>
    <phoneticPr fontId="16"/>
  </si>
  <si>
    <t>昇汰</t>
    <rPh sb="0" eb="1">
      <t>ノボ</t>
    </rPh>
    <rPh sb="1" eb="2">
      <t>タ</t>
    </rPh>
    <phoneticPr fontId="16"/>
  </si>
  <si>
    <t>松村</t>
  </si>
  <si>
    <t>友喜</t>
  </si>
  <si>
    <t>薮内</t>
  </si>
  <si>
    <t>豪</t>
  </si>
  <si>
    <t>山田</t>
  </si>
  <si>
    <t>佳明</t>
  </si>
  <si>
    <t>政田</t>
    <rPh sb="0" eb="2">
      <t>マサダ</t>
    </rPh>
    <phoneticPr fontId="16"/>
  </si>
  <si>
    <t>秀栄</t>
    <rPh sb="0" eb="1">
      <t>シュウ</t>
    </rPh>
    <rPh sb="1" eb="2">
      <t>サカ</t>
    </rPh>
    <phoneticPr fontId="16"/>
  </si>
  <si>
    <t>水島</t>
  </si>
  <si>
    <t>康夫</t>
    <rPh sb="0" eb="2">
      <t>ヤスオ</t>
    </rPh>
    <phoneticPr fontId="16"/>
  </si>
  <si>
    <t>北村</t>
  </si>
  <si>
    <t>建</t>
    <rPh sb="0" eb="1">
      <t>タ</t>
    </rPh>
    <phoneticPr fontId="16"/>
  </si>
  <si>
    <t>岡</t>
  </si>
  <si>
    <t>栄介</t>
  </si>
  <si>
    <t>長浜市</t>
    <phoneticPr fontId="16"/>
  </si>
  <si>
    <t>猪飼</t>
  </si>
  <si>
    <t>尚輝</t>
  </si>
  <si>
    <t>三箇</t>
  </si>
  <si>
    <t>澤田</t>
  </si>
  <si>
    <t>純兵</t>
  </si>
  <si>
    <t>片桐</t>
  </si>
  <si>
    <t>靖之</t>
  </si>
  <si>
    <t>美里</t>
  </si>
  <si>
    <t>杉</t>
  </si>
  <si>
    <t>健次</t>
  </si>
  <si>
    <t>大賀</t>
  </si>
  <si>
    <t>華子</t>
  </si>
  <si>
    <t>松尾</t>
  </si>
  <si>
    <t>吉峰</t>
  </si>
  <si>
    <t>小澤</t>
  </si>
  <si>
    <t>聖輝</t>
  </si>
  <si>
    <t>あん２６</t>
  </si>
  <si>
    <t>土肥</t>
  </si>
  <si>
    <t>郁菜</t>
  </si>
  <si>
    <t>あん２７</t>
  </si>
  <si>
    <t>奈菜</t>
  </si>
  <si>
    <t>Ｋテニスカレッジ</t>
    <phoneticPr fontId="16"/>
  </si>
  <si>
    <t>け０２</t>
  </si>
  <si>
    <t>彩</t>
    <rPh sb="0" eb="1">
      <t>アヤ</t>
    </rPh>
    <phoneticPr fontId="16"/>
  </si>
  <si>
    <t>田處</t>
    <rPh sb="0" eb="1">
      <t>タ</t>
    </rPh>
    <rPh sb="1" eb="2">
      <t>トコロ</t>
    </rPh>
    <phoneticPr fontId="16"/>
  </si>
  <si>
    <t>浩壱</t>
    <phoneticPr fontId="16"/>
  </si>
  <si>
    <t>入江</t>
    <rPh sb="0" eb="2">
      <t>イリエ</t>
    </rPh>
    <phoneticPr fontId="16"/>
  </si>
  <si>
    <t>和彦</t>
    <rPh sb="0" eb="2">
      <t>カズヒコ</t>
    </rPh>
    <phoneticPr fontId="16"/>
  </si>
  <si>
    <t>中島</t>
    <rPh sb="0" eb="2">
      <t>ナカジマ</t>
    </rPh>
    <phoneticPr fontId="16"/>
  </si>
  <si>
    <t>平喜</t>
    <rPh sb="0" eb="1">
      <t>ヘイ</t>
    </rPh>
    <rPh sb="1" eb="2">
      <t>キ</t>
    </rPh>
    <phoneticPr fontId="16"/>
  </si>
  <si>
    <t>田畑</t>
    <rPh sb="0" eb="2">
      <t>タバタ</t>
    </rPh>
    <phoneticPr fontId="16"/>
  </si>
  <si>
    <t>博光</t>
    <rPh sb="0" eb="2">
      <t>ヒロミツ</t>
    </rPh>
    <phoneticPr fontId="16"/>
  </si>
  <si>
    <t>大阪府</t>
    <rPh sb="0" eb="3">
      <t>オオサカフ</t>
    </rPh>
    <phoneticPr fontId="16"/>
  </si>
  <si>
    <t>千鶴</t>
    <rPh sb="0" eb="2">
      <t>チヅル</t>
    </rPh>
    <phoneticPr fontId="16"/>
  </si>
  <si>
    <t>勇夫</t>
    <rPh sb="0" eb="2">
      <t>イサオ</t>
    </rPh>
    <phoneticPr fontId="16"/>
  </si>
  <si>
    <t>佐々木</t>
    <rPh sb="0" eb="3">
      <t>ササキ</t>
    </rPh>
    <phoneticPr fontId="16"/>
  </si>
  <si>
    <t>優</t>
    <rPh sb="0" eb="1">
      <t>ユウ</t>
    </rPh>
    <phoneticPr fontId="16"/>
  </si>
  <si>
    <t>康之</t>
    <rPh sb="0" eb="2">
      <t>ヤスユキ</t>
    </rPh>
    <phoneticPr fontId="16"/>
  </si>
  <si>
    <t>荒浪</t>
    <rPh sb="0" eb="2">
      <t>アラナミ</t>
    </rPh>
    <phoneticPr fontId="28"/>
  </si>
  <si>
    <t>順次</t>
    <rPh sb="0" eb="2">
      <t>ジュンジ</t>
    </rPh>
    <phoneticPr fontId="28"/>
  </si>
  <si>
    <t>大津市</t>
    <rPh sb="0" eb="2">
      <t>オオツ</t>
    </rPh>
    <rPh sb="2" eb="3">
      <t>シ</t>
    </rPh>
    <phoneticPr fontId="10"/>
  </si>
  <si>
    <t>井澤　</t>
  </si>
  <si>
    <t>匡志</t>
  </si>
  <si>
    <t>東近江市</t>
    <rPh sb="0" eb="1">
      <t>ヒガシ</t>
    </rPh>
    <rPh sb="1" eb="3">
      <t>オウミ</t>
    </rPh>
    <rPh sb="3" eb="4">
      <t>シ</t>
    </rPh>
    <phoneticPr fontId="10"/>
  </si>
  <si>
    <t>石井</t>
    <rPh sb="0" eb="2">
      <t>イシイ</t>
    </rPh>
    <phoneticPr fontId="28"/>
  </si>
  <si>
    <t>耶真斗</t>
    <rPh sb="0" eb="3">
      <t>ヤマト</t>
    </rPh>
    <phoneticPr fontId="28"/>
  </si>
  <si>
    <t>石川</t>
    <rPh sb="0" eb="2">
      <t>イシカワ</t>
    </rPh>
    <phoneticPr fontId="28"/>
  </si>
  <si>
    <t>和洋</t>
    <rPh sb="0" eb="2">
      <t>カズヒロ</t>
    </rPh>
    <phoneticPr fontId="28"/>
  </si>
  <si>
    <t>竜王町</t>
    <rPh sb="0" eb="3">
      <t>リュウオウチョウ</t>
    </rPh>
    <phoneticPr fontId="10"/>
  </si>
  <si>
    <t>石田</t>
    <rPh sb="0" eb="2">
      <t>イシダ</t>
    </rPh>
    <phoneticPr fontId="28"/>
  </si>
  <si>
    <t>文彦</t>
    <rPh sb="0" eb="2">
      <t>フミヒコ</t>
    </rPh>
    <phoneticPr fontId="28"/>
  </si>
  <si>
    <t>近江八幡市</t>
    <rPh sb="0" eb="5">
      <t>オウミハチマンシ</t>
    </rPh>
    <phoneticPr fontId="10"/>
  </si>
  <si>
    <t>一色</t>
  </si>
  <si>
    <t>翼</t>
  </si>
  <si>
    <t>東近江市</t>
    <rPh sb="0" eb="4">
      <t>ヒガシオウミシ</t>
    </rPh>
    <phoneticPr fontId="10"/>
  </si>
  <si>
    <t>奥田</t>
    <rPh sb="0" eb="2">
      <t>オクダ</t>
    </rPh>
    <phoneticPr fontId="28"/>
  </si>
  <si>
    <t>司</t>
    <rPh sb="0" eb="1">
      <t>ツカサ</t>
    </rPh>
    <phoneticPr fontId="28"/>
  </si>
  <si>
    <t>東近江市</t>
    <rPh sb="0" eb="3">
      <t>ヒガシオウミ</t>
    </rPh>
    <rPh sb="3" eb="4">
      <t>シ</t>
    </rPh>
    <phoneticPr fontId="10"/>
  </si>
  <si>
    <t>木村</t>
    <rPh sb="0" eb="2">
      <t>キムラ</t>
    </rPh>
    <phoneticPr fontId="28"/>
  </si>
  <si>
    <t>圭</t>
    <rPh sb="0" eb="1">
      <t>ケイ</t>
    </rPh>
    <phoneticPr fontId="28"/>
  </si>
  <si>
    <t>大津市</t>
    <rPh sb="0" eb="3">
      <t>オオツシ</t>
    </rPh>
    <phoneticPr fontId="10"/>
  </si>
  <si>
    <t>栗山</t>
    <rPh sb="0" eb="2">
      <t>クリヤマ</t>
    </rPh>
    <phoneticPr fontId="28"/>
  </si>
  <si>
    <t>飛鳥</t>
    <rPh sb="0" eb="2">
      <t>アスカ</t>
    </rPh>
    <phoneticPr fontId="28"/>
  </si>
  <si>
    <t>清水</t>
  </si>
  <si>
    <t>陽介</t>
  </si>
  <si>
    <t>守山市</t>
    <rPh sb="0" eb="3">
      <t>モリヤマシ</t>
    </rPh>
    <phoneticPr fontId="10"/>
  </si>
  <si>
    <t>中尾</t>
    <rPh sb="0" eb="2">
      <t>ナカオ</t>
    </rPh>
    <phoneticPr fontId="28"/>
  </si>
  <si>
    <t>慶太</t>
    <rPh sb="0" eb="2">
      <t>ケイタ</t>
    </rPh>
    <phoneticPr fontId="28"/>
  </si>
  <si>
    <t>野洲市</t>
    <rPh sb="0" eb="3">
      <t>ヤスシ</t>
    </rPh>
    <phoneticPr fontId="10"/>
  </si>
  <si>
    <t>仲田</t>
    <rPh sb="0" eb="2">
      <t>ナカタ</t>
    </rPh>
    <phoneticPr fontId="28"/>
  </si>
  <si>
    <t>慶介</t>
    <rPh sb="0" eb="2">
      <t>ケイスケ</t>
    </rPh>
    <phoneticPr fontId="28"/>
  </si>
  <si>
    <t>京都府</t>
    <rPh sb="0" eb="3">
      <t>キョウトフ</t>
    </rPh>
    <phoneticPr fontId="10"/>
  </si>
  <si>
    <t>永田</t>
    <rPh sb="0" eb="2">
      <t>ナガタ</t>
    </rPh>
    <phoneticPr fontId="28"/>
  </si>
  <si>
    <t>寛教</t>
    <rPh sb="0" eb="1">
      <t>ヒロシ</t>
    </rPh>
    <rPh sb="1" eb="2">
      <t>キョウ</t>
    </rPh>
    <phoneticPr fontId="28"/>
  </si>
  <si>
    <t>濵口</t>
    <rPh sb="0" eb="2">
      <t>ハマグチ</t>
    </rPh>
    <phoneticPr fontId="28"/>
  </si>
  <si>
    <t>里穂</t>
    <rPh sb="0" eb="2">
      <t>リホ</t>
    </rPh>
    <phoneticPr fontId="28"/>
  </si>
  <si>
    <t>湖南市</t>
    <rPh sb="0" eb="3">
      <t>コナンシ</t>
    </rPh>
    <phoneticPr fontId="10"/>
  </si>
  <si>
    <t>平瀬</t>
    <rPh sb="0" eb="2">
      <t>ヒラセ</t>
    </rPh>
    <phoneticPr fontId="28"/>
  </si>
  <si>
    <t>俊介</t>
    <rPh sb="0" eb="2">
      <t>シュンスケ</t>
    </rPh>
    <phoneticPr fontId="28"/>
  </si>
  <si>
    <t>福島</t>
    <rPh sb="0" eb="2">
      <t>フクシマ</t>
    </rPh>
    <phoneticPr fontId="28"/>
  </si>
  <si>
    <t>勇輔</t>
    <rPh sb="0" eb="2">
      <t>ユウスケ</t>
    </rPh>
    <phoneticPr fontId="28"/>
  </si>
  <si>
    <t>本宮</t>
    <rPh sb="0" eb="2">
      <t>ホングウ</t>
    </rPh>
    <phoneticPr fontId="16"/>
  </si>
  <si>
    <t>智之</t>
    <rPh sb="0" eb="2">
      <t>トモユキ</t>
    </rPh>
    <phoneticPr fontId="16"/>
  </si>
  <si>
    <t>松本</t>
    <rPh sb="0" eb="2">
      <t>マツモト</t>
    </rPh>
    <phoneticPr fontId="28"/>
  </si>
  <si>
    <t>拓大</t>
    <rPh sb="0" eb="2">
      <t>タクダイ</t>
    </rPh>
    <phoneticPr fontId="28"/>
  </si>
  <si>
    <t>彦根市</t>
    <rPh sb="0" eb="3">
      <t>ヒコネシ</t>
    </rPh>
    <phoneticPr fontId="10"/>
  </si>
  <si>
    <t>村西</t>
  </si>
  <si>
    <t>徹</t>
  </si>
  <si>
    <t>安武</t>
    <rPh sb="0" eb="2">
      <t>ヤスタケ</t>
    </rPh>
    <phoneticPr fontId="29"/>
  </si>
  <si>
    <t>義剛</t>
    <rPh sb="0" eb="1">
      <t>ギ</t>
    </rPh>
    <rPh sb="1" eb="2">
      <t>ツヨシ</t>
    </rPh>
    <phoneticPr fontId="29"/>
  </si>
  <si>
    <t>山田</t>
    <rPh sb="0" eb="2">
      <t>ヤマダ</t>
    </rPh>
    <phoneticPr fontId="28"/>
  </si>
  <si>
    <t>修平</t>
    <rPh sb="0" eb="2">
      <t>シュウヘイ</t>
    </rPh>
    <phoneticPr fontId="28"/>
  </si>
  <si>
    <t>山本</t>
  </si>
  <si>
    <t>大津市</t>
  </si>
  <si>
    <t>滝本</t>
    <rPh sb="0" eb="2">
      <t>タキモト</t>
    </rPh>
    <phoneticPr fontId="28"/>
  </si>
  <si>
    <t>照夫</t>
    <rPh sb="0" eb="2">
      <t>テルオ</t>
    </rPh>
    <phoneticPr fontId="28"/>
  </si>
  <si>
    <t>ぐ０３</t>
  </si>
  <si>
    <t>ぐ０４</t>
  </si>
  <si>
    <t>久保村</t>
    <rPh sb="0" eb="3">
      <t>クボムラ</t>
    </rPh>
    <phoneticPr fontId="16"/>
  </si>
  <si>
    <t>悠史</t>
    <rPh sb="0" eb="2">
      <t>ユウシ</t>
    </rPh>
    <phoneticPr fontId="16"/>
  </si>
  <si>
    <t>ぐ０５</t>
  </si>
  <si>
    <t>ぐ０６</t>
  </si>
  <si>
    <t>ぐ０７</t>
  </si>
  <si>
    <t>ぐ０８</t>
  </si>
  <si>
    <t>ぐ０９</t>
  </si>
  <si>
    <t>ぐ１０</t>
  </si>
  <si>
    <t>ぐ１１</t>
  </si>
  <si>
    <t>ぐ１２</t>
  </si>
  <si>
    <t>ぐ１３</t>
  </si>
  <si>
    <t>ぐ１４</t>
  </si>
  <si>
    <t>小林</t>
    <rPh sb="0" eb="2">
      <t>コバヤシ</t>
    </rPh>
    <phoneticPr fontId="16"/>
  </si>
  <si>
    <t>由汰</t>
    <rPh sb="0" eb="2">
      <t>ヨシタ</t>
    </rPh>
    <phoneticPr fontId="16"/>
  </si>
  <si>
    <t>ぐ１５</t>
  </si>
  <si>
    <t>大竹</t>
    <rPh sb="0" eb="2">
      <t>オオタケ</t>
    </rPh>
    <phoneticPr fontId="16"/>
  </si>
  <si>
    <t>啓介</t>
    <rPh sb="0" eb="2">
      <t>ケイスケ</t>
    </rPh>
    <phoneticPr fontId="16"/>
  </si>
  <si>
    <t>ぐ１６</t>
  </si>
  <si>
    <t>竹内</t>
    <rPh sb="0" eb="2">
      <t>タケウチ</t>
    </rPh>
    <phoneticPr fontId="16"/>
  </si>
  <si>
    <t>朝飛</t>
    <rPh sb="0" eb="1">
      <t>アサ</t>
    </rPh>
    <rPh sb="1" eb="2">
      <t>ヒ</t>
    </rPh>
    <phoneticPr fontId="16"/>
  </si>
  <si>
    <t>ｊｒ</t>
    <phoneticPr fontId="16"/>
  </si>
  <si>
    <t>ぐ１７</t>
  </si>
  <si>
    <t>ぐ１８</t>
  </si>
  <si>
    <t>優果</t>
    <rPh sb="0" eb="2">
      <t>ユウカ</t>
    </rPh>
    <phoneticPr fontId="16"/>
  </si>
  <si>
    <t>ぐ１９</t>
  </si>
  <si>
    <t>西野</t>
    <rPh sb="0" eb="2">
      <t>ニシノ</t>
    </rPh>
    <phoneticPr fontId="16"/>
  </si>
  <si>
    <t>美恵</t>
    <rPh sb="0" eb="2">
      <t>ミエ</t>
    </rPh>
    <phoneticPr fontId="16"/>
  </si>
  <si>
    <t>ぐ２０</t>
  </si>
  <si>
    <t>鍵弥</t>
    <rPh sb="0" eb="2">
      <t>カギヤ</t>
    </rPh>
    <phoneticPr fontId="16"/>
  </si>
  <si>
    <t>ぐ２１</t>
  </si>
  <si>
    <t>日下部</t>
    <rPh sb="0" eb="3">
      <t>クサカベ</t>
    </rPh>
    <phoneticPr fontId="16"/>
  </si>
  <si>
    <t>佑奈</t>
    <rPh sb="0" eb="2">
      <t>ユウナ</t>
    </rPh>
    <phoneticPr fontId="16"/>
  </si>
  <si>
    <t>ぐ２２</t>
  </si>
  <si>
    <t>澁谷</t>
    <rPh sb="0" eb="2">
      <t>シブタニ</t>
    </rPh>
    <phoneticPr fontId="16"/>
  </si>
  <si>
    <t>保乃実</t>
    <rPh sb="0" eb="1">
      <t>ホ</t>
    </rPh>
    <rPh sb="1" eb="2">
      <t>ノ</t>
    </rPh>
    <rPh sb="2" eb="3">
      <t>ミ</t>
    </rPh>
    <phoneticPr fontId="16"/>
  </si>
  <si>
    <t>ぐ２３</t>
  </si>
  <si>
    <t>安積　</t>
    <rPh sb="0" eb="2">
      <t>アヅミ</t>
    </rPh>
    <phoneticPr fontId="16"/>
  </si>
  <si>
    <t>絵里</t>
    <rPh sb="0" eb="2">
      <t>エリ</t>
    </rPh>
    <phoneticPr fontId="16"/>
  </si>
  <si>
    <t>ぐ２４</t>
  </si>
  <si>
    <t>北川</t>
    <rPh sb="0" eb="2">
      <t>キタガワ</t>
    </rPh>
    <phoneticPr fontId="16"/>
  </si>
  <si>
    <t>直樹</t>
    <rPh sb="0" eb="2">
      <t>ナオキ</t>
    </rPh>
    <phoneticPr fontId="16"/>
  </si>
  <si>
    <t>ぐ２５</t>
  </si>
  <si>
    <t>井口　</t>
    <rPh sb="0" eb="2">
      <t>イグチ</t>
    </rPh>
    <phoneticPr fontId="16"/>
  </si>
  <si>
    <t>陽太</t>
  </si>
  <si>
    <t>ぐ２６</t>
  </si>
  <si>
    <t>陰道</t>
    <rPh sb="0" eb="1">
      <t>カゲ</t>
    </rPh>
    <rPh sb="1" eb="2">
      <t>ミチ</t>
    </rPh>
    <phoneticPr fontId="16"/>
  </si>
  <si>
    <t>恵美子</t>
    <rPh sb="0" eb="3">
      <t>エミコ</t>
    </rPh>
    <phoneticPr fontId="16"/>
  </si>
  <si>
    <t>ぐ２７</t>
  </si>
  <si>
    <t>帆足</t>
    <rPh sb="0" eb="2">
      <t>ホアシ</t>
    </rPh>
    <phoneticPr fontId="16"/>
  </si>
  <si>
    <t>介</t>
    <rPh sb="0" eb="1">
      <t>カイ</t>
    </rPh>
    <phoneticPr fontId="16"/>
  </si>
  <si>
    <t>し０１</t>
    <phoneticPr fontId="16"/>
  </si>
  <si>
    <t>杉山</t>
    <rPh sb="0" eb="2">
      <t>スギヤマ</t>
    </rPh>
    <phoneticPr fontId="16"/>
  </si>
  <si>
    <t>春澄</t>
    <rPh sb="0" eb="1">
      <t>ハル</t>
    </rPh>
    <rPh sb="1" eb="2">
      <t>スミ</t>
    </rPh>
    <phoneticPr fontId="16"/>
  </si>
  <si>
    <t>県立大</t>
    <rPh sb="0" eb="2">
      <t>ケンリツ</t>
    </rPh>
    <rPh sb="2" eb="3">
      <t>ダイ</t>
    </rPh>
    <phoneticPr fontId="16"/>
  </si>
  <si>
    <t>滋賀県立硬式テニス部</t>
  </si>
  <si>
    <t>し０２</t>
    <phoneticPr fontId="16"/>
  </si>
  <si>
    <t>山内</t>
    <rPh sb="0" eb="2">
      <t>ヤマウチ</t>
    </rPh>
    <phoneticPr fontId="16"/>
  </si>
  <si>
    <t>瑞生</t>
    <rPh sb="0" eb="2">
      <t>ミズキ</t>
    </rPh>
    <phoneticPr fontId="16"/>
  </si>
  <si>
    <t>し０３</t>
    <phoneticPr fontId="16"/>
  </si>
  <si>
    <t>岩瀧</t>
    <rPh sb="0" eb="1">
      <t>イワ</t>
    </rPh>
    <rPh sb="1" eb="2">
      <t>タキ</t>
    </rPh>
    <phoneticPr fontId="16"/>
  </si>
  <si>
    <t>虹貴</t>
    <rPh sb="0" eb="1">
      <t>ニジ</t>
    </rPh>
    <rPh sb="1" eb="2">
      <t>タカ</t>
    </rPh>
    <phoneticPr fontId="16"/>
  </si>
  <si>
    <t>し０４</t>
  </si>
  <si>
    <t>梶田</t>
    <rPh sb="0" eb="2">
      <t>カジタ</t>
    </rPh>
    <phoneticPr fontId="16"/>
  </si>
  <si>
    <t>純平</t>
    <rPh sb="0" eb="2">
      <t>ジュンペイ</t>
    </rPh>
    <phoneticPr fontId="16"/>
  </si>
  <si>
    <t>し０５</t>
  </si>
  <si>
    <t>服部</t>
    <rPh sb="0" eb="2">
      <t>ハットリ</t>
    </rPh>
    <phoneticPr fontId="16"/>
  </si>
  <si>
    <t>紘樹</t>
    <rPh sb="0" eb="2">
      <t>ヒロキ</t>
    </rPh>
    <phoneticPr fontId="16"/>
  </si>
  <si>
    <t>し０６</t>
  </si>
  <si>
    <t>河越</t>
    <rPh sb="0" eb="2">
      <t>カワゴエ</t>
    </rPh>
    <phoneticPr fontId="16"/>
  </si>
  <si>
    <t>琢真</t>
    <rPh sb="0" eb="2">
      <t>タクマ</t>
    </rPh>
    <phoneticPr fontId="16"/>
  </si>
  <si>
    <t>し０７</t>
  </si>
  <si>
    <t>前田</t>
    <rPh sb="0" eb="2">
      <t>マエダ</t>
    </rPh>
    <phoneticPr fontId="16"/>
  </si>
  <si>
    <t>唯七</t>
    <rPh sb="0" eb="1">
      <t>ユイ</t>
    </rPh>
    <rPh sb="1" eb="2">
      <t>ナナ</t>
    </rPh>
    <phoneticPr fontId="16"/>
  </si>
  <si>
    <t>敦史</t>
    <rPh sb="0" eb="2">
      <t>アツシ</t>
    </rPh>
    <phoneticPr fontId="16"/>
  </si>
  <si>
    <t>大樹</t>
    <rPh sb="0" eb="2">
      <t>ダイキ</t>
    </rPh>
    <phoneticPr fontId="16"/>
  </si>
  <si>
    <t>フレンズ</t>
  </si>
  <si>
    <t>ふ０３</t>
    <phoneticPr fontId="16"/>
  </si>
  <si>
    <t>増田</t>
    <rPh sb="0" eb="2">
      <t>マスダ</t>
    </rPh>
    <phoneticPr fontId="16"/>
  </si>
  <si>
    <t>剛士</t>
    <rPh sb="0" eb="2">
      <t>タケシ</t>
    </rPh>
    <phoneticPr fontId="16"/>
  </si>
  <si>
    <t>ふ０４</t>
    <phoneticPr fontId="16"/>
  </si>
  <si>
    <t>ふ０５</t>
    <phoneticPr fontId="16"/>
  </si>
  <si>
    <t>卓志</t>
    <rPh sb="0" eb="2">
      <t>タクシ</t>
    </rPh>
    <phoneticPr fontId="16"/>
  </si>
  <si>
    <t>ふ０６</t>
    <phoneticPr fontId="16"/>
  </si>
  <si>
    <t>浦嶋</t>
    <rPh sb="0" eb="2">
      <t>ウラシマ</t>
    </rPh>
    <phoneticPr fontId="16"/>
  </si>
  <si>
    <t>博邦</t>
    <rPh sb="0" eb="2">
      <t>ヒロクニ</t>
    </rPh>
    <phoneticPr fontId="16"/>
  </si>
  <si>
    <t>ふ０７</t>
    <phoneticPr fontId="16"/>
  </si>
  <si>
    <t>聡</t>
    <rPh sb="0" eb="1">
      <t>サトシ</t>
    </rPh>
    <phoneticPr fontId="16"/>
  </si>
  <si>
    <t>ふ０８</t>
    <phoneticPr fontId="16"/>
  </si>
  <si>
    <t>ふ０９</t>
    <phoneticPr fontId="16"/>
  </si>
  <si>
    <t>康成</t>
    <rPh sb="0" eb="2">
      <t>ヤスナリ</t>
    </rPh>
    <phoneticPr fontId="16"/>
  </si>
  <si>
    <t>ふ１０</t>
    <phoneticPr fontId="16"/>
  </si>
  <si>
    <t>井上</t>
    <rPh sb="0" eb="2">
      <t>イノウエ</t>
    </rPh>
    <phoneticPr fontId="16"/>
  </si>
  <si>
    <t>新</t>
    <rPh sb="0" eb="1">
      <t>シン</t>
    </rPh>
    <phoneticPr fontId="16"/>
  </si>
  <si>
    <t>ふ１１</t>
    <phoneticPr fontId="16"/>
  </si>
  <si>
    <t>ふ１２</t>
    <phoneticPr fontId="16"/>
  </si>
  <si>
    <t>福元</t>
    <rPh sb="0" eb="2">
      <t>フクモト</t>
    </rPh>
    <phoneticPr fontId="16"/>
  </si>
  <si>
    <t>公道</t>
    <rPh sb="0" eb="2">
      <t>コウドウ</t>
    </rPh>
    <phoneticPr fontId="16"/>
  </si>
  <si>
    <t>ふ１３</t>
    <phoneticPr fontId="16"/>
  </si>
  <si>
    <t>大野</t>
    <rPh sb="0" eb="2">
      <t>オオノ</t>
    </rPh>
    <phoneticPr fontId="16"/>
  </si>
  <si>
    <t>美南</t>
    <rPh sb="0" eb="2">
      <t>ミナミ</t>
    </rPh>
    <phoneticPr fontId="16"/>
  </si>
  <si>
    <t>ふ１４</t>
    <phoneticPr fontId="16"/>
  </si>
  <si>
    <t>ふ１５</t>
    <phoneticPr fontId="16"/>
  </si>
  <si>
    <t>さち</t>
    <phoneticPr fontId="16"/>
  </si>
  <si>
    <t>ふ１６</t>
    <phoneticPr fontId="16"/>
  </si>
  <si>
    <t>ふ１７</t>
    <phoneticPr fontId="16"/>
  </si>
  <si>
    <t>栗田</t>
    <rPh sb="0" eb="2">
      <t>クリタ</t>
    </rPh>
    <phoneticPr fontId="16"/>
  </si>
  <si>
    <t>智里</t>
    <rPh sb="0" eb="2">
      <t>チサト</t>
    </rPh>
    <phoneticPr fontId="16"/>
  </si>
  <si>
    <t>ふ１８</t>
    <phoneticPr fontId="16"/>
  </si>
  <si>
    <t>柏木</t>
    <rPh sb="0" eb="2">
      <t>カシワギ</t>
    </rPh>
    <phoneticPr fontId="16"/>
  </si>
  <si>
    <t>貴子</t>
    <rPh sb="0" eb="2">
      <t>タカコ</t>
    </rPh>
    <phoneticPr fontId="16"/>
  </si>
  <si>
    <t>ふ１９</t>
    <phoneticPr fontId="16"/>
  </si>
  <si>
    <t>ふ２０</t>
    <phoneticPr fontId="16"/>
  </si>
  <si>
    <t>ふ２１</t>
    <phoneticPr fontId="16"/>
  </si>
  <si>
    <t>千代美</t>
    <rPh sb="0" eb="3">
      <t>チヨミ</t>
    </rPh>
    <phoneticPr fontId="16"/>
  </si>
  <si>
    <t>ふ２２</t>
    <phoneticPr fontId="16"/>
  </si>
  <si>
    <t>山﨑</t>
    <rPh sb="0" eb="2">
      <t>ヤマザキ</t>
    </rPh>
    <phoneticPr fontId="16"/>
  </si>
  <si>
    <t>暢代</t>
    <rPh sb="0" eb="2">
      <t>ノブヨ</t>
    </rPh>
    <phoneticPr fontId="16"/>
  </si>
  <si>
    <t>堀部</t>
    <rPh sb="0" eb="2">
      <t>ホリベ</t>
    </rPh>
    <phoneticPr fontId="16"/>
  </si>
  <si>
    <t>品子</t>
    <rPh sb="0" eb="2">
      <t>シナコ</t>
    </rPh>
    <phoneticPr fontId="16"/>
  </si>
  <si>
    <t>岩花</t>
    <rPh sb="0" eb="1">
      <t>イワ</t>
    </rPh>
    <rPh sb="1" eb="2">
      <t>ハナ</t>
    </rPh>
    <phoneticPr fontId="16"/>
  </si>
  <si>
    <t>功</t>
    <rPh sb="0" eb="1">
      <t>イサオ</t>
    </rPh>
    <phoneticPr fontId="16"/>
  </si>
  <si>
    <t>亀井</t>
    <rPh sb="0" eb="2">
      <t>カメイ</t>
    </rPh>
    <phoneticPr fontId="16"/>
  </si>
  <si>
    <t>皓太</t>
    <rPh sb="0" eb="2">
      <t>コウタ</t>
    </rPh>
    <phoneticPr fontId="16"/>
  </si>
  <si>
    <t>寿人</t>
    <rPh sb="0" eb="1">
      <t>ヒサ</t>
    </rPh>
    <rPh sb="1" eb="2">
      <t>ヒト</t>
    </rPh>
    <phoneticPr fontId="16"/>
  </si>
  <si>
    <t>小泉</t>
    <rPh sb="0" eb="2">
      <t>コイズミ</t>
    </rPh>
    <phoneticPr fontId="16"/>
  </si>
  <si>
    <t>圭一郎</t>
    <rPh sb="0" eb="3">
      <t>ケイイチロウ</t>
    </rPh>
    <phoneticPr fontId="16"/>
  </si>
  <si>
    <t>田中</t>
    <rPh sb="0" eb="2">
      <t>タナカ</t>
    </rPh>
    <phoneticPr fontId="16"/>
  </si>
  <si>
    <t>伸一</t>
    <rPh sb="0" eb="2">
      <t>シンイチ</t>
    </rPh>
    <phoneticPr fontId="16"/>
  </si>
  <si>
    <t>原田</t>
    <rPh sb="0" eb="2">
      <t>ハラダ</t>
    </rPh>
    <phoneticPr fontId="16"/>
  </si>
  <si>
    <t>真稔</t>
    <rPh sb="0" eb="1">
      <t>マ</t>
    </rPh>
    <rPh sb="1" eb="2">
      <t>ミノル</t>
    </rPh>
    <phoneticPr fontId="16"/>
  </si>
  <si>
    <t>谷本</t>
    <rPh sb="0" eb="2">
      <t>タニモト</t>
    </rPh>
    <phoneticPr fontId="16"/>
  </si>
  <si>
    <t>健人</t>
    <rPh sb="0" eb="2">
      <t>タケヒト</t>
    </rPh>
    <phoneticPr fontId="16"/>
  </si>
  <si>
    <t>優人</t>
    <rPh sb="0" eb="2">
      <t>ユウト</t>
    </rPh>
    <phoneticPr fontId="16"/>
  </si>
  <si>
    <t>赤岡</t>
    <rPh sb="0" eb="2">
      <t>アカオカ</t>
    </rPh>
    <phoneticPr fontId="16"/>
  </si>
  <si>
    <t>景伍</t>
    <rPh sb="0" eb="2">
      <t>ケイゴ</t>
    </rPh>
    <phoneticPr fontId="16"/>
  </si>
  <si>
    <t>安井</t>
    <rPh sb="0" eb="2">
      <t>ヤスイ</t>
    </rPh>
    <phoneticPr fontId="16"/>
  </si>
  <si>
    <t>栄司</t>
    <rPh sb="0" eb="2">
      <t>エイジ</t>
    </rPh>
    <phoneticPr fontId="16"/>
  </si>
  <si>
    <t>う４７</t>
  </si>
  <si>
    <t>う４８</t>
  </si>
  <si>
    <t>う４９</t>
  </si>
  <si>
    <t>う５０</t>
  </si>
  <si>
    <t>洋子</t>
    <rPh sb="0" eb="2">
      <t>ヨウコ</t>
    </rPh>
    <phoneticPr fontId="16"/>
  </si>
  <si>
    <t>う５１</t>
  </si>
  <si>
    <t>小川</t>
    <rPh sb="0" eb="2">
      <t>オガワ</t>
    </rPh>
    <phoneticPr fontId="16"/>
  </si>
  <si>
    <t>う５２</t>
  </si>
  <si>
    <t>う５３</t>
  </si>
  <si>
    <t>心奈</t>
    <rPh sb="0" eb="2">
      <t>ココナ</t>
    </rPh>
    <phoneticPr fontId="16"/>
  </si>
  <si>
    <t>う５４</t>
  </si>
  <si>
    <t>河野</t>
    <rPh sb="0" eb="2">
      <t>カワノ</t>
    </rPh>
    <phoneticPr fontId="16"/>
  </si>
  <si>
    <t>由子</t>
    <rPh sb="0" eb="2">
      <t>ユウコ</t>
    </rPh>
    <phoneticPr fontId="16"/>
  </si>
  <si>
    <t>た０１</t>
    <phoneticPr fontId="16"/>
  </si>
  <si>
    <t>川瀬</t>
    <rPh sb="0" eb="2">
      <t>カワセ</t>
    </rPh>
    <phoneticPr fontId="16"/>
  </si>
  <si>
    <t>清子</t>
    <rPh sb="0" eb="2">
      <t>キヨコ</t>
    </rPh>
    <phoneticPr fontId="16"/>
  </si>
  <si>
    <t>建部TC</t>
    <rPh sb="0" eb="2">
      <t>タテベ</t>
    </rPh>
    <phoneticPr fontId="16"/>
  </si>
  <si>
    <t>た０２</t>
    <phoneticPr fontId="16"/>
  </si>
  <si>
    <t>雅宣</t>
    <rPh sb="0" eb="1">
      <t>マサ</t>
    </rPh>
    <rPh sb="1" eb="2">
      <t>ノリ</t>
    </rPh>
    <phoneticPr fontId="16"/>
  </si>
  <si>
    <t>た０３</t>
    <phoneticPr fontId="16"/>
  </si>
  <si>
    <t>村地</t>
    <rPh sb="0" eb="2">
      <t>ムラチ</t>
    </rPh>
    <phoneticPr fontId="16"/>
  </si>
  <si>
    <t>直也</t>
    <rPh sb="0" eb="2">
      <t>ナオヤ</t>
    </rPh>
    <phoneticPr fontId="16"/>
  </si>
  <si>
    <t>小梶</t>
    <rPh sb="0" eb="2">
      <t>コカジ</t>
    </rPh>
    <phoneticPr fontId="16"/>
  </si>
  <si>
    <t>井原</t>
    <rPh sb="0" eb="2">
      <t>イハラ</t>
    </rPh>
    <phoneticPr fontId="16"/>
  </si>
  <si>
    <t>早苗</t>
    <rPh sb="0" eb="2">
      <t>サナエ</t>
    </rPh>
    <phoneticPr fontId="16"/>
  </si>
  <si>
    <t>坂上</t>
    <rPh sb="0" eb="2">
      <t>サカウエ</t>
    </rPh>
    <phoneticPr fontId="16"/>
  </si>
  <si>
    <t>治謙</t>
    <rPh sb="0" eb="1">
      <t>ハル</t>
    </rPh>
    <rPh sb="1" eb="2">
      <t>ケン</t>
    </rPh>
    <phoneticPr fontId="16"/>
  </si>
  <si>
    <t>川尻</t>
    <rPh sb="0" eb="2">
      <t>カワジリ</t>
    </rPh>
    <phoneticPr fontId="16"/>
  </si>
  <si>
    <t>実千代</t>
    <rPh sb="0" eb="1">
      <t>ジツ</t>
    </rPh>
    <rPh sb="1" eb="3">
      <t>チヨ</t>
    </rPh>
    <phoneticPr fontId="16"/>
  </si>
  <si>
    <t>増山</t>
    <rPh sb="0" eb="2">
      <t>マスヤマ</t>
    </rPh>
    <phoneticPr fontId="16"/>
  </si>
  <si>
    <t>浩明</t>
    <rPh sb="0" eb="2">
      <t>ヒロアキ</t>
    </rPh>
    <phoneticPr fontId="16"/>
  </si>
  <si>
    <t>刈谷</t>
    <rPh sb="0" eb="2">
      <t>カリヤ</t>
    </rPh>
    <phoneticPr fontId="16"/>
  </si>
  <si>
    <t>佳宏</t>
    <rPh sb="0" eb="2">
      <t>ヨシヒロ</t>
    </rPh>
    <phoneticPr fontId="16"/>
  </si>
  <si>
    <t>１８人</t>
    <rPh sb="2" eb="3">
      <t>ニン</t>
    </rPh>
    <phoneticPr fontId="16"/>
  </si>
  <si>
    <t>プラチナＴＣ</t>
  </si>
  <si>
    <t>プラチナＴＣ</t>
    <phoneticPr fontId="16"/>
  </si>
  <si>
    <t>ぷ０２</t>
    <phoneticPr fontId="16"/>
  </si>
  <si>
    <t>ぷ１２</t>
  </si>
  <si>
    <t>ぷ１３</t>
  </si>
  <si>
    <t>ぷ１４</t>
  </si>
  <si>
    <t>ぷ１５</t>
  </si>
  <si>
    <t>ぷ１６</t>
  </si>
  <si>
    <t>ぷ１７</t>
  </si>
  <si>
    <t>ぷ１８</t>
  </si>
  <si>
    <t>３１人</t>
    <rPh sb="2" eb="3">
      <t>ニン</t>
    </rPh>
    <phoneticPr fontId="16"/>
  </si>
  <si>
    <t>竹中</t>
    <rPh sb="0" eb="2">
      <t>タケナカ</t>
    </rPh>
    <phoneticPr fontId="16"/>
  </si>
  <si>
    <t>徳司</t>
    <rPh sb="0" eb="1">
      <t>トク</t>
    </rPh>
    <rPh sb="1" eb="2">
      <t>ツカサ</t>
    </rPh>
    <phoneticPr fontId="16"/>
  </si>
  <si>
    <t>レッドライオン</t>
    <phoneticPr fontId="16"/>
  </si>
  <si>
    <t>人嗣</t>
    <rPh sb="0" eb="2">
      <t>ヒトシ</t>
    </rPh>
    <phoneticPr fontId="16"/>
  </si>
  <si>
    <t>勝之</t>
    <rPh sb="0" eb="2">
      <t>カツユキ</t>
    </rPh>
    <phoneticPr fontId="16"/>
  </si>
  <si>
    <t>加藤</t>
    <rPh sb="0" eb="2">
      <t>カトウ</t>
    </rPh>
    <phoneticPr fontId="16"/>
  </si>
  <si>
    <t>昇</t>
    <rPh sb="0" eb="1">
      <t>ノボル</t>
    </rPh>
    <phoneticPr fontId="16"/>
  </si>
  <si>
    <t>大木</t>
    <rPh sb="0" eb="2">
      <t>オオキ</t>
    </rPh>
    <phoneticPr fontId="16"/>
  </si>
  <si>
    <t>浩</t>
    <rPh sb="0" eb="1">
      <t>ヒロシ</t>
    </rPh>
    <phoneticPr fontId="16"/>
  </si>
  <si>
    <t>春巳</t>
    <rPh sb="0" eb="1">
      <t>ハル</t>
    </rPh>
    <rPh sb="1" eb="2">
      <t>ミ</t>
    </rPh>
    <phoneticPr fontId="16"/>
  </si>
  <si>
    <t>林</t>
    <rPh sb="0" eb="1">
      <t>ハヤシ</t>
    </rPh>
    <phoneticPr fontId="16"/>
  </si>
  <si>
    <t>雅子</t>
    <rPh sb="0" eb="2">
      <t>マサコ</t>
    </rPh>
    <phoneticPr fontId="16"/>
  </si>
  <si>
    <t>し０８</t>
  </si>
  <si>
    <t>誠</t>
    <rPh sb="0" eb="1">
      <t>マコト</t>
    </rPh>
    <phoneticPr fontId="16"/>
  </si>
  <si>
    <t>晴之</t>
    <rPh sb="0" eb="2">
      <t>ハルユキ</t>
    </rPh>
    <phoneticPr fontId="16"/>
  </si>
  <si>
    <t>俊治</t>
    <rPh sb="0" eb="1">
      <t>トシ</t>
    </rPh>
    <rPh sb="1" eb="2">
      <t>ジ</t>
    </rPh>
    <phoneticPr fontId="16"/>
  </si>
  <si>
    <t>北村</t>
    <rPh sb="0" eb="2">
      <t>キタムラ</t>
    </rPh>
    <phoneticPr fontId="16"/>
  </si>
  <si>
    <t>弘司</t>
    <rPh sb="0" eb="1">
      <t>ヒロシ</t>
    </rPh>
    <rPh sb="1" eb="2">
      <t>ツカサ</t>
    </rPh>
    <phoneticPr fontId="16"/>
  </si>
  <si>
    <t>坪田</t>
    <rPh sb="0" eb="2">
      <t>ツボタ</t>
    </rPh>
    <phoneticPr fontId="16"/>
  </si>
  <si>
    <t>敏裕</t>
    <rPh sb="0" eb="1">
      <t>トシ</t>
    </rPh>
    <rPh sb="1" eb="2">
      <t>ユウ</t>
    </rPh>
    <phoneticPr fontId="16"/>
  </si>
  <si>
    <t>泰枝</t>
    <rPh sb="0" eb="1">
      <t>タイ</t>
    </rPh>
    <rPh sb="1" eb="2">
      <t>エダ</t>
    </rPh>
    <phoneticPr fontId="16"/>
  </si>
  <si>
    <t>槙田</t>
    <rPh sb="0" eb="1">
      <t>シン</t>
    </rPh>
    <rPh sb="1" eb="2">
      <t>タ</t>
    </rPh>
    <phoneticPr fontId="16"/>
  </si>
  <si>
    <t>学</t>
    <rPh sb="0" eb="1">
      <t>マナ</t>
    </rPh>
    <phoneticPr fontId="16"/>
  </si>
  <si>
    <t>平岩</t>
    <rPh sb="0" eb="2">
      <t>ヒライワ</t>
    </rPh>
    <phoneticPr fontId="16"/>
  </si>
  <si>
    <t>治司</t>
    <rPh sb="0" eb="1">
      <t>オサム</t>
    </rPh>
    <rPh sb="1" eb="2">
      <t>ツカサ</t>
    </rPh>
    <phoneticPr fontId="16"/>
  </si>
  <si>
    <t>井田</t>
    <rPh sb="0" eb="2">
      <t>イダ</t>
    </rPh>
    <phoneticPr fontId="16"/>
  </si>
  <si>
    <t>圭子</t>
    <rPh sb="0" eb="2">
      <t>ケイコ</t>
    </rPh>
    <phoneticPr fontId="16"/>
  </si>
  <si>
    <t>今村</t>
    <rPh sb="0" eb="2">
      <t>イマムラ</t>
    </rPh>
    <phoneticPr fontId="16"/>
  </si>
  <si>
    <t>宣明</t>
    <rPh sb="0" eb="2">
      <t>ノブアキ</t>
    </rPh>
    <phoneticPr fontId="16"/>
  </si>
  <si>
    <t>新谷</t>
    <rPh sb="0" eb="2">
      <t>シンガイ</t>
    </rPh>
    <phoneticPr fontId="16"/>
  </si>
  <si>
    <t>弘之</t>
    <rPh sb="0" eb="2">
      <t>ヒロユキ</t>
    </rPh>
    <phoneticPr fontId="16"/>
  </si>
  <si>
    <t>木瀬</t>
    <rPh sb="0" eb="2">
      <t>キセ</t>
    </rPh>
    <phoneticPr fontId="16"/>
  </si>
  <si>
    <t>茂雄</t>
    <rPh sb="0" eb="2">
      <t>シゲオ</t>
    </rPh>
    <phoneticPr fontId="16"/>
  </si>
  <si>
    <t>ドーラン</t>
  </si>
  <si>
    <t>デーブ</t>
  </si>
  <si>
    <t>英夫</t>
    <rPh sb="0" eb="2">
      <t>ヒデオ</t>
    </rPh>
    <phoneticPr fontId="16"/>
  </si>
  <si>
    <t>喜久子</t>
    <rPh sb="0" eb="3">
      <t>キクコ</t>
    </rPh>
    <phoneticPr fontId="16"/>
  </si>
  <si>
    <t>明子</t>
    <rPh sb="0" eb="2">
      <t>アキコ</t>
    </rPh>
    <phoneticPr fontId="16"/>
  </si>
  <si>
    <t>藤野</t>
    <rPh sb="0" eb="2">
      <t>フジノ</t>
    </rPh>
    <phoneticPr fontId="16"/>
  </si>
  <si>
    <t>秀明</t>
    <rPh sb="0" eb="2">
      <t>ヒデアキ</t>
    </rPh>
    <phoneticPr fontId="16"/>
  </si>
  <si>
    <t>油利</t>
    <rPh sb="0" eb="2">
      <t>ユリ</t>
    </rPh>
    <phoneticPr fontId="16"/>
  </si>
  <si>
    <t>享</t>
    <rPh sb="0" eb="1">
      <t>トオル</t>
    </rPh>
    <phoneticPr fontId="16"/>
  </si>
  <si>
    <t>西村</t>
    <rPh sb="0" eb="2">
      <t>ニシムラ</t>
    </rPh>
    <phoneticPr fontId="16"/>
  </si>
  <si>
    <t>国太郎</t>
    <rPh sb="0" eb="3">
      <t>クニタロウ</t>
    </rPh>
    <phoneticPr fontId="16"/>
  </si>
  <si>
    <t>豊郷町</t>
    <rPh sb="0" eb="3">
      <t>トヨサトチョウ</t>
    </rPh>
    <phoneticPr fontId="16"/>
  </si>
  <si>
    <t>岸田</t>
    <rPh sb="0" eb="2">
      <t>キシダ</t>
    </rPh>
    <phoneticPr fontId="16"/>
  </si>
  <si>
    <t>昌子</t>
    <rPh sb="0" eb="2">
      <t>マサコ</t>
    </rPh>
    <phoneticPr fontId="16"/>
  </si>
  <si>
    <t>宇野</t>
    <rPh sb="0" eb="2">
      <t>ウノ</t>
    </rPh>
    <phoneticPr fontId="16"/>
  </si>
  <si>
    <t>直八</t>
    <rPh sb="0" eb="1">
      <t>ナオ</t>
    </rPh>
    <rPh sb="1" eb="2">
      <t>ハチ</t>
    </rPh>
    <phoneticPr fontId="16"/>
  </si>
  <si>
    <t>OK</t>
    <phoneticPr fontId="16"/>
  </si>
  <si>
    <t>細原</t>
    <rPh sb="0" eb="1">
      <t>ホソ</t>
    </rPh>
    <rPh sb="1" eb="2">
      <t>ハラ</t>
    </rPh>
    <phoneticPr fontId="16"/>
  </si>
  <si>
    <t>禎夫</t>
  </si>
  <si>
    <t>あ３９</t>
  </si>
  <si>
    <t>ぐ２８</t>
  </si>
  <si>
    <t>安田</t>
    <rPh sb="0" eb="2">
      <t>ヤスダ</t>
    </rPh>
    <phoneticPr fontId="16"/>
  </si>
  <si>
    <t>椋太</t>
    <rPh sb="0" eb="1">
      <t>リョウ</t>
    </rPh>
    <rPh sb="1" eb="2">
      <t>タ</t>
    </rPh>
    <phoneticPr fontId="16"/>
  </si>
  <si>
    <t>ぐ２９</t>
  </si>
  <si>
    <t>楓</t>
    <rPh sb="0" eb="1">
      <t>カエデ</t>
    </rPh>
    <phoneticPr fontId="16"/>
  </si>
  <si>
    <t>ぐ３０</t>
  </si>
  <si>
    <t>一圓</t>
    <rPh sb="0" eb="2">
      <t>イチエン</t>
    </rPh>
    <phoneticPr fontId="16"/>
  </si>
  <si>
    <t>寧々</t>
    <rPh sb="0" eb="2">
      <t>ネネ</t>
    </rPh>
    <phoneticPr fontId="16"/>
  </si>
  <si>
    <t>う５５</t>
  </si>
  <si>
    <t>た０４</t>
  </si>
  <si>
    <t>た０５</t>
  </si>
  <si>
    <t>た０６</t>
  </si>
  <si>
    <t>た０７</t>
  </si>
  <si>
    <t>た０８</t>
  </si>
  <si>
    <t>た０９</t>
  </si>
  <si>
    <t>た１０</t>
  </si>
  <si>
    <t>２０２６年度東近江市テニス協会登録ナンバー</t>
    <rPh sb="4" eb="6">
      <t>ネンド</t>
    </rPh>
    <rPh sb="6" eb="10">
      <t>ヒガシオウミシ</t>
    </rPh>
    <rPh sb="13" eb="15">
      <t>キョウカイ</t>
    </rPh>
    <rPh sb="15" eb="17">
      <t>トウロク</t>
    </rPh>
    <phoneticPr fontId="16"/>
  </si>
  <si>
    <t>谷崎</t>
    <rPh sb="0" eb="1">
      <t>タニ</t>
    </rPh>
    <rPh sb="1" eb="2">
      <t>サキ</t>
    </rPh>
    <phoneticPr fontId="16"/>
  </si>
  <si>
    <t>あぷ３３</t>
  </si>
  <si>
    <t>赤木</t>
    <rPh sb="0" eb="2">
      <t>アカギ</t>
    </rPh>
    <phoneticPr fontId="16"/>
  </si>
  <si>
    <t>拓</t>
    <rPh sb="0" eb="1">
      <t>タク</t>
    </rPh>
    <phoneticPr fontId="16"/>
  </si>
  <si>
    <t>川上</t>
    <phoneticPr fontId="16"/>
  </si>
  <si>
    <t>駿亮</t>
    <rPh sb="0" eb="1">
      <t>シュン</t>
    </rPh>
    <rPh sb="1" eb="2">
      <t>リョウ</t>
    </rPh>
    <phoneticPr fontId="16"/>
  </si>
  <si>
    <t>悠大</t>
    <rPh sb="0" eb="2">
      <t>ユウダイ</t>
    </rPh>
    <phoneticPr fontId="16"/>
  </si>
  <si>
    <t>け２５</t>
  </si>
  <si>
    <t>希子</t>
    <rPh sb="0" eb="2">
      <t>キコ</t>
    </rPh>
    <phoneticPr fontId="16"/>
  </si>
  <si>
    <t>け２６</t>
  </si>
  <si>
    <r>
      <rPr>
        <b/>
        <sz val="11"/>
        <rFont val="MS UI Gothic"/>
        <family val="3"/>
        <charset val="128"/>
      </rPr>
      <t>𠮷</t>
    </r>
    <r>
      <rPr>
        <b/>
        <sz val="11"/>
        <rFont val="MS UI Gothic"/>
        <family val="3"/>
        <charset val="128"/>
      </rPr>
      <t>越</t>
    </r>
    <rPh sb="2" eb="3">
      <t>コ</t>
    </rPh>
    <phoneticPr fontId="16"/>
  </si>
  <si>
    <t>洋一</t>
    <rPh sb="0" eb="2">
      <t>ヨウイチ</t>
    </rPh>
    <phoneticPr fontId="16"/>
  </si>
  <si>
    <t>け２７</t>
  </si>
  <si>
    <t>稲岡</t>
    <phoneticPr fontId="16"/>
  </si>
  <si>
    <t>沙良</t>
    <rPh sb="0" eb="2">
      <t>サラ</t>
    </rPh>
    <phoneticPr fontId="16"/>
  </si>
  <si>
    <t>き３１</t>
  </si>
  <si>
    <t>岩崎</t>
    <rPh sb="0" eb="2">
      <t>イワサキ</t>
    </rPh>
    <phoneticPr fontId="16"/>
  </si>
  <si>
    <t>開</t>
    <rPh sb="0" eb="1">
      <t>カイ</t>
    </rPh>
    <phoneticPr fontId="16"/>
  </si>
  <si>
    <t>き３２</t>
  </si>
  <si>
    <t>狩野</t>
    <rPh sb="0" eb="2">
      <t>カリノ</t>
    </rPh>
    <phoneticPr fontId="16"/>
  </si>
  <si>
    <t>雅斗</t>
    <rPh sb="0" eb="1">
      <t>マサ</t>
    </rPh>
    <rPh sb="1" eb="2">
      <t>ト</t>
    </rPh>
    <phoneticPr fontId="16"/>
  </si>
  <si>
    <t>き３３</t>
  </si>
  <si>
    <t>西岡</t>
    <rPh sb="0" eb="1">
      <t>ニシ</t>
    </rPh>
    <rPh sb="1" eb="2">
      <t>オカ</t>
    </rPh>
    <phoneticPr fontId="16"/>
  </si>
  <si>
    <t>庸介</t>
    <rPh sb="0" eb="2">
      <t>ヨウスケ</t>
    </rPh>
    <phoneticPr fontId="16"/>
  </si>
  <si>
    <t>き３４</t>
  </si>
  <si>
    <t>和田</t>
    <rPh sb="0" eb="2">
      <t>ワダ</t>
    </rPh>
    <phoneticPr fontId="16"/>
  </si>
  <si>
    <t>洸</t>
    <rPh sb="0" eb="1">
      <t>ヒカル</t>
    </rPh>
    <phoneticPr fontId="16"/>
  </si>
  <si>
    <t>八木</t>
    <rPh sb="0" eb="2">
      <t>ヤギ</t>
    </rPh>
    <phoneticPr fontId="16"/>
  </si>
  <si>
    <t>拓己</t>
    <rPh sb="0" eb="2">
      <t>タクミ</t>
    </rPh>
    <phoneticPr fontId="16"/>
  </si>
  <si>
    <t>ふ２３</t>
  </si>
  <si>
    <t>ふ２４</t>
  </si>
  <si>
    <t>順子</t>
    <rPh sb="0" eb="2">
      <t>ジュンコ</t>
    </rPh>
    <phoneticPr fontId="16"/>
  </si>
  <si>
    <t>ふ２５</t>
  </si>
  <si>
    <t>義規</t>
    <rPh sb="0" eb="2">
      <t>ヨシノリ</t>
    </rPh>
    <phoneticPr fontId="16"/>
  </si>
  <si>
    <t>う０１</t>
    <phoneticPr fontId="16"/>
  </si>
  <si>
    <t>う０２</t>
    <phoneticPr fontId="16"/>
  </si>
  <si>
    <t>久保田</t>
    <rPh sb="0" eb="3">
      <t>クボタ</t>
    </rPh>
    <phoneticPr fontId="16"/>
  </si>
  <si>
    <t>勉</t>
    <rPh sb="0" eb="1">
      <t>ツトム</t>
    </rPh>
    <phoneticPr fontId="16"/>
  </si>
  <si>
    <t>垣内</t>
    <rPh sb="0" eb="2">
      <t>カキウチ</t>
    </rPh>
    <phoneticPr fontId="16"/>
  </si>
  <si>
    <t>義則</t>
    <rPh sb="0" eb="2">
      <t>ヨシノリ</t>
    </rPh>
    <phoneticPr fontId="16"/>
  </si>
  <si>
    <t>雅嗣</t>
    <rPh sb="0" eb="1">
      <t>マサ</t>
    </rPh>
    <rPh sb="1" eb="2">
      <t>ツグ</t>
    </rPh>
    <phoneticPr fontId="16"/>
  </si>
  <si>
    <t>健一</t>
    <rPh sb="0" eb="2">
      <t>ケンイチ</t>
    </rPh>
    <phoneticPr fontId="16"/>
  </si>
  <si>
    <t>皓輝</t>
    <rPh sb="0" eb="1">
      <t>コウ</t>
    </rPh>
    <rPh sb="1" eb="2">
      <t>テル</t>
    </rPh>
    <phoneticPr fontId="16"/>
  </si>
  <si>
    <t>徹</t>
    <rPh sb="0" eb="1">
      <t>トオル</t>
    </rPh>
    <phoneticPr fontId="16"/>
  </si>
  <si>
    <t>中田</t>
    <rPh sb="0" eb="2">
      <t>ナカタ</t>
    </rPh>
    <phoneticPr fontId="16"/>
  </si>
  <si>
    <t>富憲</t>
    <rPh sb="0" eb="2">
      <t>トミノリ</t>
    </rPh>
    <phoneticPr fontId="16"/>
  </si>
  <si>
    <t>利光</t>
    <phoneticPr fontId="16"/>
  </si>
  <si>
    <t>龍司</t>
    <phoneticPr fontId="16"/>
  </si>
  <si>
    <t>篤司</t>
    <rPh sb="0" eb="2">
      <t>アツシ</t>
    </rPh>
    <phoneticPr fontId="16"/>
  </si>
  <si>
    <t>坂田</t>
    <rPh sb="0" eb="2">
      <t>サカタ</t>
    </rPh>
    <phoneticPr fontId="16"/>
  </si>
  <si>
    <t>義記</t>
    <rPh sb="0" eb="1">
      <t>ヨシ</t>
    </rPh>
    <rPh sb="1" eb="2">
      <t>キ</t>
    </rPh>
    <phoneticPr fontId="16"/>
  </si>
  <si>
    <t>渡邊</t>
    <rPh sb="0" eb="2">
      <t>ワタナベ</t>
    </rPh>
    <phoneticPr fontId="16"/>
  </si>
  <si>
    <t>直洋</t>
    <rPh sb="0" eb="2">
      <t>ナオヒロ</t>
    </rPh>
    <phoneticPr fontId="16"/>
  </si>
  <si>
    <t>猪師</t>
    <rPh sb="0" eb="1">
      <t>イノシシ</t>
    </rPh>
    <rPh sb="1" eb="2">
      <t>シ</t>
    </rPh>
    <phoneticPr fontId="16"/>
  </si>
  <si>
    <t>崇人</t>
    <rPh sb="0" eb="1">
      <t>タカシ</t>
    </rPh>
    <rPh sb="1" eb="2">
      <t>ヒト</t>
    </rPh>
    <phoneticPr fontId="16"/>
  </si>
  <si>
    <t>章大</t>
    <rPh sb="0" eb="1">
      <t>ショウ</t>
    </rPh>
    <rPh sb="1" eb="2">
      <t>ダイ</t>
    </rPh>
    <phoneticPr fontId="16"/>
  </si>
  <si>
    <t>徳光</t>
    <rPh sb="0" eb="2">
      <t>トクミツ</t>
    </rPh>
    <phoneticPr fontId="16"/>
  </si>
  <si>
    <t>亮真</t>
    <rPh sb="0" eb="1">
      <t>リョウ</t>
    </rPh>
    <rPh sb="1" eb="2">
      <t>シン</t>
    </rPh>
    <phoneticPr fontId="16"/>
  </si>
  <si>
    <t>元生</t>
    <rPh sb="0" eb="1">
      <t>モト</t>
    </rPh>
    <rPh sb="1" eb="2">
      <t>イ</t>
    </rPh>
    <phoneticPr fontId="16"/>
  </si>
  <si>
    <t>光亮</t>
    <rPh sb="0" eb="1">
      <t>ヒカ</t>
    </rPh>
    <rPh sb="1" eb="2">
      <t>リョウ</t>
    </rPh>
    <phoneticPr fontId="16"/>
  </si>
  <si>
    <t>今井</t>
    <rPh sb="0" eb="2">
      <t>イマイ</t>
    </rPh>
    <phoneticPr fontId="16"/>
  </si>
  <si>
    <t>邦子</t>
    <rPh sb="0" eb="2">
      <t>ジュンコ</t>
    </rPh>
    <phoneticPr fontId="16"/>
  </si>
  <si>
    <t>牛道</t>
    <rPh sb="0" eb="2">
      <t>ウシミチ</t>
    </rPh>
    <phoneticPr fontId="16"/>
  </si>
  <si>
    <t>心</t>
    <rPh sb="0" eb="1">
      <t>ココロ</t>
    </rPh>
    <phoneticPr fontId="16"/>
  </si>
  <si>
    <t>美香</t>
    <rPh sb="0" eb="2">
      <t>ミカ</t>
    </rPh>
    <phoneticPr fontId="16"/>
  </si>
  <si>
    <t>佳子</t>
    <rPh sb="0" eb="2">
      <t>ヨシコ</t>
    </rPh>
    <phoneticPr fontId="16"/>
  </si>
  <si>
    <t>直子</t>
    <rPh sb="0" eb="2">
      <t>ナオコ</t>
    </rPh>
    <phoneticPr fontId="16"/>
  </si>
  <si>
    <t>竜王町</t>
    <rPh sb="0" eb="3">
      <t>リュウオウチョウ</t>
    </rPh>
    <phoneticPr fontId="16"/>
  </si>
  <si>
    <t>藤田</t>
    <rPh sb="0" eb="2">
      <t>フジタ</t>
    </rPh>
    <phoneticPr fontId="16"/>
  </si>
  <si>
    <t>博美</t>
    <rPh sb="0" eb="2">
      <t>ヒロミ</t>
    </rPh>
    <phoneticPr fontId="16"/>
  </si>
  <si>
    <t>光代</t>
    <rPh sb="0" eb="2">
      <t>ミツヨ</t>
    </rPh>
    <phoneticPr fontId="16"/>
  </si>
  <si>
    <t>亜利沙</t>
    <rPh sb="0" eb="3">
      <t>アリサ</t>
    </rPh>
    <phoneticPr fontId="16"/>
  </si>
  <si>
    <t>村田</t>
    <rPh sb="0" eb="2">
      <t>ムラタ</t>
    </rPh>
    <phoneticPr fontId="16"/>
  </si>
  <si>
    <t>彩子</t>
    <phoneticPr fontId="16"/>
  </si>
  <si>
    <t>村川</t>
    <rPh sb="0" eb="2">
      <t>ムラカワ</t>
    </rPh>
    <phoneticPr fontId="16"/>
  </si>
  <si>
    <t>庸子</t>
    <rPh sb="0" eb="2">
      <t>ヨウコ</t>
    </rPh>
    <phoneticPr fontId="16"/>
  </si>
  <si>
    <t>古株</t>
    <rPh sb="0" eb="2">
      <t>コカブ</t>
    </rPh>
    <phoneticPr fontId="16"/>
  </si>
  <si>
    <t>淳子</t>
    <rPh sb="0" eb="2">
      <t>ジュンコ</t>
    </rPh>
    <phoneticPr fontId="16"/>
  </si>
  <si>
    <t>大輔</t>
    <rPh sb="0" eb="2">
      <t>ダイスケ</t>
    </rPh>
    <phoneticPr fontId="16"/>
  </si>
  <si>
    <t>う５６</t>
  </si>
  <si>
    <t>袖岡</t>
    <rPh sb="0" eb="2">
      <t>ソデオカ</t>
    </rPh>
    <phoneticPr fontId="16"/>
  </si>
  <si>
    <t>毅志</t>
    <rPh sb="0" eb="1">
      <t>タケシ</t>
    </rPh>
    <rPh sb="1" eb="2">
      <t>シ</t>
    </rPh>
    <phoneticPr fontId="16"/>
  </si>
  <si>
    <t>上川</t>
    <rPh sb="0" eb="2">
      <t>カミカワ</t>
    </rPh>
    <phoneticPr fontId="16"/>
  </si>
  <si>
    <t>かの子</t>
    <rPh sb="2" eb="3">
      <t>コ</t>
    </rPh>
    <phoneticPr fontId="16"/>
  </si>
  <si>
    <t>ぷ０１</t>
    <phoneticPr fontId="16"/>
  </si>
  <si>
    <t>吉田</t>
    <rPh sb="0" eb="2">
      <t>ヨシダ</t>
    </rPh>
    <phoneticPr fontId="16"/>
  </si>
  <si>
    <t>知司</t>
    <rPh sb="0" eb="2">
      <t>トモジ</t>
    </rPh>
    <phoneticPr fontId="16"/>
  </si>
  <si>
    <t>一丸</t>
    <rPh sb="0" eb="2">
      <t>イチマル</t>
    </rPh>
    <phoneticPr fontId="16"/>
  </si>
  <si>
    <t>征功</t>
    <rPh sb="0" eb="1">
      <t>セイ</t>
    </rPh>
    <rPh sb="1" eb="2">
      <t>イサオ</t>
    </rPh>
    <phoneticPr fontId="16"/>
  </si>
  <si>
    <t>青井</t>
    <rPh sb="0" eb="2">
      <t>アオイ</t>
    </rPh>
    <phoneticPr fontId="16"/>
  </si>
  <si>
    <t>亘</t>
    <rPh sb="0" eb="1">
      <t>ワタル</t>
    </rPh>
    <phoneticPr fontId="16"/>
  </si>
  <si>
    <t>澤井</t>
    <rPh sb="0" eb="2">
      <t>サワイ</t>
    </rPh>
    <phoneticPr fontId="16"/>
  </si>
  <si>
    <t>恵子</t>
    <rPh sb="0" eb="2">
      <t>ケイコ</t>
    </rPh>
    <phoneticPr fontId="16"/>
  </si>
  <si>
    <t>関</t>
    <rPh sb="0" eb="1">
      <t>セキ</t>
    </rPh>
    <phoneticPr fontId="16"/>
  </si>
  <si>
    <t>弘次</t>
    <rPh sb="0" eb="2">
      <t>コウジ</t>
    </rPh>
    <phoneticPr fontId="16"/>
  </si>
  <si>
    <t>愛荘町</t>
    <rPh sb="0" eb="1">
      <t>アイ</t>
    </rPh>
    <rPh sb="2" eb="3">
      <t>チョウ</t>
    </rPh>
    <phoneticPr fontId="16"/>
  </si>
  <si>
    <t>但中</t>
    <rPh sb="0" eb="1">
      <t>タン</t>
    </rPh>
    <rPh sb="1" eb="2">
      <t>ナカ</t>
    </rPh>
    <phoneticPr fontId="16"/>
  </si>
  <si>
    <t>昭三</t>
    <rPh sb="0" eb="2">
      <t>ショウゾウ</t>
    </rPh>
    <phoneticPr fontId="16"/>
  </si>
  <si>
    <t>松田</t>
    <rPh sb="0" eb="2">
      <t>マツダ</t>
    </rPh>
    <phoneticPr fontId="16"/>
  </si>
  <si>
    <t>森谷</t>
    <rPh sb="0" eb="2">
      <t>モリタニ</t>
    </rPh>
    <phoneticPr fontId="16"/>
  </si>
  <si>
    <t>山形</t>
    <rPh sb="0" eb="2">
      <t>ヤマガタ</t>
    </rPh>
    <phoneticPr fontId="16"/>
  </si>
  <si>
    <t>公平</t>
    <rPh sb="0" eb="2">
      <t>コウヘイ</t>
    </rPh>
    <phoneticPr fontId="16"/>
  </si>
  <si>
    <t>谷口</t>
    <rPh sb="0" eb="2">
      <t>タニグチ</t>
    </rPh>
    <phoneticPr fontId="16"/>
  </si>
  <si>
    <t>一男</t>
    <rPh sb="0" eb="2">
      <t>カズオ</t>
    </rPh>
    <phoneticPr fontId="16"/>
  </si>
  <si>
    <t>鶴田</t>
    <rPh sb="0" eb="2">
      <t>ツルタ</t>
    </rPh>
    <phoneticPr fontId="16"/>
  </si>
  <si>
    <t>進</t>
    <rPh sb="0" eb="1">
      <t>ススム</t>
    </rPh>
    <phoneticPr fontId="16"/>
  </si>
  <si>
    <t>早川</t>
    <rPh sb="0" eb="2">
      <t>ハヤカワ</t>
    </rPh>
    <phoneticPr fontId="16"/>
  </si>
  <si>
    <t>諭</t>
    <rPh sb="0" eb="1">
      <t>サトシ</t>
    </rPh>
    <phoneticPr fontId="16"/>
  </si>
  <si>
    <t>堀川</t>
    <rPh sb="0" eb="2">
      <t>ホリカワ</t>
    </rPh>
    <phoneticPr fontId="16"/>
  </si>
  <si>
    <t>敬児</t>
    <rPh sb="0" eb="1">
      <t>ケイ</t>
    </rPh>
    <rPh sb="1" eb="2">
      <t>ジ</t>
    </rPh>
    <phoneticPr fontId="16"/>
  </si>
  <si>
    <t>水</t>
    <rPh sb="0" eb="1">
      <t>ミズ</t>
    </rPh>
    <phoneticPr fontId="16"/>
  </si>
  <si>
    <t>義治</t>
    <rPh sb="0" eb="2">
      <t>ヨシハル</t>
    </rPh>
    <phoneticPr fontId="16"/>
  </si>
  <si>
    <t>牧村</t>
    <rPh sb="0" eb="2">
      <t>マキムラ</t>
    </rPh>
    <phoneticPr fontId="16"/>
  </si>
  <si>
    <t>裕子</t>
    <rPh sb="0" eb="2">
      <t>ユウコ</t>
    </rPh>
    <phoneticPr fontId="16"/>
  </si>
  <si>
    <t>ひ０１</t>
    <phoneticPr fontId="16"/>
  </si>
  <si>
    <t>湖東シニア東近江</t>
    <rPh sb="0" eb="2">
      <t>コトウ</t>
    </rPh>
    <rPh sb="5" eb="8">
      <t>ヒガシオウミ</t>
    </rPh>
    <phoneticPr fontId="16"/>
  </si>
  <si>
    <t>ひ０２</t>
    <phoneticPr fontId="16"/>
  </si>
  <si>
    <t>ひ０３</t>
  </si>
  <si>
    <t>ひ０４</t>
  </si>
  <si>
    <t>ひ０５</t>
  </si>
  <si>
    <t>ひ０６</t>
  </si>
  <si>
    <t>ひ０７</t>
  </si>
  <si>
    <t>ひ０８</t>
  </si>
  <si>
    <t>JB愛SHO-TC</t>
    <rPh sb="2" eb="3">
      <t>アイ</t>
    </rPh>
    <phoneticPr fontId="16"/>
  </si>
  <si>
    <t>ひ０９</t>
  </si>
  <si>
    <t>ひ１０</t>
  </si>
  <si>
    <t>ひ１１</t>
  </si>
  <si>
    <t>ひ１２</t>
  </si>
  <si>
    <t>ひ１３</t>
  </si>
  <si>
    <t>ひ１４</t>
  </si>
  <si>
    <t>ひ１５</t>
  </si>
  <si>
    <t>ひ１６</t>
  </si>
  <si>
    <t>ピンクパンダ</t>
    <phoneticPr fontId="16"/>
  </si>
  <si>
    <t>ひ１７</t>
  </si>
  <si>
    <t>ひ１８</t>
  </si>
  <si>
    <t>ひ１９</t>
  </si>
  <si>
    <t>ひ２０</t>
  </si>
  <si>
    <t>ひ２１</t>
  </si>
  <si>
    <t>ひ２２</t>
  </si>
  <si>
    <t>ひ２３</t>
  </si>
  <si>
    <t>ひ２４</t>
  </si>
  <si>
    <t>ひ２５</t>
  </si>
  <si>
    <t>ひ２６</t>
  </si>
  <si>
    <t>ひ２７</t>
  </si>
  <si>
    <t>ひ２８</t>
  </si>
  <si>
    <t>ひ２９</t>
  </si>
  <si>
    <t>河合</t>
    <rPh sb="0" eb="2">
      <t>カワイ</t>
    </rPh>
    <phoneticPr fontId="16"/>
  </si>
  <si>
    <t>仙治</t>
    <rPh sb="0" eb="1">
      <t>セン</t>
    </rPh>
    <rPh sb="1" eb="2">
      <t>ジ</t>
    </rPh>
    <phoneticPr fontId="16"/>
  </si>
  <si>
    <t>ひ３０</t>
  </si>
  <si>
    <t>ひ３１</t>
  </si>
  <si>
    <t>こ０２</t>
    <phoneticPr fontId="16"/>
  </si>
  <si>
    <t>こ０３</t>
    <phoneticPr fontId="16"/>
  </si>
  <si>
    <t>４４人</t>
    <rPh sb="2" eb="3">
      <t>ニン</t>
    </rPh>
    <phoneticPr fontId="16"/>
  </si>
  <si>
    <t>あ４０</t>
  </si>
  <si>
    <t>新崎</t>
    <rPh sb="0" eb="2">
      <t>シンザキ</t>
    </rPh>
    <phoneticPr fontId="16"/>
  </si>
  <si>
    <t>浩子</t>
    <rPh sb="0" eb="2">
      <t>ヒロコ</t>
    </rPh>
    <phoneticPr fontId="16"/>
  </si>
  <si>
    <t>あ４１</t>
  </si>
  <si>
    <t>篠崎</t>
    <rPh sb="0" eb="2">
      <t>シノザキ</t>
    </rPh>
    <phoneticPr fontId="16"/>
  </si>
  <si>
    <t>泉</t>
    <rPh sb="0" eb="1">
      <t>イズミ</t>
    </rPh>
    <phoneticPr fontId="16"/>
  </si>
  <si>
    <t>あ４２</t>
  </si>
  <si>
    <t>長瀬</t>
    <rPh sb="0" eb="2">
      <t>ナガセ</t>
    </rPh>
    <phoneticPr fontId="16"/>
  </si>
  <si>
    <t>清香</t>
    <rPh sb="0" eb="1">
      <t>セイ</t>
    </rPh>
    <rPh sb="1" eb="2">
      <t>カ</t>
    </rPh>
    <phoneticPr fontId="16"/>
  </si>
  <si>
    <t>あ４３</t>
  </si>
  <si>
    <t>氏原</t>
    <rPh sb="0" eb="2">
      <t>ウジハラ</t>
    </rPh>
    <phoneticPr fontId="16"/>
  </si>
  <si>
    <t>典子</t>
    <rPh sb="0" eb="2">
      <t>ノリコ</t>
    </rPh>
    <phoneticPr fontId="16"/>
  </si>
  <si>
    <t>あ４４</t>
  </si>
  <si>
    <t>圭音</t>
    <rPh sb="0" eb="1">
      <t>ケイ</t>
    </rPh>
    <rPh sb="1" eb="2">
      <t>オト</t>
    </rPh>
    <phoneticPr fontId="16"/>
  </si>
  <si>
    <t>３３人</t>
    <rPh sb="2" eb="3">
      <t>ニン</t>
    </rPh>
    <phoneticPr fontId="16"/>
  </si>
  <si>
    <t>２９人</t>
    <rPh sb="2" eb="3">
      <t>ニン</t>
    </rPh>
    <phoneticPr fontId="16"/>
  </si>
  <si>
    <t>け２８</t>
  </si>
  <si>
    <t>大橋</t>
    <rPh sb="0" eb="2">
      <t>オオハシ</t>
    </rPh>
    <phoneticPr fontId="16"/>
  </si>
  <si>
    <t>凛斗</t>
    <rPh sb="0" eb="1">
      <t>リン</t>
    </rPh>
    <rPh sb="1" eb="2">
      <t>ト</t>
    </rPh>
    <phoneticPr fontId="16"/>
  </si>
  <si>
    <t>栗東市</t>
    <rPh sb="0" eb="3">
      <t>リットウシ</t>
    </rPh>
    <phoneticPr fontId="2"/>
  </si>
  <si>
    <t>け２９</t>
  </si>
  <si>
    <t>隆之介</t>
    <rPh sb="0" eb="3">
      <t>リュウノスケ</t>
    </rPh>
    <phoneticPr fontId="16"/>
  </si>
  <si>
    <t>大津市</t>
    <rPh sb="0" eb="3">
      <t>オオツシ</t>
    </rPh>
    <phoneticPr fontId="2"/>
  </si>
  <si>
    <t>３４人</t>
    <rPh sb="2" eb="3">
      <t>ニン</t>
    </rPh>
    <phoneticPr fontId="16"/>
  </si>
  <si>
    <t>４１人</t>
    <rPh sb="2" eb="3">
      <t>ニン</t>
    </rPh>
    <phoneticPr fontId="16"/>
  </si>
  <si>
    <t>ぐ３１</t>
  </si>
  <si>
    <t>門根</t>
    <rPh sb="0" eb="1">
      <t>モン</t>
    </rPh>
    <rPh sb="1" eb="2">
      <t>ネ</t>
    </rPh>
    <phoneticPr fontId="2"/>
  </si>
  <si>
    <t>維吹</t>
    <rPh sb="0" eb="1">
      <t>イ</t>
    </rPh>
    <rPh sb="1" eb="2">
      <t>フ</t>
    </rPh>
    <phoneticPr fontId="2"/>
  </si>
  <si>
    <t>ぐ３２</t>
  </si>
  <si>
    <t>田中</t>
    <rPh sb="0" eb="2">
      <t>タナカ</t>
    </rPh>
    <phoneticPr fontId="2"/>
  </si>
  <si>
    <t>桃</t>
    <rPh sb="0" eb="1">
      <t>モモ</t>
    </rPh>
    <phoneticPr fontId="2"/>
  </si>
  <si>
    <t>ぐ３３</t>
  </si>
  <si>
    <t>山田</t>
    <rPh sb="0" eb="2">
      <t>ヤマダ</t>
    </rPh>
    <phoneticPr fontId="2"/>
  </si>
  <si>
    <t>優希子</t>
    <rPh sb="0" eb="3">
      <t>ユキコ</t>
    </rPh>
    <phoneticPr fontId="2"/>
  </si>
  <si>
    <t>ぐ３４</t>
  </si>
  <si>
    <t>富田</t>
    <rPh sb="0" eb="2">
      <t>トミタ</t>
    </rPh>
    <phoneticPr fontId="2"/>
  </si>
  <si>
    <t>洋平</t>
    <rPh sb="0" eb="2">
      <t>ヨウヘイ</t>
    </rPh>
    <phoneticPr fontId="2"/>
  </si>
  <si>
    <t>ぐ３５</t>
  </si>
  <si>
    <t>吉田</t>
    <rPh sb="0" eb="2">
      <t>ヨシダ</t>
    </rPh>
    <phoneticPr fontId="2"/>
  </si>
  <si>
    <t>芳信</t>
    <rPh sb="0" eb="1">
      <t>ヨシ</t>
    </rPh>
    <rPh sb="1" eb="2">
      <t>ノブ</t>
    </rPh>
    <phoneticPr fontId="2"/>
  </si>
  <si>
    <t>ぐ３６</t>
  </si>
  <si>
    <t>原</t>
    <rPh sb="0" eb="1">
      <t>ハラ</t>
    </rPh>
    <phoneticPr fontId="16"/>
  </si>
  <si>
    <t>政宗</t>
    <rPh sb="0" eb="2">
      <t>マサムネ</t>
    </rPh>
    <phoneticPr fontId="2"/>
  </si>
  <si>
    <t>岐阜県</t>
    <rPh sb="0" eb="3">
      <t>ギフケン</t>
    </rPh>
    <phoneticPr fontId="10"/>
  </si>
  <si>
    <t>ぐ３７</t>
  </si>
  <si>
    <t>将宗</t>
    <rPh sb="0" eb="2">
      <t>マサムネ</t>
    </rPh>
    <phoneticPr fontId="2"/>
  </si>
  <si>
    <t>ぐ３８</t>
  </si>
  <si>
    <t>井川</t>
    <rPh sb="0" eb="2">
      <t>イガワ</t>
    </rPh>
    <phoneticPr fontId="2"/>
  </si>
  <si>
    <t>直哉</t>
    <rPh sb="0" eb="2">
      <t>ナオヤ</t>
    </rPh>
    <phoneticPr fontId="2"/>
  </si>
  <si>
    <t>ぐ３９</t>
  </si>
  <si>
    <t>松岡</t>
    <rPh sb="0" eb="2">
      <t>マツオカ</t>
    </rPh>
    <phoneticPr fontId="2"/>
  </si>
  <si>
    <t>大樹</t>
    <rPh sb="0" eb="2">
      <t>ダイキ</t>
    </rPh>
    <phoneticPr fontId="2"/>
  </si>
  <si>
    <t>ぐ４０</t>
  </si>
  <si>
    <t>木村</t>
    <rPh sb="0" eb="2">
      <t>キムラ</t>
    </rPh>
    <phoneticPr fontId="2"/>
  </si>
  <si>
    <t>心優</t>
    <rPh sb="0" eb="1">
      <t>ココロ</t>
    </rPh>
    <rPh sb="1" eb="2">
      <t>ユウ</t>
    </rPh>
    <phoneticPr fontId="2"/>
  </si>
  <si>
    <t>ぐ４１</t>
  </si>
  <si>
    <t>佐野</t>
    <rPh sb="0" eb="2">
      <t>サノ</t>
    </rPh>
    <phoneticPr fontId="2"/>
  </si>
  <si>
    <t>結花</t>
    <rPh sb="0" eb="1">
      <t>ユ</t>
    </rPh>
    <rPh sb="1" eb="2">
      <t>ハナ</t>
    </rPh>
    <phoneticPr fontId="2"/>
  </si>
  <si>
    <t>８人</t>
    <rPh sb="1" eb="2">
      <t>ニン</t>
    </rPh>
    <phoneticPr fontId="16"/>
  </si>
  <si>
    <t>２５人</t>
    <rPh sb="2" eb="3">
      <t>ニン</t>
    </rPh>
    <phoneticPr fontId="16"/>
  </si>
  <si>
    <t>５６人</t>
    <rPh sb="2" eb="3">
      <t>ニン</t>
    </rPh>
    <phoneticPr fontId="16"/>
  </si>
  <si>
    <t>１０人</t>
    <rPh sb="2" eb="3">
      <t>ニン</t>
    </rPh>
    <phoneticPr fontId="16"/>
  </si>
  <si>
    <t>３人</t>
    <rPh sb="1" eb="2">
      <t>ニン</t>
    </rPh>
    <phoneticPr fontId="2"/>
  </si>
  <si>
    <t>き３５</t>
  </si>
  <si>
    <t>き３６</t>
  </si>
  <si>
    <t>岩本</t>
    <rPh sb="0" eb="2">
      <t>イワモト</t>
    </rPh>
    <phoneticPr fontId="2"/>
  </si>
  <si>
    <t>祥平</t>
    <rPh sb="0" eb="2">
      <t>ショウヘイ</t>
    </rPh>
    <phoneticPr fontId="2"/>
  </si>
  <si>
    <t>曽我</t>
    <phoneticPr fontId="2"/>
  </si>
  <si>
    <t>優斗</t>
    <rPh sb="0" eb="2">
      <t>ユウト</t>
    </rPh>
    <phoneticPr fontId="2"/>
  </si>
  <si>
    <t>草津市</t>
    <rPh sb="0" eb="3">
      <t>クサツシ</t>
    </rPh>
    <phoneticPr fontId="2"/>
  </si>
  <si>
    <t>東近江市</t>
    <rPh sb="0" eb="4">
      <t>ヒガシオウミシ</t>
    </rPh>
    <phoneticPr fontId="2"/>
  </si>
  <si>
    <t>リーグ1・2位</t>
    <rPh sb="6" eb="7">
      <t>イ</t>
    </rPh>
    <phoneticPr fontId="2"/>
  </si>
  <si>
    <t>リーグ2・2位</t>
    <rPh sb="6" eb="7">
      <t>イ</t>
    </rPh>
    <phoneticPr fontId="2"/>
  </si>
  <si>
    <t>決勝トーナメント</t>
    <rPh sb="0" eb="2">
      <t>ケッショウ</t>
    </rPh>
    <phoneticPr fontId="2"/>
  </si>
  <si>
    <t>コンソレーション</t>
    <phoneticPr fontId="2"/>
  </si>
  <si>
    <t>リーグ２</t>
    <phoneticPr fontId="2"/>
  </si>
  <si>
    <t>３位</t>
    <rPh sb="1" eb="2">
      <t>イ</t>
    </rPh>
    <phoneticPr fontId="2"/>
  </si>
  <si>
    <t>４位</t>
    <rPh sb="1" eb="2">
      <t>イ</t>
    </rPh>
    <phoneticPr fontId="2"/>
  </si>
  <si>
    <t>リーグ１</t>
    <phoneticPr fontId="2"/>
  </si>
  <si>
    <t>第22回 東近江市秋季ダブルス大会</t>
    <rPh sb="0" eb="1">
      <t>ダイ</t>
    </rPh>
    <rPh sb="3" eb="4">
      <t>カイ</t>
    </rPh>
    <rPh sb="5" eb="9">
      <t>ヒガシオウミシ</t>
    </rPh>
    <rPh sb="9" eb="11">
      <t>シュウキ</t>
    </rPh>
    <rPh sb="15" eb="17">
      <t>タイカイ</t>
    </rPh>
    <phoneticPr fontId="2"/>
  </si>
  <si>
    <t>男子A級</t>
    <rPh sb="0" eb="2">
      <t>ダンシ</t>
    </rPh>
    <rPh sb="3" eb="4">
      <t>キュウ</t>
    </rPh>
    <phoneticPr fontId="2"/>
  </si>
  <si>
    <t>男子B級</t>
    <rPh sb="0" eb="2">
      <t>ダンシ</t>
    </rPh>
    <rPh sb="3" eb="4">
      <t>キュウ</t>
    </rPh>
    <phoneticPr fontId="2"/>
  </si>
  <si>
    <t>男子C級</t>
    <rPh sb="0" eb="2">
      <t>ダンシ</t>
    </rPh>
    <rPh sb="3" eb="4">
      <t>キュウ</t>
    </rPh>
    <phoneticPr fontId="2"/>
  </si>
  <si>
    <t>男子OV55</t>
    <rPh sb="0" eb="2">
      <t>ダンシ</t>
    </rPh>
    <phoneticPr fontId="2"/>
  </si>
  <si>
    <t>女子A級</t>
    <rPh sb="0" eb="2">
      <t>ジョシ</t>
    </rPh>
    <rPh sb="3" eb="4">
      <t>キュウ</t>
    </rPh>
    <phoneticPr fontId="2"/>
  </si>
  <si>
    <t>リーグ1</t>
    <phoneticPr fontId="2"/>
  </si>
  <si>
    <t>リーグ2</t>
    <phoneticPr fontId="2"/>
  </si>
  <si>
    <t>リーグ1・3位</t>
    <rPh sb="6" eb="7">
      <t>イ</t>
    </rPh>
    <phoneticPr fontId="2"/>
  </si>
  <si>
    <t>男B_リーグ1-1</t>
    <phoneticPr fontId="2"/>
  </si>
  <si>
    <t>男B_リーグ2-1</t>
    <phoneticPr fontId="2"/>
  </si>
  <si>
    <t>男B_リーグ1-2</t>
    <phoneticPr fontId="2"/>
  </si>
  <si>
    <t>男B_リーグ2-2</t>
    <phoneticPr fontId="2"/>
  </si>
  <si>
    <t>男B_リーグ1-3</t>
    <phoneticPr fontId="2"/>
  </si>
  <si>
    <t>男B_リーグ2-3</t>
    <phoneticPr fontId="2"/>
  </si>
  <si>
    <t>男B_リーグ2-4</t>
  </si>
  <si>
    <t>男B_リーグ2-5</t>
  </si>
  <si>
    <t>男B_リーグ2-6</t>
  </si>
  <si>
    <t>男C_リーグ-1</t>
    <rPh sb="0" eb="1">
      <t>オトコ</t>
    </rPh>
    <phoneticPr fontId="2"/>
  </si>
  <si>
    <t>男C_リーグ-2</t>
    <rPh sb="0" eb="1">
      <t>オトコ</t>
    </rPh>
    <phoneticPr fontId="2"/>
  </si>
  <si>
    <t>男C_リーグ-3</t>
    <rPh sb="0" eb="1">
      <t>オトコ</t>
    </rPh>
    <phoneticPr fontId="2"/>
  </si>
  <si>
    <t>男OV_リーグ1-1</t>
    <rPh sb="0" eb="1">
      <t>オトコ</t>
    </rPh>
    <phoneticPr fontId="2"/>
  </si>
  <si>
    <t>男OV_リーグ1-2</t>
    <rPh sb="0" eb="1">
      <t>オトコ</t>
    </rPh>
    <phoneticPr fontId="2"/>
  </si>
  <si>
    <t>男OV_リーグ1-3</t>
    <rPh sb="0" eb="1">
      <t>オトコ</t>
    </rPh>
    <phoneticPr fontId="2"/>
  </si>
  <si>
    <t>男OV_リーグ2-1</t>
    <rPh sb="0" eb="1">
      <t>オトコ</t>
    </rPh>
    <phoneticPr fontId="2"/>
  </si>
  <si>
    <t>男OV_リーグ2-2</t>
    <rPh sb="0" eb="1">
      <t>オトコ</t>
    </rPh>
    <phoneticPr fontId="2"/>
  </si>
  <si>
    <t>男OV_リーグ2-3</t>
    <rPh sb="0" eb="1">
      <t>オトコ</t>
    </rPh>
    <phoneticPr fontId="2"/>
  </si>
  <si>
    <t>男B決勝T-1</t>
    <rPh sb="2" eb="4">
      <t>ケッショウ</t>
    </rPh>
    <phoneticPr fontId="2"/>
  </si>
  <si>
    <t>男B決勝T-2</t>
    <rPh sb="2" eb="4">
      <t>ケッショウ</t>
    </rPh>
    <phoneticPr fontId="2"/>
  </si>
  <si>
    <t>男B決勝</t>
    <rPh sb="2" eb="4">
      <t>ケッショウ</t>
    </rPh>
    <phoneticPr fontId="2"/>
  </si>
  <si>
    <t>男B３決</t>
    <rPh sb="3" eb="4">
      <t>ケツ</t>
    </rPh>
    <phoneticPr fontId="2"/>
  </si>
  <si>
    <t>男OV決勝T-1</t>
    <rPh sb="3" eb="5">
      <t>ケッショウ</t>
    </rPh>
    <phoneticPr fontId="2"/>
  </si>
  <si>
    <t>男OV決勝T-2</t>
    <rPh sb="3" eb="5">
      <t>ケッショウ</t>
    </rPh>
    <phoneticPr fontId="2"/>
  </si>
  <si>
    <t>男OV決勝</t>
    <rPh sb="3" eb="5">
      <t>ケッショウ</t>
    </rPh>
    <phoneticPr fontId="2"/>
  </si>
  <si>
    <t>男OV３決</t>
    <rPh sb="4" eb="5">
      <t>ケツ</t>
    </rPh>
    <phoneticPr fontId="2"/>
  </si>
  <si>
    <t>け０５</t>
    <phoneticPr fontId="2"/>
  </si>
  <si>
    <t>け１３</t>
    <phoneticPr fontId="2"/>
  </si>
  <si>
    <t>う０２</t>
    <phoneticPr fontId="2"/>
  </si>
  <si>
    <t>う２３</t>
    <phoneticPr fontId="2"/>
  </si>
  <si>
    <t>ぐ１１</t>
    <phoneticPr fontId="2"/>
  </si>
  <si>
    <t>ぐ３１</t>
    <phoneticPr fontId="2"/>
  </si>
  <si>
    <t>齊田</t>
    <rPh sb="0" eb="2">
      <t>サイダ</t>
    </rPh>
    <phoneticPr fontId="2"/>
  </si>
  <si>
    <t>一般</t>
    <rPh sb="0" eb="2">
      <t>イッパン</t>
    </rPh>
    <phoneticPr fontId="2"/>
  </si>
  <si>
    <t>生田</t>
    <rPh sb="0" eb="2">
      <t>イクタ</t>
    </rPh>
    <phoneticPr fontId="2"/>
  </si>
  <si>
    <t>あん１６</t>
    <phoneticPr fontId="2"/>
  </si>
  <si>
    <t>あん１８</t>
    <phoneticPr fontId="2"/>
  </si>
  <si>
    <t>し０５</t>
    <phoneticPr fontId="2"/>
  </si>
  <si>
    <t>辻</t>
    <rPh sb="0" eb="1">
      <t>ツジ</t>
    </rPh>
    <phoneticPr fontId="2"/>
  </si>
  <si>
    <t>け０９</t>
    <phoneticPr fontId="2"/>
  </si>
  <si>
    <t>け１９</t>
    <phoneticPr fontId="2"/>
  </si>
  <si>
    <t>う０９</t>
    <phoneticPr fontId="2"/>
  </si>
  <si>
    <t>う１６</t>
    <phoneticPr fontId="2"/>
  </si>
  <si>
    <t>あぷ２６</t>
    <phoneticPr fontId="2"/>
  </si>
  <si>
    <t>う３１</t>
    <phoneticPr fontId="2"/>
  </si>
  <si>
    <t>き０１</t>
    <phoneticPr fontId="2"/>
  </si>
  <si>
    <t>き２０</t>
    <phoneticPr fontId="2"/>
  </si>
  <si>
    <t>き２５</t>
    <phoneticPr fontId="2"/>
  </si>
  <si>
    <t>き３５</t>
    <phoneticPr fontId="2"/>
  </si>
  <si>
    <t>き０６</t>
    <phoneticPr fontId="2"/>
  </si>
  <si>
    <t>き０７</t>
    <phoneticPr fontId="2"/>
  </si>
  <si>
    <t>た０３</t>
    <phoneticPr fontId="2"/>
  </si>
  <si>
    <t>た１４</t>
    <phoneticPr fontId="2"/>
  </si>
  <si>
    <t>建部TC</t>
  </si>
  <si>
    <t>野出</t>
    <rPh sb="0" eb="2">
      <t>ノデ</t>
    </rPh>
    <phoneticPr fontId="2"/>
  </si>
  <si>
    <t>大橋</t>
    <rPh sb="0" eb="2">
      <t>オオハシ</t>
    </rPh>
    <phoneticPr fontId="2"/>
  </si>
  <si>
    <t>岡本</t>
    <rPh sb="0" eb="2">
      <t>オカモト</t>
    </rPh>
    <phoneticPr fontId="2"/>
  </si>
  <si>
    <t>一般Jr</t>
    <rPh sb="0" eb="2">
      <t>イッパン</t>
    </rPh>
    <phoneticPr fontId="2"/>
  </si>
  <si>
    <t>き１３</t>
    <phoneticPr fontId="2"/>
  </si>
  <si>
    <t>き３６</t>
    <phoneticPr fontId="2"/>
  </si>
  <si>
    <t>グリフィンズ</t>
  </si>
  <si>
    <t>Ｋテニス</t>
    <phoneticPr fontId="2"/>
  </si>
  <si>
    <t>う０８</t>
    <phoneticPr fontId="2"/>
  </si>
  <si>
    <t>う１４</t>
    <phoneticPr fontId="2"/>
  </si>
  <si>
    <t>う１８</t>
    <phoneticPr fontId="2"/>
  </si>
  <si>
    <t>う３５</t>
    <phoneticPr fontId="2"/>
  </si>
  <si>
    <t>う０６</t>
    <phoneticPr fontId="2"/>
  </si>
  <si>
    <t>う１３</t>
    <phoneticPr fontId="2"/>
  </si>
  <si>
    <t>ふ０７</t>
    <phoneticPr fontId="2"/>
  </si>
  <si>
    <t>あぷ１３</t>
    <phoneticPr fontId="2"/>
  </si>
  <si>
    <t>ふ１０</t>
    <phoneticPr fontId="2"/>
  </si>
  <si>
    <t>う０１</t>
    <phoneticPr fontId="2"/>
  </si>
  <si>
    <t>あ０３</t>
    <phoneticPr fontId="2"/>
  </si>
  <si>
    <t>中川</t>
    <rPh sb="0" eb="2">
      <t>ナカガワ</t>
    </rPh>
    <phoneticPr fontId="2"/>
  </si>
  <si>
    <t>ふ１３</t>
    <phoneticPr fontId="2"/>
  </si>
  <si>
    <t>ぐ１９</t>
    <phoneticPr fontId="2"/>
  </si>
  <si>
    <t>う４３</t>
    <phoneticPr fontId="2"/>
  </si>
  <si>
    <t>あぷ２７</t>
    <phoneticPr fontId="2"/>
  </si>
  <si>
    <t>栗田</t>
    <rPh sb="0" eb="2">
      <t>クリタ</t>
    </rPh>
    <phoneticPr fontId="2"/>
  </si>
  <si>
    <t>吉岡</t>
    <rPh sb="0" eb="2">
      <t>ヨシオカ</t>
    </rPh>
    <phoneticPr fontId="2"/>
  </si>
  <si>
    <t>笹田</t>
    <rPh sb="0" eb="2">
      <t>ササダ</t>
    </rPh>
    <phoneticPr fontId="2"/>
  </si>
  <si>
    <t>う３７</t>
    <phoneticPr fontId="2"/>
  </si>
  <si>
    <t>う４０</t>
    <phoneticPr fontId="2"/>
  </si>
  <si>
    <t>ふ２２</t>
    <phoneticPr fontId="2"/>
  </si>
  <si>
    <t>あぷ３１</t>
    <phoneticPr fontId="2"/>
  </si>
  <si>
    <t>あ３２</t>
    <phoneticPr fontId="2"/>
  </si>
  <si>
    <t>あ３８</t>
    <phoneticPr fontId="2"/>
  </si>
  <si>
    <t>山口</t>
    <rPh sb="0" eb="2">
      <t>ヤマグチ</t>
    </rPh>
    <phoneticPr fontId="2"/>
  </si>
  <si>
    <t>け２５</t>
    <phoneticPr fontId="2"/>
  </si>
  <si>
    <t>ふ１７</t>
    <phoneticPr fontId="2"/>
  </si>
  <si>
    <t>け１６</t>
    <phoneticPr fontId="2"/>
  </si>
  <si>
    <t>た０１</t>
    <phoneticPr fontId="2"/>
  </si>
  <si>
    <t>た１５</t>
    <phoneticPr fontId="2"/>
  </si>
  <si>
    <t>中村</t>
    <rPh sb="0" eb="2">
      <t>ナカムラ</t>
    </rPh>
    <phoneticPr fontId="2"/>
  </si>
  <si>
    <t>男A_1</t>
    <rPh sb="0" eb="1">
      <t>ダン</t>
    </rPh>
    <phoneticPr fontId="2"/>
  </si>
  <si>
    <t>男A_2</t>
    <rPh sb="0" eb="1">
      <t>ダン</t>
    </rPh>
    <phoneticPr fontId="2"/>
  </si>
  <si>
    <t>男A_3</t>
    <rPh sb="0" eb="1">
      <t>ダン</t>
    </rPh>
    <phoneticPr fontId="2"/>
  </si>
  <si>
    <t>男A_4</t>
    <rPh sb="0" eb="1">
      <t>ダン</t>
    </rPh>
    <phoneticPr fontId="2"/>
  </si>
  <si>
    <t>男A_5</t>
    <rPh sb="0" eb="1">
      <t>ダン</t>
    </rPh>
    <phoneticPr fontId="2"/>
  </si>
  <si>
    <t>男A_6</t>
    <rPh sb="0" eb="1">
      <t>ダン</t>
    </rPh>
    <phoneticPr fontId="2"/>
  </si>
  <si>
    <t>男A_7</t>
    <rPh sb="0" eb="1">
      <t>ダン</t>
    </rPh>
    <phoneticPr fontId="2"/>
  </si>
  <si>
    <t>男A_8</t>
    <rPh sb="0" eb="1">
      <t>ダン</t>
    </rPh>
    <phoneticPr fontId="2"/>
  </si>
  <si>
    <t>男A_9</t>
    <rPh sb="0" eb="1">
      <t>ダン</t>
    </rPh>
    <phoneticPr fontId="2"/>
  </si>
  <si>
    <t>男A_10</t>
    <rPh sb="0" eb="1">
      <t>ダン</t>
    </rPh>
    <phoneticPr fontId="2"/>
  </si>
  <si>
    <t>男A_11</t>
    <rPh sb="0" eb="1">
      <t>ダン</t>
    </rPh>
    <phoneticPr fontId="2"/>
  </si>
  <si>
    <t>男A_12</t>
    <rPh sb="0" eb="1">
      <t>ダン</t>
    </rPh>
    <phoneticPr fontId="2"/>
  </si>
  <si>
    <t>男A_13</t>
    <rPh sb="0" eb="1">
      <t>ダン</t>
    </rPh>
    <phoneticPr fontId="2"/>
  </si>
  <si>
    <t>男A_14</t>
    <rPh sb="0" eb="1">
      <t>ダン</t>
    </rPh>
    <phoneticPr fontId="2"/>
  </si>
  <si>
    <t>男A_15</t>
    <rPh sb="0" eb="1">
      <t>ダン</t>
    </rPh>
    <phoneticPr fontId="2"/>
  </si>
  <si>
    <t>男子コンソレ</t>
    <rPh sb="0" eb="2">
      <t>ダンシ</t>
    </rPh>
    <phoneticPr fontId="2"/>
  </si>
  <si>
    <t>女子BC級</t>
    <rPh sb="0" eb="2">
      <t>ジョシ</t>
    </rPh>
    <rPh sb="4" eb="5">
      <t>キュウ</t>
    </rPh>
    <phoneticPr fontId="2"/>
  </si>
  <si>
    <t>女A_リーグ-1</t>
    <rPh sb="0" eb="1">
      <t>オンナ</t>
    </rPh>
    <phoneticPr fontId="2"/>
  </si>
  <si>
    <t>女A_リーグ-2</t>
    <rPh sb="0" eb="1">
      <t>オンナ</t>
    </rPh>
    <phoneticPr fontId="2"/>
  </si>
  <si>
    <t>女A_リーグ-3</t>
    <rPh sb="0" eb="1">
      <t>オンナ</t>
    </rPh>
    <phoneticPr fontId="2"/>
  </si>
  <si>
    <t>女A_リーグ-4</t>
    <rPh sb="0" eb="1">
      <t>オンナ</t>
    </rPh>
    <phoneticPr fontId="2"/>
  </si>
  <si>
    <t>女A_リーグ-5</t>
    <rPh sb="0" eb="1">
      <t>オンナ</t>
    </rPh>
    <phoneticPr fontId="2"/>
  </si>
  <si>
    <t>女A_リーグ-6</t>
    <rPh sb="0" eb="1">
      <t>オンナ</t>
    </rPh>
    <phoneticPr fontId="2"/>
  </si>
  <si>
    <t>女BC_リーグ1-1</t>
    <rPh sb="0" eb="1">
      <t>オンナ</t>
    </rPh>
    <phoneticPr fontId="2"/>
  </si>
  <si>
    <t>女BC_リーグ1-2</t>
    <rPh sb="0" eb="1">
      <t>オンナ</t>
    </rPh>
    <phoneticPr fontId="2"/>
  </si>
  <si>
    <t>女BC_リーグ1-3</t>
    <rPh sb="0" eb="1">
      <t>オンナ</t>
    </rPh>
    <phoneticPr fontId="2"/>
  </si>
  <si>
    <t>女BC_リーグ2-1</t>
    <rPh sb="0" eb="1">
      <t>オンナ</t>
    </rPh>
    <phoneticPr fontId="2"/>
  </si>
  <si>
    <t>女BC_リーグ2-2</t>
    <rPh sb="0" eb="1">
      <t>オンナ</t>
    </rPh>
    <phoneticPr fontId="2"/>
  </si>
  <si>
    <t>女BC_リーグ2-3</t>
    <rPh sb="0" eb="1">
      <t>オンナ</t>
    </rPh>
    <phoneticPr fontId="2"/>
  </si>
  <si>
    <t>男子Bコンソレ1</t>
    <rPh sb="0" eb="2">
      <t>ダンシ</t>
    </rPh>
    <phoneticPr fontId="2"/>
  </si>
  <si>
    <t>男子Bコンソレ2</t>
    <rPh sb="0" eb="2">
      <t>ダンシ</t>
    </rPh>
    <phoneticPr fontId="2"/>
  </si>
  <si>
    <t>男子Bコンソレ3</t>
    <rPh sb="0" eb="2">
      <t>ダンシ</t>
    </rPh>
    <phoneticPr fontId="2"/>
  </si>
  <si>
    <t>女BC決勝T-1</t>
    <rPh sb="3" eb="5">
      <t>ケッショウ</t>
    </rPh>
    <phoneticPr fontId="2"/>
  </si>
  <si>
    <t>女BC決勝T-2</t>
    <rPh sb="3" eb="5">
      <t>ケッショウ</t>
    </rPh>
    <phoneticPr fontId="2"/>
  </si>
  <si>
    <t>女BC決勝</t>
    <rPh sb="3" eb="5">
      <t>ケッショウ</t>
    </rPh>
    <phoneticPr fontId="2"/>
  </si>
  <si>
    <t>女BC３決</t>
    <rPh sb="4" eb="5">
      <t>ケツ</t>
    </rPh>
    <phoneticPr fontId="2"/>
  </si>
  <si>
    <t>女BCコンソレ</t>
    <rPh sb="0" eb="1">
      <t>オンナ</t>
    </rPh>
    <phoneticPr fontId="2"/>
  </si>
  <si>
    <t>順位決定方法　①完了試合数　②勝数　③直接対決　④取得ゲーム率（取得ゲーム数/全ゲーム数）</t>
  </si>
  <si>
    <t>↓コート・集合時間（すこやかの杜 ・ 8：45までにすこやか本部に出席を届ける）</t>
    <rPh sb="5" eb="9">
      <t>シュウゴウジカン</t>
    </rPh>
    <rPh sb="15" eb="16">
      <t>モリ</t>
    </rPh>
    <phoneticPr fontId="2"/>
  </si>
  <si>
    <t>↓コート・集合時間（ひばり公園ドームA　8：45までに本部に出席を届ける）</t>
    <rPh sb="5" eb="9">
      <t>シュウゴウジカン</t>
    </rPh>
    <phoneticPr fontId="2"/>
  </si>
  <si>
    <t>↓コート・集合時間（ひばり公園ドームB　8：45までに本部に出席を届ける）</t>
    <rPh sb="5" eb="9">
      <t>シュウゴウジカン</t>
    </rPh>
    <phoneticPr fontId="2"/>
  </si>
  <si>
    <t>↓コート・集合時間（ひばり公園　外C　8：45までに本部に出席を届ける）</t>
    <rPh sb="5" eb="9">
      <t>シュウゴウジカン</t>
    </rPh>
    <phoneticPr fontId="2"/>
  </si>
  <si>
    <t>↓コート・集合時間（ひばり公園　外D　8：45までに本部に出席を届ける）</t>
    <rPh sb="5" eb="9">
      <t>シュウゴウジカン</t>
    </rPh>
    <phoneticPr fontId="2"/>
  </si>
  <si>
    <t>↓コート・集合時間（ひばり公園　外AB　8：45までに本部に出席を届ける）</t>
    <rPh sb="5" eb="9">
      <t>シュウゴウジカン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</si>
</sst>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勝&quot;"/>
    <numFmt numFmtId="177" formatCode="0&quot;敗&quot;"/>
    <numFmt numFmtId="178" formatCode="0&quot;位&quot;"/>
  </numFmts>
  <fonts count="35"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Meiryo UI"/>
      <family val="3"/>
      <charset val="128"/>
    </font>
    <font>
      <sz val="10"/>
      <color theme="1"/>
      <name val="Meiryo UI"/>
      <family val="3"/>
      <charset val="128"/>
    </font>
    <font>
      <b/>
      <sz val="11"/>
      <color theme="1"/>
      <name val="Meiryo UI"/>
      <family val="3"/>
      <charset val="128"/>
    </font>
    <font>
      <sz val="16"/>
      <color theme="1"/>
      <name val="Meiryo UI"/>
      <family val="3"/>
      <charset val="128"/>
    </font>
    <font>
      <sz val="18"/>
      <color theme="1"/>
      <name val="Meiryo UI"/>
      <family val="3"/>
      <charset val="128"/>
    </font>
    <font>
      <sz val="9"/>
      <color theme="1"/>
      <name val="Meiryo UI"/>
      <family val="3"/>
      <charset val="128"/>
    </font>
    <font>
      <u/>
      <sz val="11"/>
      <color theme="10"/>
      <name val="游ゴシック"/>
      <family val="2"/>
      <charset val="128"/>
      <scheme val="minor"/>
    </font>
    <font>
      <sz val="11"/>
      <name val="ＭＳ Ｐゴシック"/>
      <family val="3"/>
      <charset val="128"/>
    </font>
    <font>
      <b/>
      <sz val="11"/>
      <name val="ＭＳ Ｐゴシック"/>
      <family val="3"/>
      <charset val="128"/>
    </font>
    <font>
      <b/>
      <sz val="11"/>
      <color indexed="8"/>
      <name val="ＭＳ Ｐゴシック"/>
      <family val="3"/>
      <charset val="128"/>
    </font>
    <font>
      <b/>
      <sz val="11"/>
      <color indexed="10"/>
      <name val="ＭＳ Ｐゴシック"/>
      <family val="3"/>
      <charset val="128"/>
    </font>
    <font>
      <b/>
      <sz val="11"/>
      <color rgb="FFFF0000"/>
      <name val="ＭＳ Ｐゴシック"/>
      <family val="3"/>
      <charset val="128"/>
    </font>
    <font>
      <sz val="11"/>
      <color indexed="8"/>
      <name val="ＭＳ Ｐゴシック"/>
      <family val="3"/>
      <charset val="128"/>
    </font>
    <font>
      <sz val="6"/>
      <name val="ＭＳ Ｐゴシック"/>
      <family val="3"/>
      <charset val="128"/>
    </font>
    <font>
      <sz val="11"/>
      <color theme="0"/>
      <name val="Meiryo UI"/>
      <family val="3"/>
      <charset val="128"/>
    </font>
    <font>
      <sz val="12"/>
      <color theme="1"/>
      <name val="Meiryo UI"/>
      <family val="3"/>
      <charset val="128"/>
    </font>
    <font>
      <b/>
      <u/>
      <sz val="11"/>
      <color theme="1"/>
      <name val="Meiryo UI"/>
      <family val="3"/>
      <charset val="128"/>
    </font>
    <font>
      <sz val="16"/>
      <name val="HGSｺﾞｼｯｸM"/>
      <family val="3"/>
      <charset val="128"/>
    </font>
    <font>
      <sz val="11"/>
      <name val="HGSｺﾞｼｯｸM"/>
      <family val="3"/>
      <charset val="128"/>
    </font>
    <font>
      <b/>
      <sz val="11"/>
      <name val="HGSｺﾞｼｯｸM"/>
      <family val="3"/>
      <charset val="128"/>
    </font>
    <font>
      <b/>
      <sz val="11"/>
      <color indexed="8"/>
      <name val="HGSｺﾞｼｯｸM"/>
      <family val="3"/>
      <charset val="128"/>
    </font>
    <font>
      <b/>
      <sz val="11"/>
      <color rgb="FFFF0000"/>
      <name val="HGSｺﾞｼｯｸM"/>
      <family val="3"/>
      <charset val="128"/>
    </font>
    <font>
      <b/>
      <sz val="11"/>
      <color indexed="10"/>
      <name val="HGSｺﾞｼｯｸM"/>
      <family val="3"/>
      <charset val="128"/>
    </font>
    <font>
      <b/>
      <sz val="11"/>
      <color rgb="FF000000"/>
      <name val="HGSｺﾞｼｯｸM"/>
      <family val="3"/>
      <charset val="128"/>
    </font>
    <font>
      <b/>
      <sz val="11"/>
      <color theme="1"/>
      <name val="HGSｺﾞｼｯｸM"/>
      <family val="3"/>
      <charset val="128"/>
    </font>
    <font>
      <sz val="12"/>
      <name val="ＭＳ Ｐゴシック"/>
      <family val="3"/>
      <charset val="128"/>
    </font>
    <font>
      <b/>
      <sz val="20"/>
      <color indexed="8"/>
      <name val="ＭＳ Ｐゴシック"/>
      <family val="3"/>
      <charset val="128"/>
    </font>
    <font>
      <sz val="11"/>
      <color indexed="8"/>
      <name val="HGSｺﾞｼｯｸM"/>
      <family val="3"/>
      <charset val="128"/>
    </font>
    <font>
      <b/>
      <sz val="12"/>
      <color theme="1"/>
      <name val="HGSｺﾞｼｯｸM"/>
      <family val="3"/>
      <charset val="128"/>
    </font>
    <font>
      <b/>
      <sz val="11"/>
      <name val="MS UI Gothic"/>
      <family val="3"/>
      <charset val="128"/>
    </font>
    <font>
      <b/>
      <sz val="11"/>
      <color rgb="FFFF0000"/>
      <name val="MS UI Gothic"/>
      <family val="3"/>
      <charset val="128"/>
    </font>
    <font>
      <sz val="11"/>
      <color theme="0" tint="-0.14999847407452621"/>
      <name val="HGSｺﾞｼｯｸM"/>
      <family val="3"/>
      <charset val="128"/>
    </font>
  </fonts>
  <fills count="17">
    <fill>
      <patternFill patternType="none"/>
    </fill>
    <fill>
      <patternFill patternType="gray125"/>
    </fill>
    <fill>
      <patternFill patternType="solid">
        <fgColor theme="4" tint="0.59999389629810485"/>
        <bgColor indexed="64"/>
      </patternFill>
    </fill>
    <fill>
      <patternFill patternType="solid">
        <fgColor theme="1"/>
        <bgColor indexed="64"/>
      </patternFill>
    </fill>
    <fill>
      <patternFill patternType="solid">
        <fgColor theme="4" tint="0.79998168889431442"/>
        <bgColor indexed="64"/>
      </patternFill>
    </fill>
    <fill>
      <patternFill patternType="solid">
        <fgColor theme="0"/>
        <bgColor indexed="64"/>
      </patternFill>
    </fill>
    <fill>
      <patternFill patternType="solid">
        <fgColor rgb="FFFFC000"/>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rgb="FFFFCCFF"/>
        <bgColor indexed="64"/>
      </patternFill>
    </fill>
    <fill>
      <patternFill patternType="solid">
        <fgColor theme="9" tint="0.39997558519241921"/>
        <bgColor indexed="64"/>
      </patternFill>
    </fill>
    <fill>
      <patternFill patternType="solid">
        <fgColor rgb="FFCCFFCC"/>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auto="1"/>
      </bottom>
      <diagonal/>
    </border>
    <border>
      <left/>
      <right style="hair">
        <color theme="0" tint="-0.499984740745262"/>
      </right>
      <top style="thin">
        <color indexed="64"/>
      </top>
      <bottom/>
      <diagonal/>
    </border>
    <border>
      <left/>
      <right style="hair">
        <color theme="0" tint="-0.499984740745262"/>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hair">
        <color theme="0" tint="-0.499984740745262"/>
      </right>
      <top/>
      <bottom/>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s>
  <cellStyleXfs count="17">
    <xf numFmtId="0" fontId="0" fillId="0" borderId="0">
      <alignment vertical="center"/>
    </xf>
    <xf numFmtId="9" fontId="1"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Protection="0">
      <alignment vertical="center"/>
    </xf>
    <xf numFmtId="0" fontId="15" fillId="0" borderId="0" applyProtection="0">
      <alignment vertical="center"/>
    </xf>
    <xf numFmtId="0" fontId="15" fillId="0" borderId="0">
      <alignment vertical="center"/>
    </xf>
    <xf numFmtId="0" fontId="15" fillId="0" borderId="0" applyProtection="0">
      <alignment vertical="center"/>
    </xf>
    <xf numFmtId="0" fontId="15" fillId="0" borderId="0" applyProtection="0">
      <alignment vertical="center"/>
    </xf>
    <xf numFmtId="0" fontId="10"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0" fillId="0" borderId="0">
      <alignment vertical="center"/>
    </xf>
  </cellStyleXfs>
  <cellXfs count="264">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3" fillId="2" borderId="0" xfId="0" applyFont="1" applyFill="1">
      <alignment vertical="center"/>
    </xf>
    <xf numFmtId="0" fontId="3" fillId="0" borderId="2" xfId="0" applyFont="1" applyBorder="1">
      <alignment vertical="center"/>
    </xf>
    <xf numFmtId="0" fontId="3" fillId="0" borderId="5" xfId="0" applyFont="1" applyBorder="1">
      <alignment vertical="center"/>
    </xf>
    <xf numFmtId="0" fontId="3" fillId="0" borderId="9"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3" borderId="0" xfId="0" applyFont="1" applyFill="1">
      <alignment vertical="center"/>
    </xf>
    <xf numFmtId="0" fontId="3" fillId="0" borderId="0" xfId="0" applyFont="1" applyAlignment="1">
      <alignment horizontal="left" vertical="center"/>
    </xf>
    <xf numFmtId="0" fontId="3" fillId="4" borderId="0" xfId="0" applyFont="1" applyFill="1">
      <alignment vertical="center"/>
    </xf>
    <xf numFmtId="0" fontId="3" fillId="4" borderId="7" xfId="0" applyFont="1" applyFill="1" applyBorder="1">
      <alignment vertical="center"/>
    </xf>
    <xf numFmtId="0" fontId="3" fillId="4" borderId="5" xfId="0" applyFont="1" applyFill="1" applyBorder="1">
      <alignment vertical="center"/>
    </xf>
    <xf numFmtId="0" fontId="3" fillId="4" borderId="8" xfId="0" applyFont="1" applyFill="1" applyBorder="1">
      <alignment vertical="center"/>
    </xf>
    <xf numFmtId="0" fontId="9" fillId="0" borderId="0" xfId="2" applyAlignment="1">
      <alignment horizontal="left" vertical="center"/>
    </xf>
    <xf numFmtId="0" fontId="8" fillId="0" borderId="17" xfId="0" applyFont="1" applyBorder="1">
      <alignment vertical="center"/>
    </xf>
    <xf numFmtId="0" fontId="8" fillId="0" borderId="18" xfId="0" applyFont="1" applyBorder="1" applyAlignment="1">
      <alignment horizontal="center" vertical="center"/>
    </xf>
    <xf numFmtId="0" fontId="8" fillId="0" borderId="16" xfId="0" applyFont="1" applyBorder="1">
      <alignment vertical="center"/>
    </xf>
    <xf numFmtId="0" fontId="3" fillId="0" borderId="1" xfId="0" applyFont="1" applyBorder="1" applyAlignment="1">
      <alignment horizontal="center" vertical="center"/>
    </xf>
    <xf numFmtId="0" fontId="17" fillId="3" borderId="0" xfId="0" applyFont="1" applyFill="1">
      <alignment vertical="center"/>
    </xf>
    <xf numFmtId="20" fontId="3" fillId="0" borderId="1" xfId="0" applyNumberFormat="1" applyFont="1" applyBorder="1" applyAlignment="1">
      <alignment horizontal="center" vertical="center"/>
    </xf>
    <xf numFmtId="0" fontId="3" fillId="7" borderId="1" xfId="0" applyFont="1" applyFill="1" applyBorder="1" applyAlignment="1">
      <alignment horizontal="center" vertical="center"/>
    </xf>
    <xf numFmtId="0" fontId="19" fillId="0" borderId="0" xfId="0" applyFont="1">
      <alignment vertical="center"/>
    </xf>
    <xf numFmtId="0" fontId="21" fillId="8" borderId="1" xfId="0" applyFont="1" applyFill="1" applyBorder="1" applyAlignment="1">
      <alignment horizontal="left" vertical="center"/>
    </xf>
    <xf numFmtId="0" fontId="21" fillId="8" borderId="1" xfId="0" applyFont="1" applyFill="1" applyBorder="1" applyAlignment="1">
      <alignment horizontal="center" vertical="center"/>
    </xf>
    <xf numFmtId="0" fontId="21" fillId="8" borderId="1" xfId="0" applyFont="1" applyFill="1" applyBorder="1">
      <alignment vertical="center"/>
    </xf>
    <xf numFmtId="0" fontId="21" fillId="8" borderId="1" xfId="0" applyFont="1" applyFill="1" applyBorder="1" applyAlignment="1">
      <alignment horizontal="right" vertical="center"/>
    </xf>
    <xf numFmtId="0" fontId="22" fillId="0" borderId="1" xfId="0" applyFont="1" applyBorder="1" applyAlignment="1">
      <alignment horizontal="left" vertical="center"/>
    </xf>
    <xf numFmtId="0" fontId="23" fillId="0" borderId="1" xfId="3" applyFont="1" applyBorder="1" applyAlignment="1">
      <alignment horizontal="left" vertical="center"/>
    </xf>
    <xf numFmtId="0" fontId="22" fillId="0" borderId="1" xfId="3" applyFont="1" applyBorder="1" applyAlignment="1">
      <alignment horizontal="center" vertical="center"/>
    </xf>
    <xf numFmtId="0" fontId="22" fillId="0" borderId="1" xfId="3" applyFont="1" applyBorder="1" applyAlignment="1">
      <alignment horizontal="left" vertical="center"/>
    </xf>
    <xf numFmtId="0" fontId="23" fillId="0" borderId="1" xfId="3" applyFont="1" applyBorder="1">
      <alignment vertical="center"/>
    </xf>
    <xf numFmtId="0" fontId="23" fillId="0" borderId="1" xfId="0" applyFont="1" applyBorder="1" applyAlignment="1">
      <alignment horizontal="right"/>
    </xf>
    <xf numFmtId="0" fontId="22" fillId="0" borderId="1" xfId="3" applyFont="1" applyBorder="1">
      <alignment vertical="center"/>
    </xf>
    <xf numFmtId="0" fontId="22" fillId="0" borderId="1" xfId="0" applyFont="1" applyBorder="1" applyAlignment="1">
      <alignment horizontal="center" vertical="center"/>
    </xf>
    <xf numFmtId="0" fontId="23" fillId="0" borderId="1" xfId="6" applyFont="1" applyBorder="1" applyAlignment="1">
      <alignment horizontal="left" vertical="center"/>
    </xf>
    <xf numFmtId="0" fontId="22" fillId="0" borderId="23" xfId="0" applyFont="1" applyBorder="1" applyAlignment="1">
      <alignment horizontal="left" vertical="center"/>
    </xf>
    <xf numFmtId="0" fontId="21" fillId="0" borderId="1" xfId="0" applyFont="1" applyBorder="1" applyAlignment="1">
      <alignment horizontal="center" vertical="center"/>
    </xf>
    <xf numFmtId="0" fontId="22" fillId="5" borderId="1" xfId="3" applyFont="1" applyFill="1" applyBorder="1" applyAlignment="1">
      <alignment horizontal="center" vertical="center"/>
    </xf>
    <xf numFmtId="0" fontId="22" fillId="0" borderId="1" xfId="0" applyFont="1" applyBorder="1">
      <alignment vertical="center"/>
    </xf>
    <xf numFmtId="0" fontId="21" fillId="0" borderId="1" xfId="0" applyFont="1" applyBorder="1" applyAlignment="1">
      <alignment horizontal="left" vertical="center"/>
    </xf>
    <xf numFmtId="0" fontId="24" fillId="0" borderId="1" xfId="0" applyFont="1" applyBorder="1" applyAlignment="1">
      <alignment horizontal="left" vertical="center"/>
    </xf>
    <xf numFmtId="0" fontId="22" fillId="0" borderId="1" xfId="0" applyFont="1" applyBorder="1" applyAlignment="1">
      <alignment horizontal="right" vertical="center"/>
    </xf>
    <xf numFmtId="0" fontId="22" fillId="8" borderId="1" xfId="3" applyFont="1" applyFill="1" applyBorder="1" applyAlignment="1">
      <alignment horizontal="left" vertical="center"/>
    </xf>
    <xf numFmtId="0" fontId="25" fillId="8" borderId="1" xfId="3" applyFont="1" applyFill="1" applyBorder="1" applyAlignment="1">
      <alignment horizontal="left" vertical="center"/>
    </xf>
    <xf numFmtId="0" fontId="23" fillId="8" borderId="1" xfId="3" applyFont="1" applyFill="1" applyBorder="1" applyAlignment="1">
      <alignment horizontal="left" vertical="center"/>
    </xf>
    <xf numFmtId="0" fontId="22" fillId="8" borderId="1" xfId="3" applyFont="1" applyFill="1" applyBorder="1" applyAlignment="1">
      <alignment horizontal="center" vertical="center"/>
    </xf>
    <xf numFmtId="0" fontId="23" fillId="8" borderId="1" xfId="0" applyFont="1" applyFill="1" applyBorder="1" applyAlignment="1">
      <alignment horizontal="left"/>
    </xf>
    <xf numFmtId="0" fontId="22" fillId="8" borderId="1" xfId="0" applyFont="1" applyFill="1" applyBorder="1">
      <alignment vertical="center"/>
    </xf>
    <xf numFmtId="0" fontId="23" fillId="8" borderId="1" xfId="0" applyFont="1" applyFill="1" applyBorder="1" applyAlignment="1">
      <alignment horizontal="right"/>
    </xf>
    <xf numFmtId="0" fontId="26" fillId="8" borderId="1" xfId="3" applyFont="1" applyFill="1" applyBorder="1" applyAlignment="1">
      <alignment horizontal="left" vertical="center"/>
    </xf>
    <xf numFmtId="0" fontId="11" fillId="0" borderId="1" xfId="3" applyFont="1" applyBorder="1">
      <alignment vertical="center"/>
    </xf>
    <xf numFmtId="0" fontId="12" fillId="5" borderId="1" xfId="3" applyFont="1" applyFill="1" applyBorder="1">
      <alignment vertical="center"/>
    </xf>
    <xf numFmtId="0" fontId="23" fillId="5" borderId="1" xfId="3" applyFont="1" applyFill="1" applyBorder="1" applyAlignment="1">
      <alignment horizontal="left" vertical="center"/>
    </xf>
    <xf numFmtId="0" fontId="12" fillId="0" borderId="1" xfId="3" applyFont="1" applyBorder="1" applyAlignment="1">
      <alignment horizontal="left" vertical="center"/>
    </xf>
    <xf numFmtId="0" fontId="12" fillId="0" borderId="1" xfId="3" applyFont="1" applyBorder="1" applyAlignment="1">
      <alignment horizontal="right" vertical="center"/>
    </xf>
    <xf numFmtId="0" fontId="11" fillId="5" borderId="1" xfId="3" applyFont="1" applyFill="1" applyBorder="1">
      <alignment vertical="center"/>
    </xf>
    <xf numFmtId="0" fontId="11" fillId="0" borderId="1" xfId="3" applyFont="1" applyBorder="1" applyAlignment="1">
      <alignment horizontal="right" vertical="center"/>
    </xf>
    <xf numFmtId="0" fontId="13" fillId="0" borderId="1" xfId="3" applyFont="1" applyBorder="1">
      <alignment vertical="center"/>
    </xf>
    <xf numFmtId="0" fontId="12" fillId="5" borderId="1" xfId="6" applyFont="1" applyFill="1" applyBorder="1">
      <alignment vertical="center"/>
    </xf>
    <xf numFmtId="0" fontId="14" fillId="5" borderId="1" xfId="3" applyFont="1" applyFill="1" applyBorder="1">
      <alignment vertical="center"/>
    </xf>
    <xf numFmtId="0" fontId="14" fillId="5" borderId="1" xfId="6" applyFont="1" applyFill="1" applyBorder="1">
      <alignment vertical="center"/>
    </xf>
    <xf numFmtId="0" fontId="21" fillId="5" borderId="1" xfId="0" applyFont="1" applyFill="1" applyBorder="1" applyAlignment="1">
      <alignment horizontal="center" vertical="center"/>
    </xf>
    <xf numFmtId="0" fontId="11" fillId="5" borderId="1" xfId="0" applyFont="1" applyFill="1" applyBorder="1">
      <alignment vertical="center"/>
    </xf>
    <xf numFmtId="0" fontId="11" fillId="0" borderId="1" xfId="0" applyFont="1" applyBorder="1">
      <alignment vertical="center"/>
    </xf>
    <xf numFmtId="0" fontId="14" fillId="5" borderId="1" xfId="0" applyFont="1" applyFill="1" applyBorder="1">
      <alignment vertical="center"/>
    </xf>
    <xf numFmtId="0" fontId="21" fillId="5" borderId="1" xfId="0" applyFont="1" applyFill="1" applyBorder="1" applyAlignment="1">
      <alignment horizontal="left" vertical="center"/>
    </xf>
    <xf numFmtId="0" fontId="22" fillId="5" borderId="1" xfId="3" applyFont="1" applyFill="1" applyBorder="1" applyAlignment="1">
      <alignment horizontal="left" vertical="center"/>
    </xf>
    <xf numFmtId="0" fontId="22" fillId="0" borderId="1" xfId="0" applyFont="1" applyBorder="1" applyAlignment="1">
      <alignment horizontal="right"/>
    </xf>
    <xf numFmtId="0" fontId="22" fillId="8" borderId="1" xfId="0" applyFont="1" applyFill="1" applyBorder="1" applyAlignment="1">
      <alignment horizontal="left" vertical="center"/>
    </xf>
    <xf numFmtId="0" fontId="23" fillId="0" borderId="1" xfId="6" applyFont="1" applyBorder="1">
      <alignment vertical="center"/>
    </xf>
    <xf numFmtId="0" fontId="23" fillId="0" borderId="1" xfId="0" applyFont="1" applyBorder="1" applyAlignment="1"/>
    <xf numFmtId="0" fontId="23" fillId="0" borderId="1" xfId="3" applyFont="1" applyBorder="1" applyAlignment="1">
      <alignment horizontal="right" vertical="center"/>
    </xf>
    <xf numFmtId="0" fontId="27" fillId="0" borderId="1" xfId="3" applyFont="1" applyBorder="1">
      <alignment vertical="center"/>
    </xf>
    <xf numFmtId="0" fontId="24" fillId="0" borderId="1" xfId="3" applyFont="1" applyBorder="1">
      <alignment vertical="center"/>
    </xf>
    <xf numFmtId="0" fontId="27" fillId="0" borderId="1" xfId="6" applyFont="1" applyBorder="1">
      <alignment vertical="center"/>
    </xf>
    <xf numFmtId="0" fontId="27" fillId="0" borderId="1" xfId="0" applyFont="1" applyBorder="1" applyAlignment="1"/>
    <xf numFmtId="0" fontId="27" fillId="0" borderId="1" xfId="3" applyFont="1" applyBorder="1" applyAlignment="1">
      <alignment horizontal="left" vertical="center"/>
    </xf>
    <xf numFmtId="0" fontId="27" fillId="0" borderId="1" xfId="3" applyFont="1" applyBorder="1" applyAlignment="1">
      <alignment horizontal="right" vertical="center"/>
    </xf>
    <xf numFmtId="0" fontId="24" fillId="0" borderId="1" xfId="6" applyFont="1" applyBorder="1">
      <alignment vertical="center"/>
    </xf>
    <xf numFmtId="0" fontId="24" fillId="0" borderId="1" xfId="3" applyFont="1" applyBorder="1" applyAlignment="1">
      <alignment horizontal="left" vertical="center"/>
    </xf>
    <xf numFmtId="0" fontId="25" fillId="0" borderId="1" xfId="3" applyFont="1" applyBorder="1" applyAlignment="1">
      <alignment horizontal="left" vertical="center"/>
    </xf>
    <xf numFmtId="0" fontId="27" fillId="0" borderId="1" xfId="6" applyFont="1" applyBorder="1" applyAlignment="1">
      <alignment horizontal="left" vertical="center"/>
    </xf>
    <xf numFmtId="0" fontId="24" fillId="0" borderId="1" xfId="4" applyFont="1" applyBorder="1" applyAlignment="1">
      <alignment horizontal="left" vertical="center"/>
    </xf>
    <xf numFmtId="0" fontId="27" fillId="0" borderId="1" xfId="4" applyFont="1" applyBorder="1" applyAlignment="1">
      <alignment horizontal="left" vertical="center"/>
    </xf>
    <xf numFmtId="0" fontId="22" fillId="0" borderId="1" xfId="3" applyFont="1" applyBorder="1" applyAlignment="1">
      <alignment horizontal="right" vertical="center"/>
    </xf>
    <xf numFmtId="0" fontId="25" fillId="0" borderId="1" xfId="3" applyFont="1" applyBorder="1">
      <alignment vertical="center"/>
    </xf>
    <xf numFmtId="0" fontId="23" fillId="8" borderId="1" xfId="3" applyFont="1" applyFill="1" applyBorder="1">
      <alignment vertical="center"/>
    </xf>
    <xf numFmtId="0" fontId="23" fillId="0" borderId="1" xfId="0" applyFont="1" applyBorder="1" applyAlignment="1">
      <alignment horizontal="left"/>
    </xf>
    <xf numFmtId="0" fontId="27" fillId="0" borderId="1" xfId="0" applyFont="1" applyBorder="1">
      <alignment vertical="center"/>
    </xf>
    <xf numFmtId="0" fontId="24" fillId="0" borderId="1" xfId="0" applyFont="1" applyBorder="1">
      <alignment vertical="center"/>
    </xf>
    <xf numFmtId="0" fontId="22" fillId="8" borderId="1" xfId="0" applyFont="1" applyFill="1" applyBorder="1" applyAlignment="1">
      <alignment horizontal="center" vertical="center"/>
    </xf>
    <xf numFmtId="0" fontId="22" fillId="8" borderId="1" xfId="0" applyFont="1" applyFill="1" applyBorder="1" applyAlignment="1">
      <alignment horizontal="left"/>
    </xf>
    <xf numFmtId="0" fontId="30" fillId="0" borderId="1" xfId="3" applyFont="1" applyBorder="1" applyAlignment="1">
      <alignment horizontal="left" vertical="center"/>
    </xf>
    <xf numFmtId="0" fontId="24" fillId="8" borderId="1" xfId="0" applyFont="1" applyFill="1" applyBorder="1" applyAlignment="1">
      <alignment horizontal="left" vertical="center"/>
    </xf>
    <xf numFmtId="0" fontId="26" fillId="8" borderId="1" xfId="0" applyFont="1" applyFill="1" applyBorder="1" applyAlignment="1">
      <alignment horizontal="left" vertical="center"/>
    </xf>
    <xf numFmtId="0" fontId="26" fillId="8" borderId="1" xfId="0" applyFont="1" applyFill="1" applyBorder="1">
      <alignment vertical="center"/>
    </xf>
    <xf numFmtId="0" fontId="26" fillId="8" borderId="1" xfId="0" applyFont="1" applyFill="1" applyBorder="1" applyAlignment="1">
      <alignment horizontal="left"/>
    </xf>
    <xf numFmtId="0" fontId="22" fillId="5" borderId="1" xfId="4" applyFont="1" applyFill="1" applyBorder="1" applyAlignment="1">
      <alignment horizontal="left" vertical="center"/>
    </xf>
    <xf numFmtId="0" fontId="22" fillId="5" borderId="1" xfId="14" applyFont="1" applyFill="1" applyBorder="1" applyAlignment="1">
      <alignment horizontal="left" vertical="center"/>
    </xf>
    <xf numFmtId="0" fontId="23" fillId="0" borderId="1" xfId="6" applyFont="1" applyBorder="1" applyAlignment="1">
      <alignment horizontal="center" vertical="center"/>
    </xf>
    <xf numFmtId="0" fontId="27" fillId="0" borderId="1" xfId="14" applyFont="1" applyBorder="1">
      <alignment vertical="center"/>
    </xf>
    <xf numFmtId="0" fontId="26" fillId="0" borderId="1" xfId="14" applyFont="1" applyBorder="1" applyAlignment="1">
      <alignment horizontal="left" vertical="center"/>
    </xf>
    <xf numFmtId="0" fontId="22" fillId="0" borderId="1" xfId="14" applyFont="1" applyBorder="1">
      <alignment vertical="center"/>
    </xf>
    <xf numFmtId="0" fontId="22" fillId="0" borderId="1" xfId="14" applyFont="1" applyBorder="1" applyAlignment="1">
      <alignment horizontal="left" vertical="center"/>
    </xf>
    <xf numFmtId="0" fontId="27" fillId="5" borderId="1" xfId="14" applyFont="1" applyFill="1" applyBorder="1" applyAlignment="1">
      <alignment horizontal="left" vertical="center"/>
    </xf>
    <xf numFmtId="0" fontId="27" fillId="5" borderId="1" xfId="0" applyFont="1" applyFill="1" applyBorder="1" applyAlignment="1">
      <alignment horizontal="left" vertical="center"/>
    </xf>
    <xf numFmtId="0" fontId="27" fillId="0" borderId="1" xfId="14" applyFont="1" applyBorder="1" applyAlignment="1">
      <alignment horizontal="left" vertical="center"/>
    </xf>
    <xf numFmtId="0" fontId="23" fillId="5" borderId="1" xfId="4" applyFont="1" applyFill="1" applyBorder="1" applyAlignment="1">
      <alignment horizontal="left" vertical="center"/>
    </xf>
    <xf numFmtId="0" fontId="23" fillId="0" borderId="1" xfId="10" applyFont="1" applyBorder="1">
      <alignment vertical="center"/>
    </xf>
    <xf numFmtId="0" fontId="23" fillId="0" borderId="1" xfId="8" applyFont="1" applyBorder="1" applyAlignment="1">
      <alignment horizontal="left"/>
    </xf>
    <xf numFmtId="0" fontId="23" fillId="0" borderId="1" xfId="12" applyFont="1" applyBorder="1">
      <alignment vertical="center"/>
    </xf>
    <xf numFmtId="0" fontId="23" fillId="0" borderId="1" xfId="12" applyFont="1" applyBorder="1" applyAlignment="1">
      <alignment horizontal="left"/>
    </xf>
    <xf numFmtId="0" fontId="22" fillId="5" borderId="1" xfId="0" applyFont="1" applyFill="1" applyBorder="1" applyAlignment="1">
      <alignment horizontal="left" vertical="center"/>
    </xf>
    <xf numFmtId="0" fontId="27" fillId="0" borderId="1" xfId="0" applyFont="1" applyBorder="1" applyAlignment="1">
      <alignment horizontal="left" vertical="center"/>
    </xf>
    <xf numFmtId="0" fontId="23" fillId="5" borderId="1" xfId="11" applyFont="1" applyFill="1" applyBorder="1" applyAlignment="1">
      <alignment horizontal="left" vertical="center"/>
    </xf>
    <xf numFmtId="0" fontId="26" fillId="5" borderId="1" xfId="14" applyFont="1" applyFill="1" applyBorder="1" applyAlignment="1">
      <alignment horizontal="left" vertical="center"/>
    </xf>
    <xf numFmtId="0" fontId="27" fillId="5" borderId="1" xfId="14" applyFont="1" applyFill="1" applyBorder="1">
      <alignment vertical="center"/>
    </xf>
    <xf numFmtId="0" fontId="31" fillId="0" borderId="1" xfId="14" applyFont="1" applyBorder="1" applyAlignment="1">
      <alignment horizontal="right" vertical="center"/>
    </xf>
    <xf numFmtId="0" fontId="22" fillId="0" borderId="1" xfId="10" applyFont="1" applyBorder="1" applyAlignment="1">
      <alignment horizontal="left"/>
    </xf>
    <xf numFmtId="0" fontId="23" fillId="5" borderId="1" xfId="3" applyFont="1" applyFill="1" applyBorder="1">
      <alignment vertical="center"/>
    </xf>
    <xf numFmtId="0" fontId="24" fillId="5" borderId="1" xfId="14" applyFont="1" applyFill="1" applyBorder="1" applyAlignment="1">
      <alignment horizontal="left" vertical="center"/>
    </xf>
    <xf numFmtId="0" fontId="24" fillId="0" borderId="1" xfId="14" applyFont="1" applyBorder="1" applyAlignment="1">
      <alignment horizontal="left" vertical="center"/>
    </xf>
    <xf numFmtId="0" fontId="25" fillId="5" borderId="1" xfId="12" applyFont="1" applyFill="1" applyBorder="1" applyAlignment="1">
      <alignment horizontal="left"/>
    </xf>
    <xf numFmtId="0" fontId="24" fillId="0" borderId="1" xfId="6" applyFont="1" applyBorder="1" applyAlignment="1">
      <alignment horizontal="left" vertical="center"/>
    </xf>
    <xf numFmtId="0" fontId="23" fillId="0" borderId="1" xfId="10" applyFont="1" applyBorder="1" applyAlignment="1">
      <alignment horizontal="left"/>
    </xf>
    <xf numFmtId="0" fontId="24" fillId="5" borderId="1" xfId="0" applyFont="1" applyFill="1" applyBorder="1" applyAlignment="1">
      <alignment horizontal="left" vertical="center"/>
    </xf>
    <xf numFmtId="0" fontId="25" fillId="5" borderId="1" xfId="3" applyFont="1" applyFill="1" applyBorder="1" applyAlignment="1">
      <alignment horizontal="left" vertical="center"/>
    </xf>
    <xf numFmtId="0" fontId="26" fillId="0" borderId="1" xfId="14" applyFont="1" applyBorder="1">
      <alignment vertical="center"/>
    </xf>
    <xf numFmtId="0" fontId="25" fillId="5" borderId="1" xfId="6" applyFont="1" applyFill="1" applyBorder="1" applyAlignment="1">
      <alignment horizontal="left" vertical="center"/>
    </xf>
    <xf numFmtId="0" fontId="27" fillId="0" borderId="1" xfId="0" applyFont="1" applyBorder="1" applyAlignment="1">
      <alignment horizontal="center" vertical="center"/>
    </xf>
    <xf numFmtId="0" fontId="22" fillId="0" borderId="1" xfId="15" applyFont="1" applyBorder="1">
      <alignment vertical="center"/>
    </xf>
    <xf numFmtId="0" fontId="26" fillId="0" borderId="1" xfId="15" applyFont="1" applyBorder="1" applyAlignment="1">
      <alignment horizontal="left" vertical="center"/>
    </xf>
    <xf numFmtId="0" fontId="24" fillId="5" borderId="1" xfId="14" applyFont="1" applyFill="1" applyBorder="1">
      <alignment vertical="center"/>
    </xf>
    <xf numFmtId="0" fontId="23" fillId="8" borderId="1" xfId="6" applyFont="1" applyFill="1" applyBorder="1" applyAlignment="1">
      <alignment horizontal="left" vertical="center"/>
    </xf>
    <xf numFmtId="0" fontId="27" fillId="8" borderId="1" xfId="0" applyFont="1" applyFill="1" applyBorder="1">
      <alignment vertical="center"/>
    </xf>
    <xf numFmtId="0" fontId="24" fillId="8" borderId="1" xfId="3" applyFont="1" applyFill="1" applyBorder="1" applyAlignment="1">
      <alignment horizontal="left" vertical="center"/>
    </xf>
    <xf numFmtId="0" fontId="23" fillId="5" borderId="1" xfId="0" applyFont="1" applyFill="1" applyBorder="1" applyAlignment="1">
      <alignment horizontal="right"/>
    </xf>
    <xf numFmtId="0" fontId="22" fillId="5" borderId="1" xfId="3" applyFont="1" applyFill="1" applyBorder="1">
      <alignment vertical="center"/>
    </xf>
    <xf numFmtId="0" fontId="23" fillId="0" borderId="1" xfId="10" applyFont="1" applyBorder="1" applyAlignment="1">
      <alignment horizontal="right"/>
    </xf>
    <xf numFmtId="0" fontId="21" fillId="0" borderId="1" xfId="0" applyFont="1" applyBorder="1">
      <alignment vertical="center"/>
    </xf>
    <xf numFmtId="0" fontId="21" fillId="0" borderId="1" xfId="0" applyFont="1" applyBorder="1" applyAlignment="1">
      <alignment horizontal="right" vertical="center"/>
    </xf>
    <xf numFmtId="0" fontId="21" fillId="0" borderId="1" xfId="3" applyFont="1" applyBorder="1" applyAlignment="1">
      <alignment horizontal="center" vertical="center"/>
    </xf>
    <xf numFmtId="0" fontId="21" fillId="4" borderId="1" xfId="0" applyFont="1" applyFill="1" applyBorder="1" applyAlignment="1">
      <alignment horizontal="center" vertical="center"/>
    </xf>
    <xf numFmtId="0" fontId="22" fillId="0" borderId="1" xfId="6" applyFont="1" applyBorder="1">
      <alignment vertical="center"/>
    </xf>
    <xf numFmtId="0" fontId="22" fillId="8" borderId="1" xfId="4" applyFont="1" applyFill="1" applyBorder="1" applyAlignment="1">
      <alignment horizontal="left" vertical="center"/>
    </xf>
    <xf numFmtId="0" fontId="20" fillId="0" borderId="2" xfId="0" applyFont="1" applyBorder="1">
      <alignment vertical="center"/>
    </xf>
    <xf numFmtId="0" fontId="21" fillId="0" borderId="7" xfId="0" applyFont="1" applyBorder="1">
      <alignment vertical="center"/>
    </xf>
    <xf numFmtId="0" fontId="23" fillId="0" borderId="1" xfId="0" applyFont="1" applyBorder="1" applyAlignment="1">
      <alignment horizontal="left" vertical="center"/>
    </xf>
    <xf numFmtId="0" fontId="32" fillId="0" borderId="1" xfId="0" applyFont="1" applyBorder="1" applyAlignment="1">
      <alignment horizontal="left" vertical="center"/>
    </xf>
    <xf numFmtId="0" fontId="33" fillId="0" borderId="1" xfId="0" applyFont="1" applyBorder="1" applyAlignment="1">
      <alignment horizontal="left" vertical="center"/>
    </xf>
    <xf numFmtId="0" fontId="34" fillId="0" borderId="1" xfId="0" applyFont="1" applyBorder="1" applyAlignment="1">
      <alignment horizontal="left" vertical="center"/>
    </xf>
    <xf numFmtId="0" fontId="21" fillId="0" borderId="0" xfId="0" applyFont="1">
      <alignment vertical="center"/>
    </xf>
    <xf numFmtId="0" fontId="10" fillId="5" borderId="1" xfId="3" applyFill="1" applyBorder="1" applyAlignment="1">
      <alignment horizontal="center" vertical="center"/>
    </xf>
    <xf numFmtId="0" fontId="32" fillId="0" borderId="1" xfId="0" applyFont="1" applyBorder="1">
      <alignment vertical="center"/>
    </xf>
    <xf numFmtId="0" fontId="33" fillId="0" borderId="1" xfId="0" applyFont="1" applyBorder="1">
      <alignment vertical="center"/>
    </xf>
    <xf numFmtId="0" fontId="3" fillId="4" borderId="6" xfId="0" applyFont="1" applyFill="1" applyBorder="1">
      <alignment vertical="center"/>
    </xf>
    <xf numFmtId="0" fontId="3" fillId="4" borderId="9" xfId="0" applyFont="1" applyFill="1" applyBorder="1">
      <alignment vertical="center"/>
    </xf>
    <xf numFmtId="0" fontId="3" fillId="4" borderId="0" xfId="0" applyFont="1" applyFill="1" applyAlignment="1">
      <alignment horizontal="center" vertical="center"/>
    </xf>
    <xf numFmtId="0" fontId="3" fillId="0" borderId="3" xfId="0" applyFont="1" applyBorder="1">
      <alignment vertical="center"/>
    </xf>
    <xf numFmtId="0" fontId="7" fillId="0" borderId="0" xfId="0" applyFont="1">
      <alignment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3" fillId="6" borderId="1" xfId="0" applyFont="1" applyFill="1" applyBorder="1" applyAlignment="1">
      <alignment horizontal="center" vertical="center"/>
    </xf>
    <xf numFmtId="0" fontId="3" fillId="4" borderId="1" xfId="0" applyFont="1" applyFill="1" applyBorder="1" applyAlignment="1">
      <alignment horizontal="center" vertical="center"/>
    </xf>
    <xf numFmtId="0" fontId="3" fillId="0" borderId="1" xfId="0" applyFont="1" applyBorder="1">
      <alignment vertical="center"/>
    </xf>
    <xf numFmtId="0" fontId="3" fillId="11" borderId="1" xfId="0" applyFont="1" applyFill="1" applyBorder="1" applyAlignment="1">
      <alignment horizontal="center" vertical="center"/>
    </xf>
    <xf numFmtId="0" fontId="3" fillId="12" borderId="1" xfId="0" applyFont="1" applyFill="1" applyBorder="1" applyAlignment="1">
      <alignment horizontal="center" vertical="center"/>
    </xf>
    <xf numFmtId="0" fontId="3" fillId="13" borderId="1" xfId="0" applyFont="1" applyFill="1" applyBorder="1" applyAlignment="1">
      <alignment horizontal="center" vertical="center"/>
    </xf>
    <xf numFmtId="0" fontId="3" fillId="14" borderId="1" xfId="0" applyFont="1" applyFill="1" applyBorder="1" applyAlignment="1">
      <alignment horizontal="center" vertical="center"/>
    </xf>
    <xf numFmtId="0" fontId="3" fillId="15" borderId="1" xfId="0" applyFont="1" applyFill="1" applyBorder="1" applyAlignment="1">
      <alignment horizontal="center" vertical="center"/>
    </xf>
    <xf numFmtId="0" fontId="3" fillId="16" borderId="1" xfId="0" applyFont="1" applyFill="1" applyBorder="1" applyAlignment="1">
      <alignment horizontal="center" vertical="center"/>
    </xf>
    <xf numFmtId="0" fontId="3" fillId="7" borderId="1" xfId="0" applyFont="1" applyFill="1" applyBorder="1">
      <alignment vertical="center"/>
    </xf>
    <xf numFmtId="0" fontId="3" fillId="6" borderId="0" xfId="0" applyFont="1" applyFill="1" applyAlignment="1">
      <alignment horizontal="center" vertical="center"/>
    </xf>
    <xf numFmtId="0" fontId="3" fillId="0" borderId="0" xfId="0" applyFont="1" applyAlignment="1">
      <alignment horizontal="center" vertical="center" shrinkToFit="1"/>
    </xf>
    <xf numFmtId="0" fontId="18" fillId="0" borderId="0" xfId="0" applyFont="1" applyAlignment="1">
      <alignment horizontal="center" vertical="center"/>
    </xf>
    <xf numFmtId="9" fontId="4" fillId="0" borderId="0" xfId="1" applyFont="1" applyFill="1" applyBorder="1" applyAlignment="1">
      <alignment horizontal="center" vertical="center" shrinkToFit="1"/>
    </xf>
    <xf numFmtId="178" fontId="5" fillId="2" borderId="0" xfId="0" applyNumberFormat="1" applyFont="1" applyFill="1" applyAlignment="1">
      <alignment horizontal="center" vertical="center"/>
    </xf>
    <xf numFmtId="0" fontId="3" fillId="0" borderId="5" xfId="0" applyFont="1" applyBorder="1" applyAlignment="1">
      <alignment horizontal="center" vertical="center"/>
    </xf>
    <xf numFmtId="0" fontId="3" fillId="0" borderId="24" xfId="0" applyFont="1" applyBorder="1" applyAlignment="1">
      <alignment horizontal="center" vertical="center"/>
    </xf>
    <xf numFmtId="0" fontId="3" fillId="0" borderId="6" xfId="0" applyFont="1" applyBorder="1" applyAlignment="1">
      <alignment horizontal="center" vertical="center"/>
    </xf>
    <xf numFmtId="176" fontId="3" fillId="0" borderId="5" xfId="0" applyNumberFormat="1" applyFont="1" applyBorder="1" applyAlignment="1">
      <alignment horizontal="center" vertical="center"/>
    </xf>
    <xf numFmtId="176" fontId="3" fillId="0" borderId="0" xfId="0" applyNumberFormat="1" applyFont="1" applyAlignment="1">
      <alignment horizontal="center" vertical="center"/>
    </xf>
    <xf numFmtId="177" fontId="3" fillId="0" borderId="0" xfId="0" applyNumberFormat="1" applyFont="1" applyAlignment="1">
      <alignment horizontal="center" vertical="center"/>
    </xf>
    <xf numFmtId="177" fontId="3" fillId="0" borderId="6" xfId="0" applyNumberFormat="1" applyFont="1" applyBorder="1" applyAlignment="1">
      <alignment horizontal="center" vertical="center"/>
    </xf>
    <xf numFmtId="0" fontId="3" fillId="10" borderId="1" xfId="0" applyFont="1" applyFill="1" applyBorder="1" applyAlignment="1">
      <alignment horizontal="center" vertical="center"/>
    </xf>
    <xf numFmtId="0" fontId="3" fillId="12" borderId="1" xfId="0" applyFont="1" applyFill="1" applyBorder="1">
      <alignment vertical="center"/>
    </xf>
    <xf numFmtId="0" fontId="3" fillId="7" borderId="1" xfId="0" applyFont="1" applyFill="1" applyBorder="1" applyAlignment="1">
      <alignment horizontal="center" vertical="center"/>
    </xf>
    <xf numFmtId="0" fontId="3" fillId="7" borderId="21" xfId="0" applyFont="1" applyFill="1" applyBorder="1" applyAlignment="1">
      <alignment horizontal="center" vertical="center"/>
    </xf>
    <xf numFmtId="0" fontId="3" fillId="7" borderId="22" xfId="0" applyFont="1" applyFill="1" applyBorder="1" applyAlignment="1">
      <alignment horizontal="center" vertical="center"/>
    </xf>
    <xf numFmtId="0" fontId="18" fillId="0" borderId="10" xfId="0" applyFont="1" applyBorder="1" applyAlignment="1">
      <alignment horizontal="center" vertical="center"/>
    </xf>
    <xf numFmtId="0" fontId="18" fillId="0" borderId="11" xfId="0" applyFont="1" applyBorder="1" applyAlignment="1">
      <alignment horizontal="center" vertical="center"/>
    </xf>
    <xf numFmtId="0" fontId="18" fillId="0" borderId="12"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8" fillId="0" borderId="15" xfId="0" applyFont="1" applyBorder="1" applyAlignment="1">
      <alignment horizontal="center" vertical="center"/>
    </xf>
    <xf numFmtId="176" fontId="3" fillId="0" borderId="2" xfId="0" applyNumberFormat="1" applyFont="1" applyBorder="1" applyAlignment="1">
      <alignment horizontal="center" vertical="center"/>
    </xf>
    <xf numFmtId="176" fontId="3" fillId="0" borderId="3" xfId="0" applyNumberFormat="1" applyFont="1" applyBorder="1" applyAlignment="1">
      <alignment horizontal="center" vertical="center"/>
    </xf>
    <xf numFmtId="177" fontId="3" fillId="0" borderId="3" xfId="0" applyNumberFormat="1" applyFont="1" applyBorder="1" applyAlignment="1">
      <alignment horizontal="center" vertical="center"/>
    </xf>
    <xf numFmtId="177" fontId="3" fillId="0" borderId="4" xfId="0" applyNumberFormat="1" applyFont="1" applyBorder="1" applyAlignment="1">
      <alignment horizontal="center" vertical="center"/>
    </xf>
    <xf numFmtId="0" fontId="3" fillId="6" borderId="1" xfId="0" applyFont="1" applyFill="1" applyBorder="1" applyAlignment="1">
      <alignment horizontal="center" vertical="center"/>
    </xf>
    <xf numFmtId="0" fontId="3" fillId="0" borderId="7"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9" fontId="4" fillId="0" borderId="7" xfId="1" applyFont="1" applyFill="1" applyBorder="1" applyAlignment="1">
      <alignment horizontal="center" vertical="center" shrinkToFit="1"/>
    </xf>
    <xf numFmtId="9" fontId="4" fillId="0" borderId="8" xfId="1" applyFont="1" applyFill="1" applyBorder="1" applyAlignment="1">
      <alignment horizontal="center" vertical="center" shrinkToFit="1"/>
    </xf>
    <xf numFmtId="178" fontId="5" fillId="2" borderId="8" xfId="0" applyNumberFormat="1" applyFont="1" applyFill="1" applyBorder="1" applyAlignment="1">
      <alignment horizontal="center" vertical="center"/>
    </xf>
    <xf numFmtId="178" fontId="5" fillId="2" borderId="9" xfId="0" applyNumberFormat="1" applyFont="1" applyFill="1" applyBorder="1" applyAlignment="1">
      <alignment horizontal="center" vertical="center"/>
    </xf>
    <xf numFmtId="0" fontId="18" fillId="0" borderId="2" xfId="0" applyFont="1" applyBorder="1" applyAlignment="1">
      <alignment horizontal="center" vertical="center"/>
    </xf>
    <xf numFmtId="0" fontId="18" fillId="0" borderId="7" xfId="0" applyFont="1" applyBorder="1" applyAlignment="1">
      <alignment horizontal="center" vertical="center"/>
    </xf>
    <xf numFmtId="0" fontId="18" fillId="0" borderId="3" xfId="0" applyFont="1" applyBorder="1" applyAlignment="1">
      <alignment horizontal="center" vertical="center"/>
    </xf>
    <xf numFmtId="0" fontId="18" fillId="0" borderId="8" xfId="0" applyFont="1" applyBorder="1" applyAlignment="1">
      <alignment horizontal="center" vertical="center"/>
    </xf>
    <xf numFmtId="0" fontId="18" fillId="0" borderId="4" xfId="0" applyFont="1" applyBorder="1" applyAlignment="1">
      <alignment horizontal="center" vertical="center"/>
    </xf>
    <xf numFmtId="0" fontId="18" fillId="0" borderId="9" xfId="0" applyFont="1" applyBorder="1" applyAlignment="1">
      <alignment horizontal="center" vertical="center"/>
    </xf>
    <xf numFmtId="0" fontId="3" fillId="0" borderId="2" xfId="0" applyFont="1" applyBorder="1" applyAlignment="1">
      <alignment horizontal="center" vertical="center"/>
    </xf>
    <xf numFmtId="0" fontId="3" fillId="0" borderId="19"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18" fillId="2" borderId="4" xfId="0" applyFont="1" applyFill="1" applyBorder="1" applyAlignment="1">
      <alignment horizontal="center" vertical="center"/>
    </xf>
    <xf numFmtId="0" fontId="18" fillId="2" borderId="9"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8" xfId="0" applyFont="1" applyFill="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6" xfId="0" applyFont="1" applyBorder="1" applyAlignment="1">
      <alignment horizontal="center" vertical="center"/>
    </xf>
    <xf numFmtId="0" fontId="3" fillId="0" borderId="1"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2" borderId="3"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9" xfId="0" applyFont="1" applyFill="1" applyBorder="1" applyAlignment="1">
      <alignment horizontal="center" vertical="center"/>
    </xf>
    <xf numFmtId="0" fontId="3" fillId="9" borderId="17" xfId="0" applyFont="1" applyFill="1" applyBorder="1" applyAlignment="1">
      <alignment horizontal="center" vertical="center"/>
    </xf>
    <xf numFmtId="0" fontId="3" fillId="9" borderId="18" xfId="0" applyFont="1" applyFill="1" applyBorder="1" applyAlignment="1">
      <alignment horizontal="center" vertical="center"/>
    </xf>
    <xf numFmtId="0" fontId="3" fillId="9" borderId="16" xfId="0" applyFont="1" applyFill="1" applyBorder="1" applyAlignment="1">
      <alignment horizontal="center" vertical="center"/>
    </xf>
    <xf numFmtId="0" fontId="3" fillId="6" borderId="2" xfId="0" applyFont="1" applyFill="1" applyBorder="1" applyAlignment="1">
      <alignment horizontal="center" vertical="center"/>
    </xf>
    <xf numFmtId="0" fontId="3" fillId="6" borderId="4" xfId="0" applyFont="1" applyFill="1" applyBorder="1" applyAlignment="1">
      <alignment horizontal="center" vertical="center"/>
    </xf>
    <xf numFmtId="0" fontId="18" fillId="2" borderId="6" xfId="0" applyFont="1" applyFill="1" applyBorder="1" applyAlignment="1">
      <alignment horizontal="center" vertical="center"/>
    </xf>
    <xf numFmtId="0" fontId="18" fillId="0" borderId="5" xfId="0" applyFont="1" applyBorder="1" applyAlignment="1">
      <alignment horizontal="center" vertical="center"/>
    </xf>
    <xf numFmtId="0" fontId="18" fillId="2" borderId="0" xfId="0" applyFont="1" applyFill="1" applyAlignment="1">
      <alignment horizontal="center" vertical="center"/>
    </xf>
    <xf numFmtId="0" fontId="18" fillId="0" borderId="0" xfId="0" applyFont="1" applyAlignment="1">
      <alignment horizontal="center" vertical="center"/>
    </xf>
    <xf numFmtId="0" fontId="18" fillId="0" borderId="6" xfId="0" applyFont="1" applyBorder="1" applyAlignment="1">
      <alignment horizontal="center" vertical="center"/>
    </xf>
    <xf numFmtId="0" fontId="18" fillId="0" borderId="25" xfId="0" applyFont="1" applyBorder="1" applyAlignment="1">
      <alignment horizontal="center" vertical="center"/>
    </xf>
    <xf numFmtId="0" fontId="18" fillId="0" borderId="26" xfId="0" applyFont="1" applyBorder="1" applyAlignment="1">
      <alignment horizontal="center" vertical="center"/>
    </xf>
    <xf numFmtId="0" fontId="18" fillId="0" borderId="27" xfId="0" applyFont="1" applyBorder="1" applyAlignment="1">
      <alignment horizontal="center" vertical="center"/>
    </xf>
    <xf numFmtId="14" fontId="21" fillId="0" borderId="3" xfId="0" applyNumberFormat="1" applyFont="1" applyBorder="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20" fillId="0" borderId="3" xfId="0" applyFont="1" applyBorder="1" applyAlignment="1">
      <alignment horizontal="center" vertical="center"/>
    </xf>
    <xf numFmtId="0" fontId="20" fillId="0" borderId="8" xfId="0" applyFont="1" applyBorder="1" applyAlignment="1">
      <alignment horizontal="center" vertical="center"/>
    </xf>
  </cellXfs>
  <cellStyles count="17">
    <cellStyle name="Excel Built-in Normal 2" xfId="7" xr:uid="{56E0E411-E92D-4E2D-9D09-22349B0C2C86}"/>
    <cellStyle name="Excel Built-in Normal 3" xfId="9" xr:uid="{C7960FCA-09EE-48DC-A9E2-81C9F88AA269}"/>
    <cellStyle name="パーセント" xfId="1" builtinId="5"/>
    <cellStyle name="ハイパーリンク" xfId="2" builtinId="8"/>
    <cellStyle name="標準" xfId="0" builtinId="0"/>
    <cellStyle name="標準 10 2" xfId="12" xr:uid="{C7BDB9A9-9395-46E8-8741-74965CD2E806}"/>
    <cellStyle name="標準 13" xfId="16" xr:uid="{D6E83771-6419-4759-971E-FE7F2AB84078}"/>
    <cellStyle name="標準 2" xfId="5" xr:uid="{C0EFA6AF-B98E-4A76-A971-15A017AC9E0E}"/>
    <cellStyle name="標準 3 2" xfId="4" xr:uid="{C0C98A7D-2903-40F6-B4A1-1F5BF3AFDF6E}"/>
    <cellStyle name="標準 3_登録ナンバー 2" xfId="6" xr:uid="{FE4BF99D-5E4B-473F-854E-D80C98732BCC}"/>
    <cellStyle name="標準 4 2" xfId="10" xr:uid="{E015C0D7-3F41-458B-B0A8-A7EFDC167965}"/>
    <cellStyle name="標準 5" xfId="14" xr:uid="{83546F35-DBF5-4FB7-BEAE-622C04C299D4}"/>
    <cellStyle name="標準 5 2" xfId="15" xr:uid="{A0F5CCC1-CE2F-4869-B2F4-7C0B56318BF8}"/>
    <cellStyle name="標準 6 2" xfId="11" xr:uid="{4DF79579-5EED-4E28-B116-85DFD13B0E73}"/>
    <cellStyle name="標準 8" xfId="8" xr:uid="{FFAB378B-A643-43D7-86EA-86BAE72FBDDA}"/>
    <cellStyle name="標準 9 2" xfId="13" xr:uid="{8914D3D7-ED45-4D4A-B1BD-862DECAF372E}"/>
    <cellStyle name="標準_Book2_登録ナンバー" xfId="3" xr:uid="{37EA047C-3BE1-4A25-A89F-DA1E7959443C}"/>
  </cellStyles>
  <dxfs count="5">
    <dxf>
      <font>
        <color rgb="FFFF0000"/>
      </font>
    </dxf>
    <dxf>
      <font>
        <color rgb="FFFF0000"/>
      </font>
    </dxf>
    <dxf>
      <font>
        <color rgb="FFFF0000"/>
      </font>
    </dxf>
    <dxf>
      <font>
        <color rgb="FFFF0000"/>
      </font>
    </dxf>
    <dxf>
      <font>
        <color rgb="FFFF0000"/>
      </font>
    </dxf>
  </dxfs>
  <tableStyles count="0" defaultTableStyle="TableStyleMedium2" defaultPivotStyle="PivotStyleLight16"/>
  <colors>
    <mruColors>
      <color rgb="FFCC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542925</xdr:colOff>
      <xdr:row>446</xdr:row>
      <xdr:rowOff>114300</xdr:rowOff>
    </xdr:from>
    <xdr:to>
      <xdr:col>2</xdr:col>
      <xdr:colOff>85725</xdr:colOff>
      <xdr:row>446</xdr:row>
      <xdr:rowOff>114300</xdr:rowOff>
    </xdr:to>
    <xdr:sp macro="" textlink="">
      <xdr:nvSpPr>
        <xdr:cNvPr id="2" name="Line 8">
          <a:extLst>
            <a:ext uri="{FF2B5EF4-FFF2-40B4-BE49-F238E27FC236}">
              <a16:creationId xmlns:a16="http://schemas.microsoft.com/office/drawing/2014/main" id="{B6DE1E90-3799-4E7F-A40C-600796635A4E}"/>
            </a:ext>
          </a:extLst>
        </xdr:cNvPr>
        <xdr:cNvSpPr>
          <a:spLocks noChangeShapeType="1"/>
        </xdr:cNvSpPr>
      </xdr:nvSpPr>
      <xdr:spPr bwMode="auto">
        <a:xfrm flipH="1">
          <a:off x="977900" y="75374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473</xdr:row>
      <xdr:rowOff>95250</xdr:rowOff>
    </xdr:from>
    <xdr:to>
      <xdr:col>2</xdr:col>
      <xdr:colOff>38100</xdr:colOff>
      <xdr:row>473</xdr:row>
      <xdr:rowOff>104775</xdr:rowOff>
    </xdr:to>
    <xdr:sp macro="" textlink="">
      <xdr:nvSpPr>
        <xdr:cNvPr id="3" name="Line 7">
          <a:extLst>
            <a:ext uri="{FF2B5EF4-FFF2-40B4-BE49-F238E27FC236}">
              <a16:creationId xmlns:a16="http://schemas.microsoft.com/office/drawing/2014/main" id="{6A7B347B-410B-4BCD-900E-026A1A5FB69E}"/>
            </a:ext>
          </a:extLst>
        </xdr:cNvPr>
        <xdr:cNvSpPr>
          <a:spLocks noChangeShapeType="1"/>
        </xdr:cNvSpPr>
      </xdr:nvSpPr>
      <xdr:spPr bwMode="auto">
        <a:xfrm flipH="1" flipV="1">
          <a:off x="977900" y="799846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474</xdr:row>
      <xdr:rowOff>114300</xdr:rowOff>
    </xdr:from>
    <xdr:to>
      <xdr:col>2</xdr:col>
      <xdr:colOff>0</xdr:colOff>
      <xdr:row>474</xdr:row>
      <xdr:rowOff>114300</xdr:rowOff>
    </xdr:to>
    <xdr:sp macro="" textlink="">
      <xdr:nvSpPr>
        <xdr:cNvPr id="4" name="Line 8">
          <a:extLst>
            <a:ext uri="{FF2B5EF4-FFF2-40B4-BE49-F238E27FC236}">
              <a16:creationId xmlns:a16="http://schemas.microsoft.com/office/drawing/2014/main" id="{65A77D81-852D-4E3C-86B4-78CDDF53EA11}"/>
            </a:ext>
          </a:extLst>
        </xdr:cNvPr>
        <xdr:cNvSpPr>
          <a:spLocks noChangeShapeType="1"/>
        </xdr:cNvSpPr>
      </xdr:nvSpPr>
      <xdr:spPr bwMode="auto">
        <a:xfrm flipH="1">
          <a:off x="977900" y="801751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532</xdr:row>
      <xdr:rowOff>114300</xdr:rowOff>
    </xdr:from>
    <xdr:to>
      <xdr:col>2</xdr:col>
      <xdr:colOff>76200</xdr:colOff>
      <xdr:row>532</xdr:row>
      <xdr:rowOff>114300</xdr:rowOff>
    </xdr:to>
    <xdr:sp macro="" textlink="">
      <xdr:nvSpPr>
        <xdr:cNvPr id="7" name="Line 8">
          <a:extLst>
            <a:ext uri="{FF2B5EF4-FFF2-40B4-BE49-F238E27FC236}">
              <a16:creationId xmlns:a16="http://schemas.microsoft.com/office/drawing/2014/main" id="{E1564F14-21AF-4760-B079-F3EE634373AE}"/>
            </a:ext>
          </a:extLst>
        </xdr:cNvPr>
        <xdr:cNvSpPr>
          <a:spLocks noChangeShapeType="1"/>
        </xdr:cNvSpPr>
      </xdr:nvSpPr>
      <xdr:spPr bwMode="auto">
        <a:xfrm flipH="1">
          <a:off x="977900" y="90119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427</xdr:row>
      <xdr:rowOff>114300</xdr:rowOff>
    </xdr:from>
    <xdr:to>
      <xdr:col>2</xdr:col>
      <xdr:colOff>76200</xdr:colOff>
      <xdr:row>427</xdr:row>
      <xdr:rowOff>114300</xdr:rowOff>
    </xdr:to>
    <xdr:sp macro="" textlink="">
      <xdr:nvSpPr>
        <xdr:cNvPr id="8" name="Line 8">
          <a:extLst>
            <a:ext uri="{FF2B5EF4-FFF2-40B4-BE49-F238E27FC236}">
              <a16:creationId xmlns:a16="http://schemas.microsoft.com/office/drawing/2014/main" id="{1FB3BB3F-350C-4728-8D45-A9AF3B16F2C1}"/>
            </a:ext>
          </a:extLst>
        </xdr:cNvPr>
        <xdr:cNvSpPr>
          <a:spLocks noChangeShapeType="1"/>
        </xdr:cNvSpPr>
      </xdr:nvSpPr>
      <xdr:spPr bwMode="auto">
        <a:xfrm flipH="1">
          <a:off x="977900" y="72116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532</xdr:row>
      <xdr:rowOff>114300</xdr:rowOff>
    </xdr:from>
    <xdr:to>
      <xdr:col>2</xdr:col>
      <xdr:colOff>76200</xdr:colOff>
      <xdr:row>532</xdr:row>
      <xdr:rowOff>114300</xdr:rowOff>
    </xdr:to>
    <xdr:sp macro="" textlink="">
      <xdr:nvSpPr>
        <xdr:cNvPr id="9" name="Line 8">
          <a:extLst>
            <a:ext uri="{FF2B5EF4-FFF2-40B4-BE49-F238E27FC236}">
              <a16:creationId xmlns:a16="http://schemas.microsoft.com/office/drawing/2014/main" id="{E82E5F08-1A20-44CF-9FFC-828F19D13FC9}"/>
            </a:ext>
          </a:extLst>
        </xdr:cNvPr>
        <xdr:cNvSpPr>
          <a:spLocks noChangeShapeType="1"/>
        </xdr:cNvSpPr>
      </xdr:nvSpPr>
      <xdr:spPr bwMode="auto">
        <a:xfrm flipH="1">
          <a:off x="977900" y="90119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427</xdr:row>
      <xdr:rowOff>114300</xdr:rowOff>
    </xdr:from>
    <xdr:to>
      <xdr:col>2</xdr:col>
      <xdr:colOff>76200</xdr:colOff>
      <xdr:row>427</xdr:row>
      <xdr:rowOff>114300</xdr:rowOff>
    </xdr:to>
    <xdr:sp macro="" textlink="">
      <xdr:nvSpPr>
        <xdr:cNvPr id="10" name="Line 8">
          <a:extLst>
            <a:ext uri="{FF2B5EF4-FFF2-40B4-BE49-F238E27FC236}">
              <a16:creationId xmlns:a16="http://schemas.microsoft.com/office/drawing/2014/main" id="{26157B89-8AE2-416A-8894-923E970221F3}"/>
            </a:ext>
          </a:extLst>
        </xdr:cNvPr>
        <xdr:cNvSpPr>
          <a:spLocks noChangeShapeType="1"/>
        </xdr:cNvSpPr>
      </xdr:nvSpPr>
      <xdr:spPr bwMode="auto">
        <a:xfrm flipH="1">
          <a:off x="977900" y="72116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419</xdr:row>
      <xdr:rowOff>114300</xdr:rowOff>
    </xdr:from>
    <xdr:to>
      <xdr:col>2</xdr:col>
      <xdr:colOff>76200</xdr:colOff>
      <xdr:row>419</xdr:row>
      <xdr:rowOff>114300</xdr:rowOff>
    </xdr:to>
    <xdr:sp macro="" textlink="">
      <xdr:nvSpPr>
        <xdr:cNvPr id="11" name="Line 8">
          <a:extLst>
            <a:ext uri="{FF2B5EF4-FFF2-40B4-BE49-F238E27FC236}">
              <a16:creationId xmlns:a16="http://schemas.microsoft.com/office/drawing/2014/main" id="{5B31159D-0049-447D-AACD-9794D2043062}"/>
            </a:ext>
          </a:extLst>
        </xdr:cNvPr>
        <xdr:cNvSpPr>
          <a:spLocks noChangeShapeType="1"/>
        </xdr:cNvSpPr>
      </xdr:nvSpPr>
      <xdr:spPr bwMode="auto">
        <a:xfrm flipH="1">
          <a:off x="977900" y="70745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447</xdr:row>
      <xdr:rowOff>95250</xdr:rowOff>
    </xdr:from>
    <xdr:to>
      <xdr:col>2</xdr:col>
      <xdr:colOff>38100</xdr:colOff>
      <xdr:row>447</xdr:row>
      <xdr:rowOff>104775</xdr:rowOff>
    </xdr:to>
    <xdr:sp macro="" textlink="">
      <xdr:nvSpPr>
        <xdr:cNvPr id="12" name="Line 7">
          <a:extLst>
            <a:ext uri="{FF2B5EF4-FFF2-40B4-BE49-F238E27FC236}">
              <a16:creationId xmlns:a16="http://schemas.microsoft.com/office/drawing/2014/main" id="{B310F411-03B3-4C4D-8FF9-9C2265518AB1}"/>
            </a:ext>
          </a:extLst>
        </xdr:cNvPr>
        <xdr:cNvSpPr>
          <a:spLocks noChangeShapeType="1"/>
        </xdr:cNvSpPr>
      </xdr:nvSpPr>
      <xdr:spPr bwMode="auto">
        <a:xfrm flipH="1" flipV="1">
          <a:off x="977900" y="75526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448</xdr:row>
      <xdr:rowOff>114300</xdr:rowOff>
    </xdr:from>
    <xdr:to>
      <xdr:col>2</xdr:col>
      <xdr:colOff>0</xdr:colOff>
      <xdr:row>448</xdr:row>
      <xdr:rowOff>114300</xdr:rowOff>
    </xdr:to>
    <xdr:sp macro="" textlink="">
      <xdr:nvSpPr>
        <xdr:cNvPr id="13" name="Line 8">
          <a:extLst>
            <a:ext uri="{FF2B5EF4-FFF2-40B4-BE49-F238E27FC236}">
              <a16:creationId xmlns:a16="http://schemas.microsoft.com/office/drawing/2014/main" id="{58AFDF33-75F0-4489-A0EC-11F00210878A}"/>
            </a:ext>
          </a:extLst>
        </xdr:cNvPr>
        <xdr:cNvSpPr>
          <a:spLocks noChangeShapeType="1"/>
        </xdr:cNvSpPr>
      </xdr:nvSpPr>
      <xdr:spPr bwMode="auto">
        <a:xfrm flipH="1">
          <a:off x="977900" y="75717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446</xdr:row>
      <xdr:rowOff>114300</xdr:rowOff>
    </xdr:from>
    <xdr:to>
      <xdr:col>2</xdr:col>
      <xdr:colOff>85725</xdr:colOff>
      <xdr:row>446</xdr:row>
      <xdr:rowOff>114300</xdr:rowOff>
    </xdr:to>
    <xdr:sp macro="" textlink="">
      <xdr:nvSpPr>
        <xdr:cNvPr id="16" name="Line 8">
          <a:extLst>
            <a:ext uri="{FF2B5EF4-FFF2-40B4-BE49-F238E27FC236}">
              <a16:creationId xmlns:a16="http://schemas.microsoft.com/office/drawing/2014/main" id="{1BCDB19B-0A17-481D-8ABF-3818F8EF34DC}"/>
            </a:ext>
          </a:extLst>
        </xdr:cNvPr>
        <xdr:cNvSpPr>
          <a:spLocks noChangeShapeType="1"/>
        </xdr:cNvSpPr>
      </xdr:nvSpPr>
      <xdr:spPr bwMode="auto">
        <a:xfrm flipH="1">
          <a:off x="977900" y="75374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473</xdr:row>
      <xdr:rowOff>95250</xdr:rowOff>
    </xdr:from>
    <xdr:to>
      <xdr:col>2</xdr:col>
      <xdr:colOff>38100</xdr:colOff>
      <xdr:row>473</xdr:row>
      <xdr:rowOff>104775</xdr:rowOff>
    </xdr:to>
    <xdr:sp macro="" textlink="">
      <xdr:nvSpPr>
        <xdr:cNvPr id="17" name="Line 7">
          <a:extLst>
            <a:ext uri="{FF2B5EF4-FFF2-40B4-BE49-F238E27FC236}">
              <a16:creationId xmlns:a16="http://schemas.microsoft.com/office/drawing/2014/main" id="{24F84274-3CA7-4616-BF7F-C9C9DE0F1C05}"/>
            </a:ext>
          </a:extLst>
        </xdr:cNvPr>
        <xdr:cNvSpPr>
          <a:spLocks noChangeShapeType="1"/>
        </xdr:cNvSpPr>
      </xdr:nvSpPr>
      <xdr:spPr bwMode="auto">
        <a:xfrm flipH="1" flipV="1">
          <a:off x="977900" y="799846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474</xdr:row>
      <xdr:rowOff>114300</xdr:rowOff>
    </xdr:from>
    <xdr:to>
      <xdr:col>2</xdr:col>
      <xdr:colOff>0</xdr:colOff>
      <xdr:row>474</xdr:row>
      <xdr:rowOff>114300</xdr:rowOff>
    </xdr:to>
    <xdr:sp macro="" textlink="">
      <xdr:nvSpPr>
        <xdr:cNvPr id="18" name="Line 8">
          <a:extLst>
            <a:ext uri="{FF2B5EF4-FFF2-40B4-BE49-F238E27FC236}">
              <a16:creationId xmlns:a16="http://schemas.microsoft.com/office/drawing/2014/main" id="{E3714BF2-71E7-4BA6-A1DB-775F2F686FFF}"/>
            </a:ext>
          </a:extLst>
        </xdr:cNvPr>
        <xdr:cNvSpPr>
          <a:spLocks noChangeShapeType="1"/>
        </xdr:cNvSpPr>
      </xdr:nvSpPr>
      <xdr:spPr bwMode="auto">
        <a:xfrm flipH="1">
          <a:off x="977900" y="801751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407</xdr:row>
      <xdr:rowOff>114300</xdr:rowOff>
    </xdr:from>
    <xdr:to>
      <xdr:col>2</xdr:col>
      <xdr:colOff>76200</xdr:colOff>
      <xdr:row>407</xdr:row>
      <xdr:rowOff>114300</xdr:rowOff>
    </xdr:to>
    <xdr:sp macro="" textlink="">
      <xdr:nvSpPr>
        <xdr:cNvPr id="26" name="Line 8">
          <a:extLst>
            <a:ext uri="{FF2B5EF4-FFF2-40B4-BE49-F238E27FC236}">
              <a16:creationId xmlns:a16="http://schemas.microsoft.com/office/drawing/2014/main" id="{B33670C7-4DBC-48D8-B706-1AEF68BF1F83}"/>
            </a:ext>
          </a:extLst>
        </xdr:cNvPr>
        <xdr:cNvSpPr>
          <a:spLocks noChangeShapeType="1"/>
        </xdr:cNvSpPr>
      </xdr:nvSpPr>
      <xdr:spPr bwMode="auto">
        <a:xfrm flipH="1">
          <a:off x="977900" y="68687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407</xdr:row>
      <xdr:rowOff>114300</xdr:rowOff>
    </xdr:from>
    <xdr:to>
      <xdr:col>2</xdr:col>
      <xdr:colOff>76200</xdr:colOff>
      <xdr:row>407</xdr:row>
      <xdr:rowOff>114300</xdr:rowOff>
    </xdr:to>
    <xdr:sp macro="" textlink="">
      <xdr:nvSpPr>
        <xdr:cNvPr id="28" name="Line 8">
          <a:extLst>
            <a:ext uri="{FF2B5EF4-FFF2-40B4-BE49-F238E27FC236}">
              <a16:creationId xmlns:a16="http://schemas.microsoft.com/office/drawing/2014/main" id="{EFE1EF59-94D8-464D-B133-D2B28A3543A8}"/>
            </a:ext>
          </a:extLst>
        </xdr:cNvPr>
        <xdr:cNvSpPr>
          <a:spLocks noChangeShapeType="1"/>
        </xdr:cNvSpPr>
      </xdr:nvSpPr>
      <xdr:spPr bwMode="auto">
        <a:xfrm flipH="1">
          <a:off x="977900" y="68687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335</xdr:row>
      <xdr:rowOff>114300</xdr:rowOff>
    </xdr:from>
    <xdr:to>
      <xdr:col>2</xdr:col>
      <xdr:colOff>76200</xdr:colOff>
      <xdr:row>335</xdr:row>
      <xdr:rowOff>114300</xdr:rowOff>
    </xdr:to>
    <xdr:sp macro="" textlink="">
      <xdr:nvSpPr>
        <xdr:cNvPr id="30" name="Line 8">
          <a:extLst>
            <a:ext uri="{FF2B5EF4-FFF2-40B4-BE49-F238E27FC236}">
              <a16:creationId xmlns:a16="http://schemas.microsoft.com/office/drawing/2014/main" id="{AADB9D5A-ACB5-454F-835E-B8D8A3B0F209}"/>
            </a:ext>
          </a:extLst>
        </xdr:cNvPr>
        <xdr:cNvSpPr>
          <a:spLocks noChangeShapeType="1"/>
        </xdr:cNvSpPr>
      </xdr:nvSpPr>
      <xdr:spPr bwMode="auto">
        <a:xfrm flipH="1">
          <a:off x="977900" y="55784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528</xdr:row>
      <xdr:rowOff>114300</xdr:rowOff>
    </xdr:from>
    <xdr:to>
      <xdr:col>2</xdr:col>
      <xdr:colOff>38100</xdr:colOff>
      <xdr:row>528</xdr:row>
      <xdr:rowOff>114300</xdr:rowOff>
    </xdr:to>
    <xdr:sp macro="" textlink="">
      <xdr:nvSpPr>
        <xdr:cNvPr id="50" name="Line 8">
          <a:extLst>
            <a:ext uri="{FF2B5EF4-FFF2-40B4-BE49-F238E27FC236}">
              <a16:creationId xmlns:a16="http://schemas.microsoft.com/office/drawing/2014/main" id="{A574720B-594D-4E2B-AC24-E26092D8142A}"/>
            </a:ext>
          </a:extLst>
        </xdr:cNvPr>
        <xdr:cNvSpPr>
          <a:spLocks noChangeShapeType="1"/>
        </xdr:cNvSpPr>
      </xdr:nvSpPr>
      <xdr:spPr bwMode="auto">
        <a:xfrm flipH="1">
          <a:off x="977900" y="894334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425</xdr:row>
      <xdr:rowOff>114300</xdr:rowOff>
    </xdr:from>
    <xdr:to>
      <xdr:col>2</xdr:col>
      <xdr:colOff>38100</xdr:colOff>
      <xdr:row>425</xdr:row>
      <xdr:rowOff>114300</xdr:rowOff>
    </xdr:to>
    <xdr:sp macro="" textlink="">
      <xdr:nvSpPr>
        <xdr:cNvPr id="51" name="Line 8">
          <a:extLst>
            <a:ext uri="{FF2B5EF4-FFF2-40B4-BE49-F238E27FC236}">
              <a16:creationId xmlns:a16="http://schemas.microsoft.com/office/drawing/2014/main" id="{CF473B18-57FA-491D-B1C5-7EDDD7581994}"/>
            </a:ext>
          </a:extLst>
        </xdr:cNvPr>
        <xdr:cNvSpPr>
          <a:spLocks noChangeShapeType="1"/>
        </xdr:cNvSpPr>
      </xdr:nvSpPr>
      <xdr:spPr bwMode="auto">
        <a:xfrm flipH="1">
          <a:off x="977900" y="717740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516</xdr:row>
      <xdr:rowOff>114300</xdr:rowOff>
    </xdr:from>
    <xdr:to>
      <xdr:col>2</xdr:col>
      <xdr:colOff>57150</xdr:colOff>
      <xdr:row>516</xdr:row>
      <xdr:rowOff>114300</xdr:rowOff>
    </xdr:to>
    <xdr:sp macro="" textlink="">
      <xdr:nvSpPr>
        <xdr:cNvPr id="52" name="Line 8">
          <a:extLst>
            <a:ext uri="{FF2B5EF4-FFF2-40B4-BE49-F238E27FC236}">
              <a16:creationId xmlns:a16="http://schemas.microsoft.com/office/drawing/2014/main" id="{7BC77501-068E-420D-B8F0-74760C7C37C6}"/>
            </a:ext>
          </a:extLst>
        </xdr:cNvPr>
        <xdr:cNvSpPr>
          <a:spLocks noChangeShapeType="1"/>
        </xdr:cNvSpPr>
      </xdr:nvSpPr>
      <xdr:spPr bwMode="auto">
        <a:xfrm flipH="1">
          <a:off x="977900" y="873760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411</xdr:row>
      <xdr:rowOff>114300</xdr:rowOff>
    </xdr:from>
    <xdr:to>
      <xdr:col>2</xdr:col>
      <xdr:colOff>57150</xdr:colOff>
      <xdr:row>411</xdr:row>
      <xdr:rowOff>114300</xdr:rowOff>
    </xdr:to>
    <xdr:sp macro="" textlink="">
      <xdr:nvSpPr>
        <xdr:cNvPr id="53" name="Line 8">
          <a:extLst>
            <a:ext uri="{FF2B5EF4-FFF2-40B4-BE49-F238E27FC236}">
              <a16:creationId xmlns:a16="http://schemas.microsoft.com/office/drawing/2014/main" id="{C6BE8180-62EF-4FF4-BD5F-6D91B2EF5BE5}"/>
            </a:ext>
          </a:extLst>
        </xdr:cNvPr>
        <xdr:cNvSpPr>
          <a:spLocks noChangeShapeType="1"/>
        </xdr:cNvSpPr>
      </xdr:nvSpPr>
      <xdr:spPr bwMode="auto">
        <a:xfrm flipH="1">
          <a:off x="977900" y="693737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526</xdr:row>
      <xdr:rowOff>114300</xdr:rowOff>
    </xdr:from>
    <xdr:to>
      <xdr:col>2</xdr:col>
      <xdr:colOff>57150</xdr:colOff>
      <xdr:row>526</xdr:row>
      <xdr:rowOff>114300</xdr:rowOff>
    </xdr:to>
    <xdr:sp macro="" textlink="">
      <xdr:nvSpPr>
        <xdr:cNvPr id="54" name="Line 8">
          <a:extLst>
            <a:ext uri="{FF2B5EF4-FFF2-40B4-BE49-F238E27FC236}">
              <a16:creationId xmlns:a16="http://schemas.microsoft.com/office/drawing/2014/main" id="{AA810A59-4B51-4C7D-A25A-02225A3538AE}"/>
            </a:ext>
          </a:extLst>
        </xdr:cNvPr>
        <xdr:cNvSpPr>
          <a:spLocks noChangeShapeType="1"/>
        </xdr:cNvSpPr>
      </xdr:nvSpPr>
      <xdr:spPr bwMode="auto">
        <a:xfrm flipH="1">
          <a:off x="977900" y="890905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417</xdr:row>
      <xdr:rowOff>114300</xdr:rowOff>
    </xdr:from>
    <xdr:to>
      <xdr:col>2</xdr:col>
      <xdr:colOff>57150</xdr:colOff>
      <xdr:row>417</xdr:row>
      <xdr:rowOff>114300</xdr:rowOff>
    </xdr:to>
    <xdr:sp macro="" textlink="">
      <xdr:nvSpPr>
        <xdr:cNvPr id="55" name="Line 8">
          <a:extLst>
            <a:ext uri="{FF2B5EF4-FFF2-40B4-BE49-F238E27FC236}">
              <a16:creationId xmlns:a16="http://schemas.microsoft.com/office/drawing/2014/main" id="{FAEE421C-EB96-4BBC-98AE-6C71EB2FA8C9}"/>
            </a:ext>
          </a:extLst>
        </xdr:cNvPr>
        <xdr:cNvSpPr>
          <a:spLocks noChangeShapeType="1"/>
        </xdr:cNvSpPr>
      </xdr:nvSpPr>
      <xdr:spPr bwMode="auto">
        <a:xfrm flipH="1">
          <a:off x="977900" y="704024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601</xdr:row>
      <xdr:rowOff>114300</xdr:rowOff>
    </xdr:from>
    <xdr:to>
      <xdr:col>2</xdr:col>
      <xdr:colOff>57150</xdr:colOff>
      <xdr:row>601</xdr:row>
      <xdr:rowOff>114300</xdr:rowOff>
    </xdr:to>
    <xdr:sp macro="" textlink="">
      <xdr:nvSpPr>
        <xdr:cNvPr id="56" name="Line 8">
          <a:extLst>
            <a:ext uri="{FF2B5EF4-FFF2-40B4-BE49-F238E27FC236}">
              <a16:creationId xmlns:a16="http://schemas.microsoft.com/office/drawing/2014/main" id="{A9F658B8-6B56-45A6-880C-AE0AABB2A32F}"/>
            </a:ext>
          </a:extLst>
        </xdr:cNvPr>
        <xdr:cNvSpPr>
          <a:spLocks noChangeShapeType="1"/>
        </xdr:cNvSpPr>
      </xdr:nvSpPr>
      <xdr:spPr bwMode="auto">
        <a:xfrm flipH="1">
          <a:off x="977900" y="1019492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466</xdr:row>
      <xdr:rowOff>114300</xdr:rowOff>
    </xdr:from>
    <xdr:to>
      <xdr:col>2</xdr:col>
      <xdr:colOff>57150</xdr:colOff>
      <xdr:row>466</xdr:row>
      <xdr:rowOff>114300</xdr:rowOff>
    </xdr:to>
    <xdr:sp macro="" textlink="">
      <xdr:nvSpPr>
        <xdr:cNvPr id="57" name="Line 8">
          <a:extLst>
            <a:ext uri="{FF2B5EF4-FFF2-40B4-BE49-F238E27FC236}">
              <a16:creationId xmlns:a16="http://schemas.microsoft.com/office/drawing/2014/main" id="{B95F6CCD-F310-4495-94A9-0B3F6424C876}"/>
            </a:ext>
          </a:extLst>
        </xdr:cNvPr>
        <xdr:cNvSpPr>
          <a:spLocks noChangeShapeType="1"/>
        </xdr:cNvSpPr>
      </xdr:nvSpPr>
      <xdr:spPr bwMode="auto">
        <a:xfrm flipH="1">
          <a:off x="977900" y="788035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563</xdr:row>
      <xdr:rowOff>114300</xdr:rowOff>
    </xdr:from>
    <xdr:to>
      <xdr:col>2</xdr:col>
      <xdr:colOff>66675</xdr:colOff>
      <xdr:row>563</xdr:row>
      <xdr:rowOff>114300</xdr:rowOff>
    </xdr:to>
    <xdr:sp macro="" textlink="">
      <xdr:nvSpPr>
        <xdr:cNvPr id="58" name="Line 8">
          <a:extLst>
            <a:ext uri="{FF2B5EF4-FFF2-40B4-BE49-F238E27FC236}">
              <a16:creationId xmlns:a16="http://schemas.microsoft.com/office/drawing/2014/main" id="{B6C448F6-E31F-4F1D-91E4-469759C4FAF5}"/>
            </a:ext>
          </a:extLst>
        </xdr:cNvPr>
        <xdr:cNvSpPr>
          <a:spLocks noChangeShapeType="1"/>
        </xdr:cNvSpPr>
      </xdr:nvSpPr>
      <xdr:spPr bwMode="auto">
        <a:xfrm flipH="1">
          <a:off x="977900" y="954341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450</xdr:row>
      <xdr:rowOff>114300</xdr:rowOff>
    </xdr:from>
    <xdr:to>
      <xdr:col>2</xdr:col>
      <xdr:colOff>66675</xdr:colOff>
      <xdr:row>450</xdr:row>
      <xdr:rowOff>114300</xdr:rowOff>
    </xdr:to>
    <xdr:sp macro="" textlink="">
      <xdr:nvSpPr>
        <xdr:cNvPr id="59" name="Line 8">
          <a:extLst>
            <a:ext uri="{FF2B5EF4-FFF2-40B4-BE49-F238E27FC236}">
              <a16:creationId xmlns:a16="http://schemas.microsoft.com/office/drawing/2014/main" id="{FE9649E5-2C06-43C1-8212-B0105CEAE631}"/>
            </a:ext>
          </a:extLst>
        </xdr:cNvPr>
        <xdr:cNvSpPr>
          <a:spLocks noChangeShapeType="1"/>
        </xdr:cNvSpPr>
      </xdr:nvSpPr>
      <xdr:spPr bwMode="auto">
        <a:xfrm flipH="1">
          <a:off x="977900" y="760603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457</xdr:row>
      <xdr:rowOff>114300</xdr:rowOff>
    </xdr:from>
    <xdr:to>
      <xdr:col>2</xdr:col>
      <xdr:colOff>76200</xdr:colOff>
      <xdr:row>457</xdr:row>
      <xdr:rowOff>114300</xdr:rowOff>
    </xdr:to>
    <xdr:sp macro="" textlink="">
      <xdr:nvSpPr>
        <xdr:cNvPr id="60" name="Line 8">
          <a:extLst>
            <a:ext uri="{FF2B5EF4-FFF2-40B4-BE49-F238E27FC236}">
              <a16:creationId xmlns:a16="http://schemas.microsoft.com/office/drawing/2014/main" id="{299486BC-100F-4884-8AC3-614047D28975}"/>
            </a:ext>
          </a:extLst>
        </xdr:cNvPr>
        <xdr:cNvSpPr>
          <a:spLocks noChangeShapeType="1"/>
        </xdr:cNvSpPr>
      </xdr:nvSpPr>
      <xdr:spPr bwMode="auto">
        <a:xfrm flipH="1">
          <a:off x="977900" y="77260450"/>
          <a:ext cx="0" cy="0"/>
        </a:xfrm>
        <a:prstGeom prst="line">
          <a:avLst/>
        </a:prstGeom>
        <a:noFill/>
        <a:ln w="9525">
          <a:solidFill>
            <a:srgbClr val="000000"/>
          </a:solidFill>
          <a:round/>
          <a:headEnd/>
          <a:tailEnd type="triangle" w="med" len="med"/>
        </a:ln>
      </xdr:spPr>
    </xdr:sp>
    <xdr:clientData/>
  </xdr:twoCellAnchor>
  <xdr:twoCellAnchor>
    <xdr:from>
      <xdr:col>2</xdr:col>
      <xdr:colOff>0</xdr:colOff>
      <xdr:row>485</xdr:row>
      <xdr:rowOff>95250</xdr:rowOff>
    </xdr:from>
    <xdr:to>
      <xdr:col>2</xdr:col>
      <xdr:colOff>38100</xdr:colOff>
      <xdr:row>485</xdr:row>
      <xdr:rowOff>104775</xdr:rowOff>
    </xdr:to>
    <xdr:sp macro="" textlink="">
      <xdr:nvSpPr>
        <xdr:cNvPr id="61" name="Line 7">
          <a:extLst>
            <a:ext uri="{FF2B5EF4-FFF2-40B4-BE49-F238E27FC236}">
              <a16:creationId xmlns:a16="http://schemas.microsoft.com/office/drawing/2014/main" id="{2636A8F3-A587-4FF3-9A61-4EE99D1D4EB5}"/>
            </a:ext>
          </a:extLst>
        </xdr:cNvPr>
        <xdr:cNvSpPr>
          <a:spLocks noChangeShapeType="1"/>
        </xdr:cNvSpPr>
      </xdr:nvSpPr>
      <xdr:spPr bwMode="auto">
        <a:xfrm flipH="1" flipV="1">
          <a:off x="977900" y="82042000"/>
          <a:ext cx="0" cy="9525"/>
        </a:xfrm>
        <a:prstGeom prst="line">
          <a:avLst/>
        </a:prstGeom>
        <a:noFill/>
        <a:ln w="9525">
          <a:solidFill>
            <a:srgbClr val="000000"/>
          </a:solidFill>
          <a:round/>
          <a:headEnd/>
          <a:tailEnd type="triangle" w="med" len="med"/>
        </a:ln>
      </xdr:spPr>
    </xdr:sp>
    <xdr:clientData/>
  </xdr:twoCellAnchor>
  <xdr:twoCellAnchor>
    <xdr:from>
      <xdr:col>2</xdr:col>
      <xdr:colOff>0</xdr:colOff>
      <xdr:row>486</xdr:row>
      <xdr:rowOff>114300</xdr:rowOff>
    </xdr:from>
    <xdr:to>
      <xdr:col>2</xdr:col>
      <xdr:colOff>0</xdr:colOff>
      <xdr:row>486</xdr:row>
      <xdr:rowOff>114300</xdr:rowOff>
    </xdr:to>
    <xdr:sp macro="" textlink="">
      <xdr:nvSpPr>
        <xdr:cNvPr id="62" name="Line 8">
          <a:extLst>
            <a:ext uri="{FF2B5EF4-FFF2-40B4-BE49-F238E27FC236}">
              <a16:creationId xmlns:a16="http://schemas.microsoft.com/office/drawing/2014/main" id="{B5E9C500-E879-4930-B08B-4EABDE4AF18C}"/>
            </a:ext>
          </a:extLst>
        </xdr:cNvPr>
        <xdr:cNvSpPr>
          <a:spLocks noChangeShapeType="1"/>
        </xdr:cNvSpPr>
      </xdr:nvSpPr>
      <xdr:spPr bwMode="auto">
        <a:xfrm flipH="1">
          <a:off x="977900" y="822325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457</xdr:row>
      <xdr:rowOff>114300</xdr:rowOff>
    </xdr:from>
    <xdr:to>
      <xdr:col>2</xdr:col>
      <xdr:colOff>542925</xdr:colOff>
      <xdr:row>457</xdr:row>
      <xdr:rowOff>114300</xdr:rowOff>
    </xdr:to>
    <xdr:sp macro="" textlink="">
      <xdr:nvSpPr>
        <xdr:cNvPr id="65" name="Line 8">
          <a:extLst>
            <a:ext uri="{FF2B5EF4-FFF2-40B4-BE49-F238E27FC236}">
              <a16:creationId xmlns:a16="http://schemas.microsoft.com/office/drawing/2014/main" id="{AD954438-CFF0-49FF-9EB3-D1F8A74A38D6}"/>
            </a:ext>
          </a:extLst>
        </xdr:cNvPr>
        <xdr:cNvSpPr>
          <a:spLocks noChangeShapeType="1"/>
        </xdr:cNvSpPr>
      </xdr:nvSpPr>
      <xdr:spPr bwMode="auto">
        <a:xfrm flipH="1">
          <a:off x="977900" y="77260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485</xdr:row>
      <xdr:rowOff>95250</xdr:rowOff>
    </xdr:from>
    <xdr:to>
      <xdr:col>2</xdr:col>
      <xdr:colOff>38100</xdr:colOff>
      <xdr:row>485</xdr:row>
      <xdr:rowOff>104775</xdr:rowOff>
    </xdr:to>
    <xdr:sp macro="" textlink="">
      <xdr:nvSpPr>
        <xdr:cNvPr id="66" name="Line 7">
          <a:extLst>
            <a:ext uri="{FF2B5EF4-FFF2-40B4-BE49-F238E27FC236}">
              <a16:creationId xmlns:a16="http://schemas.microsoft.com/office/drawing/2014/main" id="{13100479-67B7-48E0-B9E1-B858F7DDBC03}"/>
            </a:ext>
          </a:extLst>
        </xdr:cNvPr>
        <xdr:cNvSpPr>
          <a:spLocks noChangeShapeType="1"/>
        </xdr:cNvSpPr>
      </xdr:nvSpPr>
      <xdr:spPr bwMode="auto">
        <a:xfrm flipH="1" flipV="1">
          <a:off x="977900" y="820420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486</xdr:row>
      <xdr:rowOff>114300</xdr:rowOff>
    </xdr:from>
    <xdr:to>
      <xdr:col>2</xdr:col>
      <xdr:colOff>0</xdr:colOff>
      <xdr:row>486</xdr:row>
      <xdr:rowOff>114300</xdr:rowOff>
    </xdr:to>
    <xdr:sp macro="" textlink="">
      <xdr:nvSpPr>
        <xdr:cNvPr id="67" name="Line 8">
          <a:extLst>
            <a:ext uri="{FF2B5EF4-FFF2-40B4-BE49-F238E27FC236}">
              <a16:creationId xmlns:a16="http://schemas.microsoft.com/office/drawing/2014/main" id="{4DB29A80-000E-4264-9DFF-C10FFDAD0FD1}"/>
            </a:ext>
          </a:extLst>
        </xdr:cNvPr>
        <xdr:cNvSpPr>
          <a:spLocks noChangeShapeType="1"/>
        </xdr:cNvSpPr>
      </xdr:nvSpPr>
      <xdr:spPr bwMode="auto">
        <a:xfrm flipH="1">
          <a:off x="977900" y="82232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440</xdr:row>
      <xdr:rowOff>114300</xdr:rowOff>
    </xdr:from>
    <xdr:to>
      <xdr:col>2</xdr:col>
      <xdr:colOff>85725</xdr:colOff>
      <xdr:row>440</xdr:row>
      <xdr:rowOff>114300</xdr:rowOff>
    </xdr:to>
    <xdr:sp macro="" textlink="">
      <xdr:nvSpPr>
        <xdr:cNvPr id="70" name="Line 8">
          <a:extLst>
            <a:ext uri="{FF2B5EF4-FFF2-40B4-BE49-F238E27FC236}">
              <a16:creationId xmlns:a16="http://schemas.microsoft.com/office/drawing/2014/main" id="{D621850B-74C2-4A3F-ACCB-9C1F399569DC}"/>
            </a:ext>
          </a:extLst>
        </xdr:cNvPr>
        <xdr:cNvSpPr>
          <a:spLocks noChangeShapeType="1"/>
        </xdr:cNvSpPr>
      </xdr:nvSpPr>
      <xdr:spPr bwMode="auto">
        <a:xfrm flipH="1">
          <a:off x="977900" y="74345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467</xdr:row>
      <xdr:rowOff>95250</xdr:rowOff>
    </xdr:from>
    <xdr:to>
      <xdr:col>2</xdr:col>
      <xdr:colOff>38100</xdr:colOff>
      <xdr:row>467</xdr:row>
      <xdr:rowOff>104775</xdr:rowOff>
    </xdr:to>
    <xdr:sp macro="" textlink="">
      <xdr:nvSpPr>
        <xdr:cNvPr id="71" name="Line 7">
          <a:extLst>
            <a:ext uri="{FF2B5EF4-FFF2-40B4-BE49-F238E27FC236}">
              <a16:creationId xmlns:a16="http://schemas.microsoft.com/office/drawing/2014/main" id="{40435BBC-3596-4747-9E4E-3F110B5E1E6A}"/>
            </a:ext>
          </a:extLst>
        </xdr:cNvPr>
        <xdr:cNvSpPr>
          <a:spLocks noChangeShapeType="1"/>
        </xdr:cNvSpPr>
      </xdr:nvSpPr>
      <xdr:spPr bwMode="auto">
        <a:xfrm flipH="1" flipV="1">
          <a:off x="977900" y="78955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468</xdr:row>
      <xdr:rowOff>114300</xdr:rowOff>
    </xdr:from>
    <xdr:to>
      <xdr:col>2</xdr:col>
      <xdr:colOff>0</xdr:colOff>
      <xdr:row>468</xdr:row>
      <xdr:rowOff>114300</xdr:rowOff>
    </xdr:to>
    <xdr:sp macro="" textlink="">
      <xdr:nvSpPr>
        <xdr:cNvPr id="72" name="Line 8">
          <a:extLst>
            <a:ext uri="{FF2B5EF4-FFF2-40B4-BE49-F238E27FC236}">
              <a16:creationId xmlns:a16="http://schemas.microsoft.com/office/drawing/2014/main" id="{85F2BB99-B8C0-4DA5-87AF-62240778F538}"/>
            </a:ext>
          </a:extLst>
        </xdr:cNvPr>
        <xdr:cNvSpPr>
          <a:spLocks noChangeShapeType="1"/>
        </xdr:cNvSpPr>
      </xdr:nvSpPr>
      <xdr:spPr bwMode="auto">
        <a:xfrm flipH="1">
          <a:off x="977900" y="79146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526</xdr:row>
      <xdr:rowOff>114300</xdr:rowOff>
    </xdr:from>
    <xdr:to>
      <xdr:col>2</xdr:col>
      <xdr:colOff>76200</xdr:colOff>
      <xdr:row>526</xdr:row>
      <xdr:rowOff>114300</xdr:rowOff>
    </xdr:to>
    <xdr:sp macro="" textlink="">
      <xdr:nvSpPr>
        <xdr:cNvPr id="75" name="Line 8">
          <a:extLst>
            <a:ext uri="{FF2B5EF4-FFF2-40B4-BE49-F238E27FC236}">
              <a16:creationId xmlns:a16="http://schemas.microsoft.com/office/drawing/2014/main" id="{68061BF6-49B1-4450-97C5-56B6A2D8FEC3}"/>
            </a:ext>
          </a:extLst>
        </xdr:cNvPr>
        <xdr:cNvSpPr>
          <a:spLocks noChangeShapeType="1"/>
        </xdr:cNvSpPr>
      </xdr:nvSpPr>
      <xdr:spPr bwMode="auto">
        <a:xfrm flipH="1">
          <a:off x="977900" y="89090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421</xdr:row>
      <xdr:rowOff>114300</xdr:rowOff>
    </xdr:from>
    <xdr:to>
      <xdr:col>2</xdr:col>
      <xdr:colOff>76200</xdr:colOff>
      <xdr:row>421</xdr:row>
      <xdr:rowOff>114300</xdr:rowOff>
    </xdr:to>
    <xdr:sp macro="" textlink="">
      <xdr:nvSpPr>
        <xdr:cNvPr id="76" name="Line 8">
          <a:extLst>
            <a:ext uri="{FF2B5EF4-FFF2-40B4-BE49-F238E27FC236}">
              <a16:creationId xmlns:a16="http://schemas.microsoft.com/office/drawing/2014/main" id="{2DF9E1BF-74A3-4B1C-9B04-69A83605D580}"/>
            </a:ext>
          </a:extLst>
        </xdr:cNvPr>
        <xdr:cNvSpPr>
          <a:spLocks noChangeShapeType="1"/>
        </xdr:cNvSpPr>
      </xdr:nvSpPr>
      <xdr:spPr bwMode="auto">
        <a:xfrm flipH="1">
          <a:off x="977900" y="71088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526</xdr:row>
      <xdr:rowOff>114300</xdr:rowOff>
    </xdr:from>
    <xdr:to>
      <xdr:col>2</xdr:col>
      <xdr:colOff>76200</xdr:colOff>
      <xdr:row>526</xdr:row>
      <xdr:rowOff>114300</xdr:rowOff>
    </xdr:to>
    <xdr:sp macro="" textlink="">
      <xdr:nvSpPr>
        <xdr:cNvPr id="77" name="Line 8">
          <a:extLst>
            <a:ext uri="{FF2B5EF4-FFF2-40B4-BE49-F238E27FC236}">
              <a16:creationId xmlns:a16="http://schemas.microsoft.com/office/drawing/2014/main" id="{2F141737-DFF9-4F9E-93B4-EB3638945E39}"/>
            </a:ext>
          </a:extLst>
        </xdr:cNvPr>
        <xdr:cNvSpPr>
          <a:spLocks noChangeShapeType="1"/>
        </xdr:cNvSpPr>
      </xdr:nvSpPr>
      <xdr:spPr bwMode="auto">
        <a:xfrm flipH="1">
          <a:off x="977900" y="89090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421</xdr:row>
      <xdr:rowOff>114300</xdr:rowOff>
    </xdr:from>
    <xdr:to>
      <xdr:col>2</xdr:col>
      <xdr:colOff>76200</xdr:colOff>
      <xdr:row>421</xdr:row>
      <xdr:rowOff>114300</xdr:rowOff>
    </xdr:to>
    <xdr:sp macro="" textlink="">
      <xdr:nvSpPr>
        <xdr:cNvPr id="78" name="Line 8">
          <a:extLst>
            <a:ext uri="{FF2B5EF4-FFF2-40B4-BE49-F238E27FC236}">
              <a16:creationId xmlns:a16="http://schemas.microsoft.com/office/drawing/2014/main" id="{D89EEF23-C9A6-4C57-BECD-E624777B8FC9}"/>
            </a:ext>
          </a:extLst>
        </xdr:cNvPr>
        <xdr:cNvSpPr>
          <a:spLocks noChangeShapeType="1"/>
        </xdr:cNvSpPr>
      </xdr:nvSpPr>
      <xdr:spPr bwMode="auto">
        <a:xfrm flipH="1">
          <a:off x="977900" y="71088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413</xdr:row>
      <xdr:rowOff>114300</xdr:rowOff>
    </xdr:from>
    <xdr:to>
      <xdr:col>2</xdr:col>
      <xdr:colOff>76200</xdr:colOff>
      <xdr:row>413</xdr:row>
      <xdr:rowOff>114300</xdr:rowOff>
    </xdr:to>
    <xdr:sp macro="" textlink="">
      <xdr:nvSpPr>
        <xdr:cNvPr id="79" name="Line 8">
          <a:extLst>
            <a:ext uri="{FF2B5EF4-FFF2-40B4-BE49-F238E27FC236}">
              <a16:creationId xmlns:a16="http://schemas.microsoft.com/office/drawing/2014/main" id="{BA754E09-A88E-4A81-8BA5-F337DF62D4D0}"/>
            </a:ext>
          </a:extLst>
        </xdr:cNvPr>
        <xdr:cNvSpPr>
          <a:spLocks noChangeShapeType="1"/>
        </xdr:cNvSpPr>
      </xdr:nvSpPr>
      <xdr:spPr bwMode="auto">
        <a:xfrm flipH="1">
          <a:off x="977900" y="69716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441</xdr:row>
      <xdr:rowOff>95250</xdr:rowOff>
    </xdr:from>
    <xdr:to>
      <xdr:col>2</xdr:col>
      <xdr:colOff>38100</xdr:colOff>
      <xdr:row>441</xdr:row>
      <xdr:rowOff>104775</xdr:rowOff>
    </xdr:to>
    <xdr:sp macro="" textlink="">
      <xdr:nvSpPr>
        <xdr:cNvPr id="80" name="Line 7">
          <a:extLst>
            <a:ext uri="{FF2B5EF4-FFF2-40B4-BE49-F238E27FC236}">
              <a16:creationId xmlns:a16="http://schemas.microsoft.com/office/drawing/2014/main" id="{3C3BB086-CF33-498A-A60D-F2995113A8E2}"/>
            </a:ext>
          </a:extLst>
        </xdr:cNvPr>
        <xdr:cNvSpPr>
          <a:spLocks noChangeShapeType="1"/>
        </xdr:cNvSpPr>
      </xdr:nvSpPr>
      <xdr:spPr bwMode="auto">
        <a:xfrm flipH="1" flipV="1">
          <a:off x="977900" y="744982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442</xdr:row>
      <xdr:rowOff>114300</xdr:rowOff>
    </xdr:from>
    <xdr:to>
      <xdr:col>2</xdr:col>
      <xdr:colOff>0</xdr:colOff>
      <xdr:row>442</xdr:row>
      <xdr:rowOff>114300</xdr:rowOff>
    </xdr:to>
    <xdr:sp macro="" textlink="">
      <xdr:nvSpPr>
        <xdr:cNvPr id="81" name="Line 8">
          <a:extLst>
            <a:ext uri="{FF2B5EF4-FFF2-40B4-BE49-F238E27FC236}">
              <a16:creationId xmlns:a16="http://schemas.microsoft.com/office/drawing/2014/main" id="{A464AD2A-8BAD-4F03-94F4-268455FD943C}"/>
            </a:ext>
          </a:extLst>
        </xdr:cNvPr>
        <xdr:cNvSpPr>
          <a:spLocks noChangeShapeType="1"/>
        </xdr:cNvSpPr>
      </xdr:nvSpPr>
      <xdr:spPr bwMode="auto">
        <a:xfrm flipH="1">
          <a:off x="977900" y="74688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440</xdr:row>
      <xdr:rowOff>114300</xdr:rowOff>
    </xdr:from>
    <xdr:to>
      <xdr:col>2</xdr:col>
      <xdr:colOff>85725</xdr:colOff>
      <xdr:row>440</xdr:row>
      <xdr:rowOff>114300</xdr:rowOff>
    </xdr:to>
    <xdr:sp macro="" textlink="">
      <xdr:nvSpPr>
        <xdr:cNvPr id="82" name="Line 8">
          <a:extLst>
            <a:ext uri="{FF2B5EF4-FFF2-40B4-BE49-F238E27FC236}">
              <a16:creationId xmlns:a16="http://schemas.microsoft.com/office/drawing/2014/main" id="{5277E968-2E5C-4290-80EB-D8136276CE43}"/>
            </a:ext>
          </a:extLst>
        </xdr:cNvPr>
        <xdr:cNvSpPr>
          <a:spLocks noChangeShapeType="1"/>
        </xdr:cNvSpPr>
      </xdr:nvSpPr>
      <xdr:spPr bwMode="auto">
        <a:xfrm flipH="1">
          <a:off x="977900" y="74345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467</xdr:row>
      <xdr:rowOff>95250</xdr:rowOff>
    </xdr:from>
    <xdr:to>
      <xdr:col>2</xdr:col>
      <xdr:colOff>38100</xdr:colOff>
      <xdr:row>467</xdr:row>
      <xdr:rowOff>104775</xdr:rowOff>
    </xdr:to>
    <xdr:sp macro="" textlink="">
      <xdr:nvSpPr>
        <xdr:cNvPr id="83" name="Line 7">
          <a:extLst>
            <a:ext uri="{FF2B5EF4-FFF2-40B4-BE49-F238E27FC236}">
              <a16:creationId xmlns:a16="http://schemas.microsoft.com/office/drawing/2014/main" id="{E9E26DFC-13B1-45BC-81C6-16E29760DAE1}"/>
            </a:ext>
          </a:extLst>
        </xdr:cNvPr>
        <xdr:cNvSpPr>
          <a:spLocks noChangeShapeType="1"/>
        </xdr:cNvSpPr>
      </xdr:nvSpPr>
      <xdr:spPr bwMode="auto">
        <a:xfrm flipH="1" flipV="1">
          <a:off x="977900" y="78955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468</xdr:row>
      <xdr:rowOff>114300</xdr:rowOff>
    </xdr:from>
    <xdr:to>
      <xdr:col>2</xdr:col>
      <xdr:colOff>0</xdr:colOff>
      <xdr:row>468</xdr:row>
      <xdr:rowOff>114300</xdr:rowOff>
    </xdr:to>
    <xdr:sp macro="" textlink="">
      <xdr:nvSpPr>
        <xdr:cNvPr id="84" name="Line 8">
          <a:extLst>
            <a:ext uri="{FF2B5EF4-FFF2-40B4-BE49-F238E27FC236}">
              <a16:creationId xmlns:a16="http://schemas.microsoft.com/office/drawing/2014/main" id="{E32723EC-FDC9-48AD-A619-4202F937B140}"/>
            </a:ext>
          </a:extLst>
        </xdr:cNvPr>
        <xdr:cNvSpPr>
          <a:spLocks noChangeShapeType="1"/>
        </xdr:cNvSpPr>
      </xdr:nvSpPr>
      <xdr:spPr bwMode="auto">
        <a:xfrm flipH="1">
          <a:off x="977900" y="79146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385</xdr:row>
      <xdr:rowOff>114300</xdr:rowOff>
    </xdr:from>
    <xdr:to>
      <xdr:col>2</xdr:col>
      <xdr:colOff>85725</xdr:colOff>
      <xdr:row>385</xdr:row>
      <xdr:rowOff>114300</xdr:rowOff>
    </xdr:to>
    <xdr:sp macro="" textlink="">
      <xdr:nvSpPr>
        <xdr:cNvPr id="87" name="Line 8">
          <a:extLst>
            <a:ext uri="{FF2B5EF4-FFF2-40B4-BE49-F238E27FC236}">
              <a16:creationId xmlns:a16="http://schemas.microsoft.com/office/drawing/2014/main" id="{23FE3D6E-0BCF-4B57-8D4C-A4BD328CE2A2}"/>
            </a:ext>
          </a:extLst>
        </xdr:cNvPr>
        <xdr:cNvSpPr>
          <a:spLocks noChangeShapeType="1"/>
        </xdr:cNvSpPr>
      </xdr:nvSpPr>
      <xdr:spPr bwMode="auto">
        <a:xfrm flipH="1">
          <a:off x="977900" y="64693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411</xdr:row>
      <xdr:rowOff>95250</xdr:rowOff>
    </xdr:from>
    <xdr:to>
      <xdr:col>2</xdr:col>
      <xdr:colOff>38100</xdr:colOff>
      <xdr:row>411</xdr:row>
      <xdr:rowOff>104775</xdr:rowOff>
    </xdr:to>
    <xdr:sp macro="" textlink="">
      <xdr:nvSpPr>
        <xdr:cNvPr id="88" name="Line 7">
          <a:extLst>
            <a:ext uri="{FF2B5EF4-FFF2-40B4-BE49-F238E27FC236}">
              <a16:creationId xmlns:a16="http://schemas.microsoft.com/office/drawing/2014/main" id="{839ADC7A-AC99-4CD5-81A2-A8875875BCA2}"/>
            </a:ext>
          </a:extLst>
        </xdr:cNvPr>
        <xdr:cNvSpPr>
          <a:spLocks noChangeShapeType="1"/>
        </xdr:cNvSpPr>
      </xdr:nvSpPr>
      <xdr:spPr bwMode="auto">
        <a:xfrm flipH="1" flipV="1">
          <a:off x="977900" y="693547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412</xdr:row>
      <xdr:rowOff>114300</xdr:rowOff>
    </xdr:from>
    <xdr:to>
      <xdr:col>2</xdr:col>
      <xdr:colOff>0</xdr:colOff>
      <xdr:row>412</xdr:row>
      <xdr:rowOff>114300</xdr:rowOff>
    </xdr:to>
    <xdr:sp macro="" textlink="">
      <xdr:nvSpPr>
        <xdr:cNvPr id="89" name="Line 8">
          <a:extLst>
            <a:ext uri="{FF2B5EF4-FFF2-40B4-BE49-F238E27FC236}">
              <a16:creationId xmlns:a16="http://schemas.microsoft.com/office/drawing/2014/main" id="{544FD0CA-979D-4469-A2C6-EF6A07938942}"/>
            </a:ext>
          </a:extLst>
        </xdr:cNvPr>
        <xdr:cNvSpPr>
          <a:spLocks noChangeShapeType="1"/>
        </xdr:cNvSpPr>
      </xdr:nvSpPr>
      <xdr:spPr bwMode="auto">
        <a:xfrm flipH="1">
          <a:off x="977900" y="69545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436</xdr:row>
      <xdr:rowOff>114300</xdr:rowOff>
    </xdr:from>
    <xdr:to>
      <xdr:col>2</xdr:col>
      <xdr:colOff>76200</xdr:colOff>
      <xdr:row>436</xdr:row>
      <xdr:rowOff>114300</xdr:rowOff>
    </xdr:to>
    <xdr:sp macro="" textlink="">
      <xdr:nvSpPr>
        <xdr:cNvPr id="92" name="Line 8">
          <a:extLst>
            <a:ext uri="{FF2B5EF4-FFF2-40B4-BE49-F238E27FC236}">
              <a16:creationId xmlns:a16="http://schemas.microsoft.com/office/drawing/2014/main" id="{186095FE-8FDE-40D8-A6A6-B906601BFBB9}"/>
            </a:ext>
          </a:extLst>
        </xdr:cNvPr>
        <xdr:cNvSpPr>
          <a:spLocks noChangeShapeType="1"/>
        </xdr:cNvSpPr>
      </xdr:nvSpPr>
      <xdr:spPr bwMode="auto">
        <a:xfrm flipH="1">
          <a:off x="977900" y="736600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436</xdr:row>
      <xdr:rowOff>114300</xdr:rowOff>
    </xdr:from>
    <xdr:to>
      <xdr:col>2</xdr:col>
      <xdr:colOff>76200</xdr:colOff>
      <xdr:row>436</xdr:row>
      <xdr:rowOff>114300</xdr:rowOff>
    </xdr:to>
    <xdr:sp macro="" textlink="">
      <xdr:nvSpPr>
        <xdr:cNvPr id="94" name="Line 8">
          <a:extLst>
            <a:ext uri="{FF2B5EF4-FFF2-40B4-BE49-F238E27FC236}">
              <a16:creationId xmlns:a16="http://schemas.microsoft.com/office/drawing/2014/main" id="{EE208346-055C-4CA1-AB3A-1442B20DD3EF}"/>
            </a:ext>
          </a:extLst>
        </xdr:cNvPr>
        <xdr:cNvSpPr>
          <a:spLocks noChangeShapeType="1"/>
        </xdr:cNvSpPr>
      </xdr:nvSpPr>
      <xdr:spPr bwMode="auto">
        <a:xfrm flipH="1">
          <a:off x="977900" y="736600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386</xdr:row>
      <xdr:rowOff>95250</xdr:rowOff>
    </xdr:from>
    <xdr:to>
      <xdr:col>2</xdr:col>
      <xdr:colOff>38100</xdr:colOff>
      <xdr:row>386</xdr:row>
      <xdr:rowOff>104775</xdr:rowOff>
    </xdr:to>
    <xdr:sp macro="" textlink="">
      <xdr:nvSpPr>
        <xdr:cNvPr id="97" name="Line 7">
          <a:extLst>
            <a:ext uri="{FF2B5EF4-FFF2-40B4-BE49-F238E27FC236}">
              <a16:creationId xmlns:a16="http://schemas.microsoft.com/office/drawing/2014/main" id="{0E128228-806A-42BB-8FA5-C5460D5F77CE}"/>
            </a:ext>
          </a:extLst>
        </xdr:cNvPr>
        <xdr:cNvSpPr>
          <a:spLocks noChangeShapeType="1"/>
        </xdr:cNvSpPr>
      </xdr:nvSpPr>
      <xdr:spPr bwMode="auto">
        <a:xfrm flipH="1" flipV="1">
          <a:off x="977900" y="649097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387</xdr:row>
      <xdr:rowOff>114300</xdr:rowOff>
    </xdr:from>
    <xdr:to>
      <xdr:col>2</xdr:col>
      <xdr:colOff>0</xdr:colOff>
      <xdr:row>387</xdr:row>
      <xdr:rowOff>114300</xdr:rowOff>
    </xdr:to>
    <xdr:sp macro="" textlink="">
      <xdr:nvSpPr>
        <xdr:cNvPr id="98" name="Line 8">
          <a:extLst>
            <a:ext uri="{FF2B5EF4-FFF2-40B4-BE49-F238E27FC236}">
              <a16:creationId xmlns:a16="http://schemas.microsoft.com/office/drawing/2014/main" id="{D087137C-6128-456E-ACCE-BEACA8FA0975}"/>
            </a:ext>
          </a:extLst>
        </xdr:cNvPr>
        <xdr:cNvSpPr>
          <a:spLocks noChangeShapeType="1"/>
        </xdr:cNvSpPr>
      </xdr:nvSpPr>
      <xdr:spPr bwMode="auto">
        <a:xfrm flipH="1">
          <a:off x="977900" y="65163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385</xdr:row>
      <xdr:rowOff>114300</xdr:rowOff>
    </xdr:from>
    <xdr:to>
      <xdr:col>2</xdr:col>
      <xdr:colOff>85725</xdr:colOff>
      <xdr:row>385</xdr:row>
      <xdr:rowOff>114300</xdr:rowOff>
    </xdr:to>
    <xdr:sp macro="" textlink="">
      <xdr:nvSpPr>
        <xdr:cNvPr id="99" name="Line 8">
          <a:extLst>
            <a:ext uri="{FF2B5EF4-FFF2-40B4-BE49-F238E27FC236}">
              <a16:creationId xmlns:a16="http://schemas.microsoft.com/office/drawing/2014/main" id="{C841A6EF-F273-411D-A5E6-05F555951EBB}"/>
            </a:ext>
          </a:extLst>
        </xdr:cNvPr>
        <xdr:cNvSpPr>
          <a:spLocks noChangeShapeType="1"/>
        </xdr:cNvSpPr>
      </xdr:nvSpPr>
      <xdr:spPr bwMode="auto">
        <a:xfrm flipH="1">
          <a:off x="977900" y="64693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411</xdr:row>
      <xdr:rowOff>95250</xdr:rowOff>
    </xdr:from>
    <xdr:to>
      <xdr:col>2</xdr:col>
      <xdr:colOff>38100</xdr:colOff>
      <xdr:row>411</xdr:row>
      <xdr:rowOff>104775</xdr:rowOff>
    </xdr:to>
    <xdr:sp macro="" textlink="">
      <xdr:nvSpPr>
        <xdr:cNvPr id="100" name="Line 7">
          <a:extLst>
            <a:ext uri="{FF2B5EF4-FFF2-40B4-BE49-F238E27FC236}">
              <a16:creationId xmlns:a16="http://schemas.microsoft.com/office/drawing/2014/main" id="{F49D6A54-486F-4E67-B5AA-1DDD0844D6BD}"/>
            </a:ext>
          </a:extLst>
        </xdr:cNvPr>
        <xdr:cNvSpPr>
          <a:spLocks noChangeShapeType="1"/>
        </xdr:cNvSpPr>
      </xdr:nvSpPr>
      <xdr:spPr bwMode="auto">
        <a:xfrm flipH="1" flipV="1">
          <a:off x="977900" y="693547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412</xdr:row>
      <xdr:rowOff>114300</xdr:rowOff>
    </xdr:from>
    <xdr:to>
      <xdr:col>2</xdr:col>
      <xdr:colOff>0</xdr:colOff>
      <xdr:row>412</xdr:row>
      <xdr:rowOff>114300</xdr:rowOff>
    </xdr:to>
    <xdr:sp macro="" textlink="">
      <xdr:nvSpPr>
        <xdr:cNvPr id="101" name="Line 8">
          <a:extLst>
            <a:ext uri="{FF2B5EF4-FFF2-40B4-BE49-F238E27FC236}">
              <a16:creationId xmlns:a16="http://schemas.microsoft.com/office/drawing/2014/main" id="{440F4DC3-DE57-4343-8CFB-BE742F5EB709}"/>
            </a:ext>
          </a:extLst>
        </xdr:cNvPr>
        <xdr:cNvSpPr>
          <a:spLocks noChangeShapeType="1"/>
        </xdr:cNvSpPr>
      </xdr:nvSpPr>
      <xdr:spPr bwMode="auto">
        <a:xfrm flipH="1">
          <a:off x="977900" y="69545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400</xdr:row>
      <xdr:rowOff>114300</xdr:rowOff>
    </xdr:from>
    <xdr:to>
      <xdr:col>2</xdr:col>
      <xdr:colOff>76200</xdr:colOff>
      <xdr:row>400</xdr:row>
      <xdr:rowOff>114300</xdr:rowOff>
    </xdr:to>
    <xdr:sp macro="" textlink="">
      <xdr:nvSpPr>
        <xdr:cNvPr id="108" name="Line 8">
          <a:extLst>
            <a:ext uri="{FF2B5EF4-FFF2-40B4-BE49-F238E27FC236}">
              <a16:creationId xmlns:a16="http://schemas.microsoft.com/office/drawing/2014/main" id="{837612FF-18F0-44E6-B925-AC4A85F0BBAD}"/>
            </a:ext>
          </a:extLst>
        </xdr:cNvPr>
        <xdr:cNvSpPr>
          <a:spLocks noChangeShapeType="1"/>
        </xdr:cNvSpPr>
      </xdr:nvSpPr>
      <xdr:spPr bwMode="auto">
        <a:xfrm flipH="1">
          <a:off x="977900" y="67487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400</xdr:row>
      <xdr:rowOff>114300</xdr:rowOff>
    </xdr:from>
    <xdr:to>
      <xdr:col>2</xdr:col>
      <xdr:colOff>76200</xdr:colOff>
      <xdr:row>400</xdr:row>
      <xdr:rowOff>114300</xdr:rowOff>
    </xdr:to>
    <xdr:sp macro="" textlink="">
      <xdr:nvSpPr>
        <xdr:cNvPr id="110" name="Line 8">
          <a:extLst>
            <a:ext uri="{FF2B5EF4-FFF2-40B4-BE49-F238E27FC236}">
              <a16:creationId xmlns:a16="http://schemas.microsoft.com/office/drawing/2014/main" id="{CF2F1025-9EB2-456D-921E-9200E985C39A}"/>
            </a:ext>
          </a:extLst>
        </xdr:cNvPr>
        <xdr:cNvSpPr>
          <a:spLocks noChangeShapeType="1"/>
        </xdr:cNvSpPr>
      </xdr:nvSpPr>
      <xdr:spPr bwMode="auto">
        <a:xfrm flipH="1">
          <a:off x="977900" y="67487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330</xdr:row>
      <xdr:rowOff>114300</xdr:rowOff>
    </xdr:from>
    <xdr:to>
      <xdr:col>2</xdr:col>
      <xdr:colOff>76200</xdr:colOff>
      <xdr:row>330</xdr:row>
      <xdr:rowOff>114300</xdr:rowOff>
    </xdr:to>
    <xdr:sp macro="" textlink="">
      <xdr:nvSpPr>
        <xdr:cNvPr id="112" name="Line 8">
          <a:extLst>
            <a:ext uri="{FF2B5EF4-FFF2-40B4-BE49-F238E27FC236}">
              <a16:creationId xmlns:a16="http://schemas.microsoft.com/office/drawing/2014/main" id="{EACEBD79-3A43-416E-BC5F-12E62B760A82}"/>
            </a:ext>
          </a:extLst>
        </xdr:cNvPr>
        <xdr:cNvSpPr>
          <a:spLocks noChangeShapeType="1"/>
        </xdr:cNvSpPr>
      </xdr:nvSpPr>
      <xdr:spPr bwMode="auto">
        <a:xfrm flipH="1">
          <a:off x="977900" y="54705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440</xdr:row>
      <xdr:rowOff>114300</xdr:rowOff>
    </xdr:from>
    <xdr:to>
      <xdr:col>2</xdr:col>
      <xdr:colOff>85725</xdr:colOff>
      <xdr:row>440</xdr:row>
      <xdr:rowOff>114300</xdr:rowOff>
    </xdr:to>
    <xdr:sp macro="" textlink="">
      <xdr:nvSpPr>
        <xdr:cNvPr id="119" name="Line 8">
          <a:extLst>
            <a:ext uri="{FF2B5EF4-FFF2-40B4-BE49-F238E27FC236}">
              <a16:creationId xmlns:a16="http://schemas.microsoft.com/office/drawing/2014/main" id="{9C6C96B4-9372-45CB-8313-FDB5969399FE}"/>
            </a:ext>
          </a:extLst>
        </xdr:cNvPr>
        <xdr:cNvSpPr>
          <a:spLocks noChangeShapeType="1"/>
        </xdr:cNvSpPr>
      </xdr:nvSpPr>
      <xdr:spPr bwMode="auto">
        <a:xfrm flipH="1">
          <a:off x="977900" y="74345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467</xdr:row>
      <xdr:rowOff>95250</xdr:rowOff>
    </xdr:from>
    <xdr:to>
      <xdr:col>2</xdr:col>
      <xdr:colOff>38100</xdr:colOff>
      <xdr:row>467</xdr:row>
      <xdr:rowOff>104775</xdr:rowOff>
    </xdr:to>
    <xdr:sp macro="" textlink="">
      <xdr:nvSpPr>
        <xdr:cNvPr id="120" name="Line 7">
          <a:extLst>
            <a:ext uri="{FF2B5EF4-FFF2-40B4-BE49-F238E27FC236}">
              <a16:creationId xmlns:a16="http://schemas.microsoft.com/office/drawing/2014/main" id="{CECA538F-9534-49DE-937E-AB1738456CA4}"/>
            </a:ext>
          </a:extLst>
        </xdr:cNvPr>
        <xdr:cNvSpPr>
          <a:spLocks noChangeShapeType="1"/>
        </xdr:cNvSpPr>
      </xdr:nvSpPr>
      <xdr:spPr bwMode="auto">
        <a:xfrm flipH="1" flipV="1">
          <a:off x="977900" y="78955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468</xdr:row>
      <xdr:rowOff>114300</xdr:rowOff>
    </xdr:from>
    <xdr:to>
      <xdr:col>2</xdr:col>
      <xdr:colOff>0</xdr:colOff>
      <xdr:row>468</xdr:row>
      <xdr:rowOff>114300</xdr:rowOff>
    </xdr:to>
    <xdr:sp macro="" textlink="">
      <xdr:nvSpPr>
        <xdr:cNvPr id="121" name="Line 8">
          <a:extLst>
            <a:ext uri="{FF2B5EF4-FFF2-40B4-BE49-F238E27FC236}">
              <a16:creationId xmlns:a16="http://schemas.microsoft.com/office/drawing/2014/main" id="{9CF69A30-076D-44B1-A164-4C4DFDA23D3A}"/>
            </a:ext>
          </a:extLst>
        </xdr:cNvPr>
        <xdr:cNvSpPr>
          <a:spLocks noChangeShapeType="1"/>
        </xdr:cNvSpPr>
      </xdr:nvSpPr>
      <xdr:spPr bwMode="auto">
        <a:xfrm flipH="1">
          <a:off x="977900" y="79146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526</xdr:row>
      <xdr:rowOff>114300</xdr:rowOff>
    </xdr:from>
    <xdr:to>
      <xdr:col>2</xdr:col>
      <xdr:colOff>76200</xdr:colOff>
      <xdr:row>526</xdr:row>
      <xdr:rowOff>114300</xdr:rowOff>
    </xdr:to>
    <xdr:sp macro="" textlink="">
      <xdr:nvSpPr>
        <xdr:cNvPr id="124" name="Line 8">
          <a:extLst>
            <a:ext uri="{FF2B5EF4-FFF2-40B4-BE49-F238E27FC236}">
              <a16:creationId xmlns:a16="http://schemas.microsoft.com/office/drawing/2014/main" id="{DC3F5DBB-1497-4507-B115-698F92E9CA9C}"/>
            </a:ext>
          </a:extLst>
        </xdr:cNvPr>
        <xdr:cNvSpPr>
          <a:spLocks noChangeShapeType="1"/>
        </xdr:cNvSpPr>
      </xdr:nvSpPr>
      <xdr:spPr bwMode="auto">
        <a:xfrm flipH="1">
          <a:off x="977900" y="89090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421</xdr:row>
      <xdr:rowOff>114300</xdr:rowOff>
    </xdr:from>
    <xdr:to>
      <xdr:col>2</xdr:col>
      <xdr:colOff>76200</xdr:colOff>
      <xdr:row>421</xdr:row>
      <xdr:rowOff>114300</xdr:rowOff>
    </xdr:to>
    <xdr:sp macro="" textlink="">
      <xdr:nvSpPr>
        <xdr:cNvPr id="125" name="Line 8">
          <a:extLst>
            <a:ext uri="{FF2B5EF4-FFF2-40B4-BE49-F238E27FC236}">
              <a16:creationId xmlns:a16="http://schemas.microsoft.com/office/drawing/2014/main" id="{2010BF44-2ED7-4CCF-AB95-8A31862D7186}"/>
            </a:ext>
          </a:extLst>
        </xdr:cNvPr>
        <xdr:cNvSpPr>
          <a:spLocks noChangeShapeType="1"/>
        </xdr:cNvSpPr>
      </xdr:nvSpPr>
      <xdr:spPr bwMode="auto">
        <a:xfrm flipH="1">
          <a:off x="977900" y="71088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526</xdr:row>
      <xdr:rowOff>114300</xdr:rowOff>
    </xdr:from>
    <xdr:to>
      <xdr:col>2</xdr:col>
      <xdr:colOff>76200</xdr:colOff>
      <xdr:row>526</xdr:row>
      <xdr:rowOff>114300</xdr:rowOff>
    </xdr:to>
    <xdr:sp macro="" textlink="">
      <xdr:nvSpPr>
        <xdr:cNvPr id="126" name="Line 8">
          <a:extLst>
            <a:ext uri="{FF2B5EF4-FFF2-40B4-BE49-F238E27FC236}">
              <a16:creationId xmlns:a16="http://schemas.microsoft.com/office/drawing/2014/main" id="{A0A5C9F4-97ED-4A92-B58D-F9833EE73955}"/>
            </a:ext>
          </a:extLst>
        </xdr:cNvPr>
        <xdr:cNvSpPr>
          <a:spLocks noChangeShapeType="1"/>
        </xdr:cNvSpPr>
      </xdr:nvSpPr>
      <xdr:spPr bwMode="auto">
        <a:xfrm flipH="1">
          <a:off x="977900" y="89090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421</xdr:row>
      <xdr:rowOff>114300</xdr:rowOff>
    </xdr:from>
    <xdr:to>
      <xdr:col>2</xdr:col>
      <xdr:colOff>76200</xdr:colOff>
      <xdr:row>421</xdr:row>
      <xdr:rowOff>114300</xdr:rowOff>
    </xdr:to>
    <xdr:sp macro="" textlink="">
      <xdr:nvSpPr>
        <xdr:cNvPr id="127" name="Line 8">
          <a:extLst>
            <a:ext uri="{FF2B5EF4-FFF2-40B4-BE49-F238E27FC236}">
              <a16:creationId xmlns:a16="http://schemas.microsoft.com/office/drawing/2014/main" id="{09130490-74C0-40D1-BA49-08C4C4FF70E6}"/>
            </a:ext>
          </a:extLst>
        </xdr:cNvPr>
        <xdr:cNvSpPr>
          <a:spLocks noChangeShapeType="1"/>
        </xdr:cNvSpPr>
      </xdr:nvSpPr>
      <xdr:spPr bwMode="auto">
        <a:xfrm flipH="1">
          <a:off x="977900" y="71088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413</xdr:row>
      <xdr:rowOff>114300</xdr:rowOff>
    </xdr:from>
    <xdr:to>
      <xdr:col>2</xdr:col>
      <xdr:colOff>76200</xdr:colOff>
      <xdr:row>413</xdr:row>
      <xdr:rowOff>114300</xdr:rowOff>
    </xdr:to>
    <xdr:sp macro="" textlink="">
      <xdr:nvSpPr>
        <xdr:cNvPr id="128" name="Line 8">
          <a:extLst>
            <a:ext uri="{FF2B5EF4-FFF2-40B4-BE49-F238E27FC236}">
              <a16:creationId xmlns:a16="http://schemas.microsoft.com/office/drawing/2014/main" id="{8E189224-72B3-4891-9E99-5E3194DE87D5}"/>
            </a:ext>
          </a:extLst>
        </xdr:cNvPr>
        <xdr:cNvSpPr>
          <a:spLocks noChangeShapeType="1"/>
        </xdr:cNvSpPr>
      </xdr:nvSpPr>
      <xdr:spPr bwMode="auto">
        <a:xfrm flipH="1">
          <a:off x="977900" y="69716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441</xdr:row>
      <xdr:rowOff>95250</xdr:rowOff>
    </xdr:from>
    <xdr:to>
      <xdr:col>2</xdr:col>
      <xdr:colOff>38100</xdr:colOff>
      <xdr:row>441</xdr:row>
      <xdr:rowOff>104775</xdr:rowOff>
    </xdr:to>
    <xdr:sp macro="" textlink="">
      <xdr:nvSpPr>
        <xdr:cNvPr id="129" name="Line 7">
          <a:extLst>
            <a:ext uri="{FF2B5EF4-FFF2-40B4-BE49-F238E27FC236}">
              <a16:creationId xmlns:a16="http://schemas.microsoft.com/office/drawing/2014/main" id="{79B3D377-536D-40E5-9453-2C0C474D8479}"/>
            </a:ext>
          </a:extLst>
        </xdr:cNvPr>
        <xdr:cNvSpPr>
          <a:spLocks noChangeShapeType="1"/>
        </xdr:cNvSpPr>
      </xdr:nvSpPr>
      <xdr:spPr bwMode="auto">
        <a:xfrm flipH="1" flipV="1">
          <a:off x="977900" y="744982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442</xdr:row>
      <xdr:rowOff>114300</xdr:rowOff>
    </xdr:from>
    <xdr:to>
      <xdr:col>2</xdr:col>
      <xdr:colOff>0</xdr:colOff>
      <xdr:row>442</xdr:row>
      <xdr:rowOff>114300</xdr:rowOff>
    </xdr:to>
    <xdr:sp macro="" textlink="">
      <xdr:nvSpPr>
        <xdr:cNvPr id="130" name="Line 8">
          <a:extLst>
            <a:ext uri="{FF2B5EF4-FFF2-40B4-BE49-F238E27FC236}">
              <a16:creationId xmlns:a16="http://schemas.microsoft.com/office/drawing/2014/main" id="{D0F82478-92C0-46E0-90A9-110A7CAEEAAF}"/>
            </a:ext>
          </a:extLst>
        </xdr:cNvPr>
        <xdr:cNvSpPr>
          <a:spLocks noChangeShapeType="1"/>
        </xdr:cNvSpPr>
      </xdr:nvSpPr>
      <xdr:spPr bwMode="auto">
        <a:xfrm flipH="1">
          <a:off x="977900" y="74688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440</xdr:row>
      <xdr:rowOff>114300</xdr:rowOff>
    </xdr:from>
    <xdr:to>
      <xdr:col>2</xdr:col>
      <xdr:colOff>85725</xdr:colOff>
      <xdr:row>440</xdr:row>
      <xdr:rowOff>114300</xdr:rowOff>
    </xdr:to>
    <xdr:sp macro="" textlink="">
      <xdr:nvSpPr>
        <xdr:cNvPr id="131" name="Line 8">
          <a:extLst>
            <a:ext uri="{FF2B5EF4-FFF2-40B4-BE49-F238E27FC236}">
              <a16:creationId xmlns:a16="http://schemas.microsoft.com/office/drawing/2014/main" id="{751F0456-E775-4F5D-80D1-60D7904DAB85}"/>
            </a:ext>
          </a:extLst>
        </xdr:cNvPr>
        <xdr:cNvSpPr>
          <a:spLocks noChangeShapeType="1"/>
        </xdr:cNvSpPr>
      </xdr:nvSpPr>
      <xdr:spPr bwMode="auto">
        <a:xfrm flipH="1">
          <a:off x="977900" y="74345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467</xdr:row>
      <xdr:rowOff>95250</xdr:rowOff>
    </xdr:from>
    <xdr:to>
      <xdr:col>2</xdr:col>
      <xdr:colOff>38100</xdr:colOff>
      <xdr:row>467</xdr:row>
      <xdr:rowOff>104775</xdr:rowOff>
    </xdr:to>
    <xdr:sp macro="" textlink="">
      <xdr:nvSpPr>
        <xdr:cNvPr id="132" name="Line 7">
          <a:extLst>
            <a:ext uri="{FF2B5EF4-FFF2-40B4-BE49-F238E27FC236}">
              <a16:creationId xmlns:a16="http://schemas.microsoft.com/office/drawing/2014/main" id="{8F9059A2-1969-4DDC-BCA4-4AC9B49C88E6}"/>
            </a:ext>
          </a:extLst>
        </xdr:cNvPr>
        <xdr:cNvSpPr>
          <a:spLocks noChangeShapeType="1"/>
        </xdr:cNvSpPr>
      </xdr:nvSpPr>
      <xdr:spPr bwMode="auto">
        <a:xfrm flipH="1" flipV="1">
          <a:off x="977900" y="78955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468</xdr:row>
      <xdr:rowOff>114300</xdr:rowOff>
    </xdr:from>
    <xdr:to>
      <xdr:col>2</xdr:col>
      <xdr:colOff>0</xdr:colOff>
      <xdr:row>468</xdr:row>
      <xdr:rowOff>114300</xdr:rowOff>
    </xdr:to>
    <xdr:sp macro="" textlink="">
      <xdr:nvSpPr>
        <xdr:cNvPr id="133" name="Line 8">
          <a:extLst>
            <a:ext uri="{FF2B5EF4-FFF2-40B4-BE49-F238E27FC236}">
              <a16:creationId xmlns:a16="http://schemas.microsoft.com/office/drawing/2014/main" id="{5C38778F-A29E-4465-9AFE-7E0128E9AEC3}"/>
            </a:ext>
          </a:extLst>
        </xdr:cNvPr>
        <xdr:cNvSpPr>
          <a:spLocks noChangeShapeType="1"/>
        </xdr:cNvSpPr>
      </xdr:nvSpPr>
      <xdr:spPr bwMode="auto">
        <a:xfrm flipH="1">
          <a:off x="977900" y="79146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522</xdr:row>
      <xdr:rowOff>114300</xdr:rowOff>
    </xdr:from>
    <xdr:to>
      <xdr:col>2</xdr:col>
      <xdr:colOff>57150</xdr:colOff>
      <xdr:row>522</xdr:row>
      <xdr:rowOff>114300</xdr:rowOff>
    </xdr:to>
    <xdr:sp macro="" textlink="">
      <xdr:nvSpPr>
        <xdr:cNvPr id="136" name="Line 8">
          <a:extLst>
            <a:ext uri="{FF2B5EF4-FFF2-40B4-BE49-F238E27FC236}">
              <a16:creationId xmlns:a16="http://schemas.microsoft.com/office/drawing/2014/main" id="{0288A979-DD84-49BF-BB61-5035FC92F3B4}"/>
            </a:ext>
          </a:extLst>
        </xdr:cNvPr>
        <xdr:cNvSpPr>
          <a:spLocks noChangeShapeType="1"/>
        </xdr:cNvSpPr>
      </xdr:nvSpPr>
      <xdr:spPr bwMode="auto">
        <a:xfrm flipH="1">
          <a:off x="977900" y="88404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419</xdr:row>
      <xdr:rowOff>114300</xdr:rowOff>
    </xdr:from>
    <xdr:to>
      <xdr:col>2</xdr:col>
      <xdr:colOff>57150</xdr:colOff>
      <xdr:row>419</xdr:row>
      <xdr:rowOff>114300</xdr:rowOff>
    </xdr:to>
    <xdr:sp macro="" textlink="">
      <xdr:nvSpPr>
        <xdr:cNvPr id="137" name="Line 8">
          <a:extLst>
            <a:ext uri="{FF2B5EF4-FFF2-40B4-BE49-F238E27FC236}">
              <a16:creationId xmlns:a16="http://schemas.microsoft.com/office/drawing/2014/main" id="{04155FD3-2135-4680-80C0-909702C10F42}"/>
            </a:ext>
          </a:extLst>
        </xdr:cNvPr>
        <xdr:cNvSpPr>
          <a:spLocks noChangeShapeType="1"/>
        </xdr:cNvSpPr>
      </xdr:nvSpPr>
      <xdr:spPr bwMode="auto">
        <a:xfrm flipH="1">
          <a:off x="977900" y="70745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593</xdr:row>
      <xdr:rowOff>114300</xdr:rowOff>
    </xdr:from>
    <xdr:to>
      <xdr:col>2</xdr:col>
      <xdr:colOff>57150</xdr:colOff>
      <xdr:row>593</xdr:row>
      <xdr:rowOff>114300</xdr:rowOff>
    </xdr:to>
    <xdr:sp macro="" textlink="">
      <xdr:nvSpPr>
        <xdr:cNvPr id="138" name="Line 8">
          <a:extLst>
            <a:ext uri="{FF2B5EF4-FFF2-40B4-BE49-F238E27FC236}">
              <a16:creationId xmlns:a16="http://schemas.microsoft.com/office/drawing/2014/main" id="{98148280-9606-4696-93ED-4893CAB7E5BE}"/>
            </a:ext>
          </a:extLst>
        </xdr:cNvPr>
        <xdr:cNvSpPr>
          <a:spLocks noChangeShapeType="1"/>
        </xdr:cNvSpPr>
      </xdr:nvSpPr>
      <xdr:spPr bwMode="auto">
        <a:xfrm flipH="1">
          <a:off x="977900" y="100577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458</xdr:row>
      <xdr:rowOff>114300</xdr:rowOff>
    </xdr:from>
    <xdr:to>
      <xdr:col>2</xdr:col>
      <xdr:colOff>57150</xdr:colOff>
      <xdr:row>458</xdr:row>
      <xdr:rowOff>114300</xdr:rowOff>
    </xdr:to>
    <xdr:sp macro="" textlink="">
      <xdr:nvSpPr>
        <xdr:cNvPr id="139" name="Line 8">
          <a:extLst>
            <a:ext uri="{FF2B5EF4-FFF2-40B4-BE49-F238E27FC236}">
              <a16:creationId xmlns:a16="http://schemas.microsoft.com/office/drawing/2014/main" id="{5FE64470-01A7-4BF8-9C25-691D1D55975B}"/>
            </a:ext>
          </a:extLst>
        </xdr:cNvPr>
        <xdr:cNvSpPr>
          <a:spLocks noChangeShapeType="1"/>
        </xdr:cNvSpPr>
      </xdr:nvSpPr>
      <xdr:spPr bwMode="auto">
        <a:xfrm flipH="1">
          <a:off x="977900" y="77431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563</xdr:row>
      <xdr:rowOff>114300</xdr:rowOff>
    </xdr:from>
    <xdr:to>
      <xdr:col>2</xdr:col>
      <xdr:colOff>57150</xdr:colOff>
      <xdr:row>563</xdr:row>
      <xdr:rowOff>114300</xdr:rowOff>
    </xdr:to>
    <xdr:sp macro="" textlink="">
      <xdr:nvSpPr>
        <xdr:cNvPr id="140" name="Line 8">
          <a:extLst>
            <a:ext uri="{FF2B5EF4-FFF2-40B4-BE49-F238E27FC236}">
              <a16:creationId xmlns:a16="http://schemas.microsoft.com/office/drawing/2014/main" id="{0F679460-8848-4B84-9561-BAC3DAFB30C3}"/>
            </a:ext>
          </a:extLst>
        </xdr:cNvPr>
        <xdr:cNvSpPr>
          <a:spLocks noChangeShapeType="1"/>
        </xdr:cNvSpPr>
      </xdr:nvSpPr>
      <xdr:spPr bwMode="auto">
        <a:xfrm flipH="1">
          <a:off x="977900" y="95434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450</xdr:row>
      <xdr:rowOff>114300</xdr:rowOff>
    </xdr:from>
    <xdr:to>
      <xdr:col>2</xdr:col>
      <xdr:colOff>57150</xdr:colOff>
      <xdr:row>450</xdr:row>
      <xdr:rowOff>114300</xdr:rowOff>
    </xdr:to>
    <xdr:sp macro="" textlink="">
      <xdr:nvSpPr>
        <xdr:cNvPr id="141" name="Line 8">
          <a:extLst>
            <a:ext uri="{FF2B5EF4-FFF2-40B4-BE49-F238E27FC236}">
              <a16:creationId xmlns:a16="http://schemas.microsoft.com/office/drawing/2014/main" id="{1DEF8B6F-DEED-4327-86A9-4172F6D3DBDC}"/>
            </a:ext>
          </a:extLst>
        </xdr:cNvPr>
        <xdr:cNvSpPr>
          <a:spLocks noChangeShapeType="1"/>
        </xdr:cNvSpPr>
      </xdr:nvSpPr>
      <xdr:spPr bwMode="auto">
        <a:xfrm flipH="1">
          <a:off x="977900" y="7606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451</xdr:row>
      <xdr:rowOff>114300</xdr:rowOff>
    </xdr:from>
    <xdr:to>
      <xdr:col>2</xdr:col>
      <xdr:colOff>57150</xdr:colOff>
      <xdr:row>451</xdr:row>
      <xdr:rowOff>114300</xdr:rowOff>
    </xdr:to>
    <xdr:sp macro="" textlink="">
      <xdr:nvSpPr>
        <xdr:cNvPr id="142" name="Line 8">
          <a:extLst>
            <a:ext uri="{FF2B5EF4-FFF2-40B4-BE49-F238E27FC236}">
              <a16:creationId xmlns:a16="http://schemas.microsoft.com/office/drawing/2014/main" id="{BC62688E-9447-4218-9C1B-827E7EF51E4F}"/>
            </a:ext>
          </a:extLst>
        </xdr:cNvPr>
        <xdr:cNvSpPr>
          <a:spLocks noChangeShapeType="1"/>
        </xdr:cNvSpPr>
      </xdr:nvSpPr>
      <xdr:spPr bwMode="auto">
        <a:xfrm flipH="1">
          <a:off x="977900" y="76231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479</xdr:row>
      <xdr:rowOff>95250</xdr:rowOff>
    </xdr:from>
    <xdr:to>
      <xdr:col>2</xdr:col>
      <xdr:colOff>38100</xdr:colOff>
      <xdr:row>479</xdr:row>
      <xdr:rowOff>104775</xdr:rowOff>
    </xdr:to>
    <xdr:sp macro="" textlink="">
      <xdr:nvSpPr>
        <xdr:cNvPr id="143" name="Line 7">
          <a:extLst>
            <a:ext uri="{FF2B5EF4-FFF2-40B4-BE49-F238E27FC236}">
              <a16:creationId xmlns:a16="http://schemas.microsoft.com/office/drawing/2014/main" id="{7AA4CBC9-A2CB-4B9D-BF88-7EA866B6D4A5}"/>
            </a:ext>
          </a:extLst>
        </xdr:cNvPr>
        <xdr:cNvSpPr>
          <a:spLocks noChangeShapeType="1"/>
        </xdr:cNvSpPr>
      </xdr:nvSpPr>
      <xdr:spPr bwMode="auto">
        <a:xfrm flipH="1" flipV="1">
          <a:off x="977900" y="810133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480</xdr:row>
      <xdr:rowOff>114300</xdr:rowOff>
    </xdr:from>
    <xdr:to>
      <xdr:col>2</xdr:col>
      <xdr:colOff>0</xdr:colOff>
      <xdr:row>480</xdr:row>
      <xdr:rowOff>114300</xdr:rowOff>
    </xdr:to>
    <xdr:sp macro="" textlink="">
      <xdr:nvSpPr>
        <xdr:cNvPr id="144" name="Line 8">
          <a:extLst>
            <a:ext uri="{FF2B5EF4-FFF2-40B4-BE49-F238E27FC236}">
              <a16:creationId xmlns:a16="http://schemas.microsoft.com/office/drawing/2014/main" id="{F540DF0C-773B-4C58-9D51-26EF047883BF}"/>
            </a:ext>
          </a:extLst>
        </xdr:cNvPr>
        <xdr:cNvSpPr>
          <a:spLocks noChangeShapeType="1"/>
        </xdr:cNvSpPr>
      </xdr:nvSpPr>
      <xdr:spPr bwMode="auto">
        <a:xfrm flipH="1">
          <a:off x="977900" y="81203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558</xdr:row>
      <xdr:rowOff>114300</xdr:rowOff>
    </xdr:from>
    <xdr:to>
      <xdr:col>2</xdr:col>
      <xdr:colOff>57150</xdr:colOff>
      <xdr:row>558</xdr:row>
      <xdr:rowOff>114300</xdr:rowOff>
    </xdr:to>
    <xdr:sp macro="" textlink="">
      <xdr:nvSpPr>
        <xdr:cNvPr id="147" name="Line 8">
          <a:extLst>
            <a:ext uri="{FF2B5EF4-FFF2-40B4-BE49-F238E27FC236}">
              <a16:creationId xmlns:a16="http://schemas.microsoft.com/office/drawing/2014/main" id="{1FFFE696-B0FE-4438-8451-584EB3997499}"/>
            </a:ext>
          </a:extLst>
        </xdr:cNvPr>
        <xdr:cNvSpPr>
          <a:spLocks noChangeShapeType="1"/>
        </xdr:cNvSpPr>
      </xdr:nvSpPr>
      <xdr:spPr bwMode="auto">
        <a:xfrm flipH="1">
          <a:off x="977900" y="94576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445</xdr:row>
      <xdr:rowOff>114300</xdr:rowOff>
    </xdr:from>
    <xdr:to>
      <xdr:col>2</xdr:col>
      <xdr:colOff>57150</xdr:colOff>
      <xdr:row>445</xdr:row>
      <xdr:rowOff>114300</xdr:rowOff>
    </xdr:to>
    <xdr:sp macro="" textlink="">
      <xdr:nvSpPr>
        <xdr:cNvPr id="148" name="Line 8">
          <a:extLst>
            <a:ext uri="{FF2B5EF4-FFF2-40B4-BE49-F238E27FC236}">
              <a16:creationId xmlns:a16="http://schemas.microsoft.com/office/drawing/2014/main" id="{BA294EBF-1171-418E-8DBE-D29C4F6F043C}"/>
            </a:ext>
          </a:extLst>
        </xdr:cNvPr>
        <xdr:cNvSpPr>
          <a:spLocks noChangeShapeType="1"/>
        </xdr:cNvSpPr>
      </xdr:nvSpPr>
      <xdr:spPr bwMode="auto">
        <a:xfrm flipH="1">
          <a:off x="977900" y="75203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452</xdr:row>
      <xdr:rowOff>114300</xdr:rowOff>
    </xdr:from>
    <xdr:to>
      <xdr:col>2</xdr:col>
      <xdr:colOff>57150</xdr:colOff>
      <xdr:row>452</xdr:row>
      <xdr:rowOff>114300</xdr:rowOff>
    </xdr:to>
    <xdr:sp macro="" textlink="">
      <xdr:nvSpPr>
        <xdr:cNvPr id="149" name="Line 8">
          <a:extLst>
            <a:ext uri="{FF2B5EF4-FFF2-40B4-BE49-F238E27FC236}">
              <a16:creationId xmlns:a16="http://schemas.microsoft.com/office/drawing/2014/main" id="{6F7BD8E9-D003-42FE-A698-170D7816546E}"/>
            </a:ext>
          </a:extLst>
        </xdr:cNvPr>
        <xdr:cNvSpPr>
          <a:spLocks noChangeShapeType="1"/>
        </xdr:cNvSpPr>
      </xdr:nvSpPr>
      <xdr:spPr bwMode="auto">
        <a:xfrm flipH="1">
          <a:off x="977900" y="76403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480</xdr:row>
      <xdr:rowOff>95250</xdr:rowOff>
    </xdr:from>
    <xdr:to>
      <xdr:col>2</xdr:col>
      <xdr:colOff>38100</xdr:colOff>
      <xdr:row>480</xdr:row>
      <xdr:rowOff>104775</xdr:rowOff>
    </xdr:to>
    <xdr:sp macro="" textlink="">
      <xdr:nvSpPr>
        <xdr:cNvPr id="150" name="Line 7">
          <a:extLst>
            <a:ext uri="{FF2B5EF4-FFF2-40B4-BE49-F238E27FC236}">
              <a16:creationId xmlns:a16="http://schemas.microsoft.com/office/drawing/2014/main" id="{A9E76127-2FF2-4B13-9345-7335F0097484}"/>
            </a:ext>
          </a:extLst>
        </xdr:cNvPr>
        <xdr:cNvSpPr>
          <a:spLocks noChangeShapeType="1"/>
        </xdr:cNvSpPr>
      </xdr:nvSpPr>
      <xdr:spPr bwMode="auto">
        <a:xfrm flipH="1" flipV="1">
          <a:off x="977900" y="8118475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481</xdr:row>
      <xdr:rowOff>114300</xdr:rowOff>
    </xdr:from>
    <xdr:to>
      <xdr:col>2</xdr:col>
      <xdr:colOff>0</xdr:colOff>
      <xdr:row>481</xdr:row>
      <xdr:rowOff>114300</xdr:rowOff>
    </xdr:to>
    <xdr:sp macro="" textlink="">
      <xdr:nvSpPr>
        <xdr:cNvPr id="151" name="Line 8">
          <a:extLst>
            <a:ext uri="{FF2B5EF4-FFF2-40B4-BE49-F238E27FC236}">
              <a16:creationId xmlns:a16="http://schemas.microsoft.com/office/drawing/2014/main" id="{C1DF6D45-094F-4469-8A78-6946736554F0}"/>
            </a:ext>
          </a:extLst>
        </xdr:cNvPr>
        <xdr:cNvSpPr>
          <a:spLocks noChangeShapeType="1"/>
        </xdr:cNvSpPr>
      </xdr:nvSpPr>
      <xdr:spPr bwMode="auto">
        <a:xfrm flipH="1">
          <a:off x="977900" y="81375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522</xdr:row>
      <xdr:rowOff>114300</xdr:rowOff>
    </xdr:from>
    <xdr:to>
      <xdr:col>2</xdr:col>
      <xdr:colOff>57150</xdr:colOff>
      <xdr:row>522</xdr:row>
      <xdr:rowOff>114300</xdr:rowOff>
    </xdr:to>
    <xdr:sp macro="" textlink="">
      <xdr:nvSpPr>
        <xdr:cNvPr id="162" name="Line 8">
          <a:extLst>
            <a:ext uri="{FF2B5EF4-FFF2-40B4-BE49-F238E27FC236}">
              <a16:creationId xmlns:a16="http://schemas.microsoft.com/office/drawing/2014/main" id="{1D46D141-84C5-4319-B256-AABB8EACFF8D}"/>
            </a:ext>
          </a:extLst>
        </xdr:cNvPr>
        <xdr:cNvSpPr>
          <a:spLocks noChangeShapeType="1"/>
        </xdr:cNvSpPr>
      </xdr:nvSpPr>
      <xdr:spPr bwMode="auto">
        <a:xfrm flipH="1">
          <a:off x="977900" y="88404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419</xdr:row>
      <xdr:rowOff>114300</xdr:rowOff>
    </xdr:from>
    <xdr:to>
      <xdr:col>2</xdr:col>
      <xdr:colOff>57150</xdr:colOff>
      <xdr:row>419</xdr:row>
      <xdr:rowOff>114300</xdr:rowOff>
    </xdr:to>
    <xdr:sp macro="" textlink="">
      <xdr:nvSpPr>
        <xdr:cNvPr id="163" name="Line 8">
          <a:extLst>
            <a:ext uri="{FF2B5EF4-FFF2-40B4-BE49-F238E27FC236}">
              <a16:creationId xmlns:a16="http://schemas.microsoft.com/office/drawing/2014/main" id="{0325308C-7262-414A-913B-DA8AE72AD450}"/>
            </a:ext>
          </a:extLst>
        </xdr:cNvPr>
        <xdr:cNvSpPr>
          <a:spLocks noChangeShapeType="1"/>
        </xdr:cNvSpPr>
      </xdr:nvSpPr>
      <xdr:spPr bwMode="auto">
        <a:xfrm flipH="1">
          <a:off x="977900" y="70745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593</xdr:row>
      <xdr:rowOff>114300</xdr:rowOff>
    </xdr:from>
    <xdr:to>
      <xdr:col>2</xdr:col>
      <xdr:colOff>57150</xdr:colOff>
      <xdr:row>593</xdr:row>
      <xdr:rowOff>114300</xdr:rowOff>
    </xdr:to>
    <xdr:sp macro="" textlink="">
      <xdr:nvSpPr>
        <xdr:cNvPr id="164" name="Line 8">
          <a:extLst>
            <a:ext uri="{FF2B5EF4-FFF2-40B4-BE49-F238E27FC236}">
              <a16:creationId xmlns:a16="http://schemas.microsoft.com/office/drawing/2014/main" id="{66E2881E-AE79-45F0-8A5A-8525E8CF97C9}"/>
            </a:ext>
          </a:extLst>
        </xdr:cNvPr>
        <xdr:cNvSpPr>
          <a:spLocks noChangeShapeType="1"/>
        </xdr:cNvSpPr>
      </xdr:nvSpPr>
      <xdr:spPr bwMode="auto">
        <a:xfrm flipH="1">
          <a:off x="977900" y="100577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458</xdr:row>
      <xdr:rowOff>114300</xdr:rowOff>
    </xdr:from>
    <xdr:to>
      <xdr:col>2</xdr:col>
      <xdr:colOff>57150</xdr:colOff>
      <xdr:row>458</xdr:row>
      <xdr:rowOff>114300</xdr:rowOff>
    </xdr:to>
    <xdr:sp macro="" textlink="">
      <xdr:nvSpPr>
        <xdr:cNvPr id="165" name="Line 8">
          <a:extLst>
            <a:ext uri="{FF2B5EF4-FFF2-40B4-BE49-F238E27FC236}">
              <a16:creationId xmlns:a16="http://schemas.microsoft.com/office/drawing/2014/main" id="{C48570E8-A9C8-4B6D-B38C-CC18D6B5FA43}"/>
            </a:ext>
          </a:extLst>
        </xdr:cNvPr>
        <xdr:cNvSpPr>
          <a:spLocks noChangeShapeType="1"/>
        </xdr:cNvSpPr>
      </xdr:nvSpPr>
      <xdr:spPr bwMode="auto">
        <a:xfrm flipH="1">
          <a:off x="977900" y="77431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563</xdr:row>
      <xdr:rowOff>114300</xdr:rowOff>
    </xdr:from>
    <xdr:to>
      <xdr:col>2</xdr:col>
      <xdr:colOff>57150</xdr:colOff>
      <xdr:row>563</xdr:row>
      <xdr:rowOff>114300</xdr:rowOff>
    </xdr:to>
    <xdr:sp macro="" textlink="">
      <xdr:nvSpPr>
        <xdr:cNvPr id="166" name="Line 8">
          <a:extLst>
            <a:ext uri="{FF2B5EF4-FFF2-40B4-BE49-F238E27FC236}">
              <a16:creationId xmlns:a16="http://schemas.microsoft.com/office/drawing/2014/main" id="{5690A603-D140-48D1-B2D4-F54ADE7E69AE}"/>
            </a:ext>
          </a:extLst>
        </xdr:cNvPr>
        <xdr:cNvSpPr>
          <a:spLocks noChangeShapeType="1"/>
        </xdr:cNvSpPr>
      </xdr:nvSpPr>
      <xdr:spPr bwMode="auto">
        <a:xfrm flipH="1">
          <a:off x="977900" y="95434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450</xdr:row>
      <xdr:rowOff>114300</xdr:rowOff>
    </xdr:from>
    <xdr:to>
      <xdr:col>2</xdr:col>
      <xdr:colOff>57150</xdr:colOff>
      <xdr:row>450</xdr:row>
      <xdr:rowOff>114300</xdr:rowOff>
    </xdr:to>
    <xdr:sp macro="" textlink="">
      <xdr:nvSpPr>
        <xdr:cNvPr id="167" name="Line 8">
          <a:extLst>
            <a:ext uri="{FF2B5EF4-FFF2-40B4-BE49-F238E27FC236}">
              <a16:creationId xmlns:a16="http://schemas.microsoft.com/office/drawing/2014/main" id="{B717D3A2-DCA3-436B-8B57-AC0E99237512}"/>
            </a:ext>
          </a:extLst>
        </xdr:cNvPr>
        <xdr:cNvSpPr>
          <a:spLocks noChangeShapeType="1"/>
        </xdr:cNvSpPr>
      </xdr:nvSpPr>
      <xdr:spPr bwMode="auto">
        <a:xfrm flipH="1">
          <a:off x="977900" y="7606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451</xdr:row>
      <xdr:rowOff>114300</xdr:rowOff>
    </xdr:from>
    <xdr:to>
      <xdr:col>2</xdr:col>
      <xdr:colOff>57150</xdr:colOff>
      <xdr:row>451</xdr:row>
      <xdr:rowOff>114300</xdr:rowOff>
    </xdr:to>
    <xdr:sp macro="" textlink="">
      <xdr:nvSpPr>
        <xdr:cNvPr id="168" name="Line 8">
          <a:extLst>
            <a:ext uri="{FF2B5EF4-FFF2-40B4-BE49-F238E27FC236}">
              <a16:creationId xmlns:a16="http://schemas.microsoft.com/office/drawing/2014/main" id="{B0593B09-DC05-420F-ACC7-81E8EB0FBE73}"/>
            </a:ext>
          </a:extLst>
        </xdr:cNvPr>
        <xdr:cNvSpPr>
          <a:spLocks noChangeShapeType="1"/>
        </xdr:cNvSpPr>
      </xdr:nvSpPr>
      <xdr:spPr bwMode="auto">
        <a:xfrm flipH="1">
          <a:off x="977900" y="76231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479</xdr:row>
      <xdr:rowOff>95250</xdr:rowOff>
    </xdr:from>
    <xdr:to>
      <xdr:col>2</xdr:col>
      <xdr:colOff>38100</xdr:colOff>
      <xdr:row>479</xdr:row>
      <xdr:rowOff>104775</xdr:rowOff>
    </xdr:to>
    <xdr:sp macro="" textlink="">
      <xdr:nvSpPr>
        <xdr:cNvPr id="169" name="Line 7">
          <a:extLst>
            <a:ext uri="{FF2B5EF4-FFF2-40B4-BE49-F238E27FC236}">
              <a16:creationId xmlns:a16="http://schemas.microsoft.com/office/drawing/2014/main" id="{96E88AB6-C261-4C4C-A179-EE5050C4135E}"/>
            </a:ext>
          </a:extLst>
        </xdr:cNvPr>
        <xdr:cNvSpPr>
          <a:spLocks noChangeShapeType="1"/>
        </xdr:cNvSpPr>
      </xdr:nvSpPr>
      <xdr:spPr bwMode="auto">
        <a:xfrm flipH="1" flipV="1">
          <a:off x="977900" y="810133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480</xdr:row>
      <xdr:rowOff>114300</xdr:rowOff>
    </xdr:from>
    <xdr:to>
      <xdr:col>2</xdr:col>
      <xdr:colOff>0</xdr:colOff>
      <xdr:row>480</xdr:row>
      <xdr:rowOff>114300</xdr:rowOff>
    </xdr:to>
    <xdr:sp macro="" textlink="">
      <xdr:nvSpPr>
        <xdr:cNvPr id="170" name="Line 8">
          <a:extLst>
            <a:ext uri="{FF2B5EF4-FFF2-40B4-BE49-F238E27FC236}">
              <a16:creationId xmlns:a16="http://schemas.microsoft.com/office/drawing/2014/main" id="{C7E418CF-0F26-4ED9-B02B-3F7212A19945}"/>
            </a:ext>
          </a:extLst>
        </xdr:cNvPr>
        <xdr:cNvSpPr>
          <a:spLocks noChangeShapeType="1"/>
        </xdr:cNvSpPr>
      </xdr:nvSpPr>
      <xdr:spPr bwMode="auto">
        <a:xfrm flipH="1">
          <a:off x="977900" y="81203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558</xdr:row>
      <xdr:rowOff>114300</xdr:rowOff>
    </xdr:from>
    <xdr:to>
      <xdr:col>2</xdr:col>
      <xdr:colOff>57150</xdr:colOff>
      <xdr:row>558</xdr:row>
      <xdr:rowOff>114300</xdr:rowOff>
    </xdr:to>
    <xdr:sp macro="" textlink="">
      <xdr:nvSpPr>
        <xdr:cNvPr id="173" name="Line 8">
          <a:extLst>
            <a:ext uri="{FF2B5EF4-FFF2-40B4-BE49-F238E27FC236}">
              <a16:creationId xmlns:a16="http://schemas.microsoft.com/office/drawing/2014/main" id="{6DDCC90C-5759-4D11-8E44-412F1E55B2E1}"/>
            </a:ext>
          </a:extLst>
        </xdr:cNvPr>
        <xdr:cNvSpPr>
          <a:spLocks noChangeShapeType="1"/>
        </xdr:cNvSpPr>
      </xdr:nvSpPr>
      <xdr:spPr bwMode="auto">
        <a:xfrm flipH="1">
          <a:off x="977900" y="94576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445</xdr:row>
      <xdr:rowOff>114300</xdr:rowOff>
    </xdr:from>
    <xdr:to>
      <xdr:col>2</xdr:col>
      <xdr:colOff>57150</xdr:colOff>
      <xdr:row>445</xdr:row>
      <xdr:rowOff>114300</xdr:rowOff>
    </xdr:to>
    <xdr:sp macro="" textlink="">
      <xdr:nvSpPr>
        <xdr:cNvPr id="174" name="Line 8">
          <a:extLst>
            <a:ext uri="{FF2B5EF4-FFF2-40B4-BE49-F238E27FC236}">
              <a16:creationId xmlns:a16="http://schemas.microsoft.com/office/drawing/2014/main" id="{8EA7FA9A-0E57-42BD-B416-96F0AE85EC81}"/>
            </a:ext>
          </a:extLst>
        </xdr:cNvPr>
        <xdr:cNvSpPr>
          <a:spLocks noChangeShapeType="1"/>
        </xdr:cNvSpPr>
      </xdr:nvSpPr>
      <xdr:spPr bwMode="auto">
        <a:xfrm flipH="1">
          <a:off x="977900" y="75203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452</xdr:row>
      <xdr:rowOff>114300</xdr:rowOff>
    </xdr:from>
    <xdr:to>
      <xdr:col>2</xdr:col>
      <xdr:colOff>57150</xdr:colOff>
      <xdr:row>452</xdr:row>
      <xdr:rowOff>114300</xdr:rowOff>
    </xdr:to>
    <xdr:sp macro="" textlink="">
      <xdr:nvSpPr>
        <xdr:cNvPr id="175" name="Line 8">
          <a:extLst>
            <a:ext uri="{FF2B5EF4-FFF2-40B4-BE49-F238E27FC236}">
              <a16:creationId xmlns:a16="http://schemas.microsoft.com/office/drawing/2014/main" id="{F34509AA-4DED-4217-823D-A9CDDDEFE13C}"/>
            </a:ext>
          </a:extLst>
        </xdr:cNvPr>
        <xdr:cNvSpPr>
          <a:spLocks noChangeShapeType="1"/>
        </xdr:cNvSpPr>
      </xdr:nvSpPr>
      <xdr:spPr bwMode="auto">
        <a:xfrm flipH="1">
          <a:off x="977900" y="76403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480</xdr:row>
      <xdr:rowOff>95250</xdr:rowOff>
    </xdr:from>
    <xdr:to>
      <xdr:col>2</xdr:col>
      <xdr:colOff>38100</xdr:colOff>
      <xdr:row>480</xdr:row>
      <xdr:rowOff>104775</xdr:rowOff>
    </xdr:to>
    <xdr:sp macro="" textlink="">
      <xdr:nvSpPr>
        <xdr:cNvPr id="176" name="Line 7">
          <a:extLst>
            <a:ext uri="{FF2B5EF4-FFF2-40B4-BE49-F238E27FC236}">
              <a16:creationId xmlns:a16="http://schemas.microsoft.com/office/drawing/2014/main" id="{45186B12-72F2-4C5C-9632-5E0E597BAF6D}"/>
            </a:ext>
          </a:extLst>
        </xdr:cNvPr>
        <xdr:cNvSpPr>
          <a:spLocks noChangeShapeType="1"/>
        </xdr:cNvSpPr>
      </xdr:nvSpPr>
      <xdr:spPr bwMode="auto">
        <a:xfrm flipH="1" flipV="1">
          <a:off x="977900" y="8118475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481</xdr:row>
      <xdr:rowOff>114300</xdr:rowOff>
    </xdr:from>
    <xdr:to>
      <xdr:col>2</xdr:col>
      <xdr:colOff>0</xdr:colOff>
      <xdr:row>481</xdr:row>
      <xdr:rowOff>114300</xdr:rowOff>
    </xdr:to>
    <xdr:sp macro="" textlink="">
      <xdr:nvSpPr>
        <xdr:cNvPr id="177" name="Line 8">
          <a:extLst>
            <a:ext uri="{FF2B5EF4-FFF2-40B4-BE49-F238E27FC236}">
              <a16:creationId xmlns:a16="http://schemas.microsoft.com/office/drawing/2014/main" id="{112D82B5-EF55-4919-AD05-47A66995F6E3}"/>
            </a:ext>
          </a:extLst>
        </xdr:cNvPr>
        <xdr:cNvSpPr>
          <a:spLocks noChangeShapeType="1"/>
        </xdr:cNvSpPr>
      </xdr:nvSpPr>
      <xdr:spPr bwMode="auto">
        <a:xfrm flipH="1">
          <a:off x="977900" y="81375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334</xdr:row>
      <xdr:rowOff>114300</xdr:rowOff>
    </xdr:from>
    <xdr:to>
      <xdr:col>2</xdr:col>
      <xdr:colOff>76200</xdr:colOff>
      <xdr:row>334</xdr:row>
      <xdr:rowOff>114300</xdr:rowOff>
    </xdr:to>
    <xdr:sp macro="" textlink="">
      <xdr:nvSpPr>
        <xdr:cNvPr id="230" name="Line 8">
          <a:extLst>
            <a:ext uri="{FF2B5EF4-FFF2-40B4-BE49-F238E27FC236}">
              <a16:creationId xmlns:a16="http://schemas.microsoft.com/office/drawing/2014/main" id="{1DD79B82-4A10-4DA9-A36D-7A4624A981EA}"/>
            </a:ext>
          </a:extLst>
        </xdr:cNvPr>
        <xdr:cNvSpPr>
          <a:spLocks noChangeShapeType="1"/>
        </xdr:cNvSpPr>
      </xdr:nvSpPr>
      <xdr:spPr bwMode="auto">
        <a:xfrm flipH="1">
          <a:off x="977900" y="55619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542</xdr:row>
      <xdr:rowOff>114300</xdr:rowOff>
    </xdr:from>
    <xdr:to>
      <xdr:col>2</xdr:col>
      <xdr:colOff>66675</xdr:colOff>
      <xdr:row>542</xdr:row>
      <xdr:rowOff>114300</xdr:rowOff>
    </xdr:to>
    <xdr:sp macro="" textlink="">
      <xdr:nvSpPr>
        <xdr:cNvPr id="245" name="Line 8">
          <a:extLst>
            <a:ext uri="{FF2B5EF4-FFF2-40B4-BE49-F238E27FC236}">
              <a16:creationId xmlns:a16="http://schemas.microsoft.com/office/drawing/2014/main" id="{6F908017-0FF0-42B0-9DA7-7B1E15FA138E}"/>
            </a:ext>
          </a:extLst>
        </xdr:cNvPr>
        <xdr:cNvSpPr>
          <a:spLocks noChangeShapeType="1"/>
        </xdr:cNvSpPr>
      </xdr:nvSpPr>
      <xdr:spPr>
        <a:xfrm flipH="1">
          <a:off x="977900" y="918337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429</xdr:row>
      <xdr:rowOff>114300</xdr:rowOff>
    </xdr:from>
    <xdr:to>
      <xdr:col>2</xdr:col>
      <xdr:colOff>66675</xdr:colOff>
      <xdr:row>429</xdr:row>
      <xdr:rowOff>114300</xdr:rowOff>
    </xdr:to>
    <xdr:sp macro="" textlink="">
      <xdr:nvSpPr>
        <xdr:cNvPr id="246" name="Line 8">
          <a:extLst>
            <a:ext uri="{FF2B5EF4-FFF2-40B4-BE49-F238E27FC236}">
              <a16:creationId xmlns:a16="http://schemas.microsoft.com/office/drawing/2014/main" id="{F5E6D233-5BEA-4DBC-B65E-2A0643CBB35B}"/>
            </a:ext>
          </a:extLst>
        </xdr:cNvPr>
        <xdr:cNvSpPr>
          <a:spLocks noChangeShapeType="1"/>
        </xdr:cNvSpPr>
      </xdr:nvSpPr>
      <xdr:spPr>
        <a:xfrm flipH="1">
          <a:off x="977900" y="724598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561</xdr:row>
      <xdr:rowOff>114300</xdr:rowOff>
    </xdr:from>
    <xdr:to>
      <xdr:col>2</xdr:col>
      <xdr:colOff>66675</xdr:colOff>
      <xdr:row>561</xdr:row>
      <xdr:rowOff>114300</xdr:rowOff>
    </xdr:to>
    <xdr:sp macro="" textlink="">
      <xdr:nvSpPr>
        <xdr:cNvPr id="247" name="Line 8">
          <a:extLst>
            <a:ext uri="{FF2B5EF4-FFF2-40B4-BE49-F238E27FC236}">
              <a16:creationId xmlns:a16="http://schemas.microsoft.com/office/drawing/2014/main" id="{8C5E412C-5DF0-4C97-A5A1-4D9209BD8E11}"/>
            </a:ext>
          </a:extLst>
        </xdr:cNvPr>
        <xdr:cNvSpPr>
          <a:spLocks noChangeShapeType="1"/>
        </xdr:cNvSpPr>
      </xdr:nvSpPr>
      <xdr:spPr>
        <a:xfrm flipH="1">
          <a:off x="977900" y="950912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448</xdr:row>
      <xdr:rowOff>114300</xdr:rowOff>
    </xdr:from>
    <xdr:to>
      <xdr:col>2</xdr:col>
      <xdr:colOff>66675</xdr:colOff>
      <xdr:row>448</xdr:row>
      <xdr:rowOff>114300</xdr:rowOff>
    </xdr:to>
    <xdr:sp macro="" textlink="">
      <xdr:nvSpPr>
        <xdr:cNvPr id="248" name="Line 8">
          <a:extLst>
            <a:ext uri="{FF2B5EF4-FFF2-40B4-BE49-F238E27FC236}">
              <a16:creationId xmlns:a16="http://schemas.microsoft.com/office/drawing/2014/main" id="{505BAF73-4FB7-47BB-AB99-41650B55C11D}"/>
            </a:ext>
          </a:extLst>
        </xdr:cNvPr>
        <xdr:cNvSpPr>
          <a:spLocks noChangeShapeType="1"/>
        </xdr:cNvSpPr>
      </xdr:nvSpPr>
      <xdr:spPr>
        <a:xfrm flipH="1">
          <a:off x="977900" y="757174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455</xdr:row>
      <xdr:rowOff>114300</xdr:rowOff>
    </xdr:from>
    <xdr:to>
      <xdr:col>2</xdr:col>
      <xdr:colOff>66675</xdr:colOff>
      <xdr:row>455</xdr:row>
      <xdr:rowOff>114300</xdr:rowOff>
    </xdr:to>
    <xdr:sp macro="" textlink="">
      <xdr:nvSpPr>
        <xdr:cNvPr id="249" name="Line 8">
          <a:extLst>
            <a:ext uri="{FF2B5EF4-FFF2-40B4-BE49-F238E27FC236}">
              <a16:creationId xmlns:a16="http://schemas.microsoft.com/office/drawing/2014/main" id="{8E777023-B2AC-4868-AC41-F26A23A5EC5E}"/>
            </a:ext>
          </a:extLst>
        </xdr:cNvPr>
        <xdr:cNvSpPr>
          <a:spLocks noChangeShapeType="1"/>
        </xdr:cNvSpPr>
      </xdr:nvSpPr>
      <xdr:spPr>
        <a:xfrm flipH="1">
          <a:off x="977900" y="769175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483</xdr:row>
      <xdr:rowOff>95250</xdr:rowOff>
    </xdr:from>
    <xdr:to>
      <xdr:col>2</xdr:col>
      <xdr:colOff>38100</xdr:colOff>
      <xdr:row>483</xdr:row>
      <xdr:rowOff>104775</xdr:rowOff>
    </xdr:to>
    <xdr:sp macro="" textlink="">
      <xdr:nvSpPr>
        <xdr:cNvPr id="250" name="Line 7">
          <a:extLst>
            <a:ext uri="{FF2B5EF4-FFF2-40B4-BE49-F238E27FC236}">
              <a16:creationId xmlns:a16="http://schemas.microsoft.com/office/drawing/2014/main" id="{435FB792-47A3-4C4D-9F6F-35081020CDA9}"/>
            </a:ext>
          </a:extLst>
        </xdr:cNvPr>
        <xdr:cNvSpPr>
          <a:spLocks noChangeShapeType="1"/>
        </xdr:cNvSpPr>
      </xdr:nvSpPr>
      <xdr:spPr>
        <a:xfrm flipH="1" flipV="1">
          <a:off x="977900" y="81699100"/>
          <a:ext cx="0" cy="9525"/>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484</xdr:row>
      <xdr:rowOff>114300</xdr:rowOff>
    </xdr:from>
    <xdr:to>
      <xdr:col>2</xdr:col>
      <xdr:colOff>0</xdr:colOff>
      <xdr:row>484</xdr:row>
      <xdr:rowOff>114300</xdr:rowOff>
    </xdr:to>
    <xdr:sp macro="" textlink="">
      <xdr:nvSpPr>
        <xdr:cNvPr id="251" name="Line 8">
          <a:extLst>
            <a:ext uri="{FF2B5EF4-FFF2-40B4-BE49-F238E27FC236}">
              <a16:creationId xmlns:a16="http://schemas.microsoft.com/office/drawing/2014/main" id="{F3B7C943-876F-4FB3-B900-E57D4F2E4EB4}"/>
            </a:ext>
          </a:extLst>
        </xdr:cNvPr>
        <xdr:cNvSpPr>
          <a:spLocks noChangeShapeType="1"/>
        </xdr:cNvSpPr>
      </xdr:nvSpPr>
      <xdr:spPr>
        <a:xfrm flipH="1">
          <a:off x="977900" y="818896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446</xdr:row>
      <xdr:rowOff>114300</xdr:rowOff>
    </xdr:from>
    <xdr:to>
      <xdr:col>2</xdr:col>
      <xdr:colOff>66675</xdr:colOff>
      <xdr:row>446</xdr:row>
      <xdr:rowOff>114300</xdr:rowOff>
    </xdr:to>
    <xdr:sp macro="" textlink="">
      <xdr:nvSpPr>
        <xdr:cNvPr id="254" name="Line 8">
          <a:extLst>
            <a:ext uri="{FF2B5EF4-FFF2-40B4-BE49-F238E27FC236}">
              <a16:creationId xmlns:a16="http://schemas.microsoft.com/office/drawing/2014/main" id="{B867563F-0B0D-4D27-92C8-A6B99B472553}"/>
            </a:ext>
          </a:extLst>
        </xdr:cNvPr>
        <xdr:cNvSpPr>
          <a:spLocks noChangeShapeType="1"/>
        </xdr:cNvSpPr>
      </xdr:nvSpPr>
      <xdr:spPr>
        <a:xfrm flipH="1">
          <a:off x="977900" y="753745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473</xdr:row>
      <xdr:rowOff>95250</xdr:rowOff>
    </xdr:from>
    <xdr:to>
      <xdr:col>2</xdr:col>
      <xdr:colOff>38100</xdr:colOff>
      <xdr:row>473</xdr:row>
      <xdr:rowOff>104775</xdr:rowOff>
    </xdr:to>
    <xdr:sp macro="" textlink="">
      <xdr:nvSpPr>
        <xdr:cNvPr id="255" name="Line 7">
          <a:extLst>
            <a:ext uri="{FF2B5EF4-FFF2-40B4-BE49-F238E27FC236}">
              <a16:creationId xmlns:a16="http://schemas.microsoft.com/office/drawing/2014/main" id="{89612050-574A-40E3-9E8F-F9E1BAEB3F72}"/>
            </a:ext>
          </a:extLst>
        </xdr:cNvPr>
        <xdr:cNvSpPr>
          <a:spLocks noChangeShapeType="1"/>
        </xdr:cNvSpPr>
      </xdr:nvSpPr>
      <xdr:spPr>
        <a:xfrm flipH="1" flipV="1">
          <a:off x="977900" y="79984600"/>
          <a:ext cx="0" cy="9525"/>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474</xdr:row>
      <xdr:rowOff>114300</xdr:rowOff>
    </xdr:from>
    <xdr:to>
      <xdr:col>2</xdr:col>
      <xdr:colOff>0</xdr:colOff>
      <xdr:row>474</xdr:row>
      <xdr:rowOff>114300</xdr:rowOff>
    </xdr:to>
    <xdr:sp macro="" textlink="">
      <xdr:nvSpPr>
        <xdr:cNvPr id="256" name="Line 8">
          <a:extLst>
            <a:ext uri="{FF2B5EF4-FFF2-40B4-BE49-F238E27FC236}">
              <a16:creationId xmlns:a16="http://schemas.microsoft.com/office/drawing/2014/main" id="{27C6FED1-79CD-476E-AAAC-7083C982CAE5}"/>
            </a:ext>
          </a:extLst>
        </xdr:cNvPr>
        <xdr:cNvSpPr>
          <a:spLocks noChangeShapeType="1"/>
        </xdr:cNvSpPr>
      </xdr:nvSpPr>
      <xdr:spPr>
        <a:xfrm flipH="1">
          <a:off x="977900" y="801751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532</xdr:row>
      <xdr:rowOff>114300</xdr:rowOff>
    </xdr:from>
    <xdr:to>
      <xdr:col>2</xdr:col>
      <xdr:colOff>66675</xdr:colOff>
      <xdr:row>532</xdr:row>
      <xdr:rowOff>114300</xdr:rowOff>
    </xdr:to>
    <xdr:sp macro="" textlink="">
      <xdr:nvSpPr>
        <xdr:cNvPr id="259" name="Line 8">
          <a:extLst>
            <a:ext uri="{FF2B5EF4-FFF2-40B4-BE49-F238E27FC236}">
              <a16:creationId xmlns:a16="http://schemas.microsoft.com/office/drawing/2014/main" id="{6564B14C-2884-4DA2-BA67-533AEF73FC6B}"/>
            </a:ext>
          </a:extLst>
        </xdr:cNvPr>
        <xdr:cNvSpPr>
          <a:spLocks noChangeShapeType="1"/>
        </xdr:cNvSpPr>
      </xdr:nvSpPr>
      <xdr:spPr>
        <a:xfrm flipH="1">
          <a:off x="977900" y="901192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427</xdr:row>
      <xdr:rowOff>114300</xdr:rowOff>
    </xdr:from>
    <xdr:to>
      <xdr:col>2</xdr:col>
      <xdr:colOff>66675</xdr:colOff>
      <xdr:row>427</xdr:row>
      <xdr:rowOff>114300</xdr:rowOff>
    </xdr:to>
    <xdr:sp macro="" textlink="">
      <xdr:nvSpPr>
        <xdr:cNvPr id="260" name="Line 8">
          <a:extLst>
            <a:ext uri="{FF2B5EF4-FFF2-40B4-BE49-F238E27FC236}">
              <a16:creationId xmlns:a16="http://schemas.microsoft.com/office/drawing/2014/main" id="{1F5DDD71-DB34-4C5A-9854-12F3A6B6BC78}"/>
            </a:ext>
          </a:extLst>
        </xdr:cNvPr>
        <xdr:cNvSpPr>
          <a:spLocks noChangeShapeType="1"/>
        </xdr:cNvSpPr>
      </xdr:nvSpPr>
      <xdr:spPr>
        <a:xfrm flipH="1">
          <a:off x="977900" y="721169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532</xdr:row>
      <xdr:rowOff>114300</xdr:rowOff>
    </xdr:from>
    <xdr:to>
      <xdr:col>2</xdr:col>
      <xdr:colOff>66675</xdr:colOff>
      <xdr:row>532</xdr:row>
      <xdr:rowOff>114300</xdr:rowOff>
    </xdr:to>
    <xdr:sp macro="" textlink="">
      <xdr:nvSpPr>
        <xdr:cNvPr id="261" name="Line 8">
          <a:extLst>
            <a:ext uri="{FF2B5EF4-FFF2-40B4-BE49-F238E27FC236}">
              <a16:creationId xmlns:a16="http://schemas.microsoft.com/office/drawing/2014/main" id="{0FE8CBA2-02AA-4164-BF43-241905D38F7E}"/>
            </a:ext>
          </a:extLst>
        </xdr:cNvPr>
        <xdr:cNvSpPr>
          <a:spLocks noChangeShapeType="1"/>
        </xdr:cNvSpPr>
      </xdr:nvSpPr>
      <xdr:spPr>
        <a:xfrm flipH="1">
          <a:off x="977900" y="901192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427</xdr:row>
      <xdr:rowOff>114300</xdr:rowOff>
    </xdr:from>
    <xdr:to>
      <xdr:col>2</xdr:col>
      <xdr:colOff>66675</xdr:colOff>
      <xdr:row>427</xdr:row>
      <xdr:rowOff>114300</xdr:rowOff>
    </xdr:to>
    <xdr:sp macro="" textlink="">
      <xdr:nvSpPr>
        <xdr:cNvPr id="262" name="Line 8">
          <a:extLst>
            <a:ext uri="{FF2B5EF4-FFF2-40B4-BE49-F238E27FC236}">
              <a16:creationId xmlns:a16="http://schemas.microsoft.com/office/drawing/2014/main" id="{2152B650-7669-4015-A7B9-0F4D5E8DA6C8}"/>
            </a:ext>
          </a:extLst>
        </xdr:cNvPr>
        <xdr:cNvSpPr>
          <a:spLocks noChangeShapeType="1"/>
        </xdr:cNvSpPr>
      </xdr:nvSpPr>
      <xdr:spPr>
        <a:xfrm flipH="1">
          <a:off x="977900" y="721169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419</xdr:row>
      <xdr:rowOff>114300</xdr:rowOff>
    </xdr:from>
    <xdr:to>
      <xdr:col>2</xdr:col>
      <xdr:colOff>66675</xdr:colOff>
      <xdr:row>419</xdr:row>
      <xdr:rowOff>114300</xdr:rowOff>
    </xdr:to>
    <xdr:sp macro="" textlink="">
      <xdr:nvSpPr>
        <xdr:cNvPr id="263" name="Line 8">
          <a:extLst>
            <a:ext uri="{FF2B5EF4-FFF2-40B4-BE49-F238E27FC236}">
              <a16:creationId xmlns:a16="http://schemas.microsoft.com/office/drawing/2014/main" id="{D1F07C37-CEFB-4AE5-AC69-4CB7D9B4C1D2}"/>
            </a:ext>
          </a:extLst>
        </xdr:cNvPr>
        <xdr:cNvSpPr>
          <a:spLocks noChangeShapeType="1"/>
        </xdr:cNvSpPr>
      </xdr:nvSpPr>
      <xdr:spPr>
        <a:xfrm flipH="1">
          <a:off x="977900" y="707453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447</xdr:row>
      <xdr:rowOff>95250</xdr:rowOff>
    </xdr:from>
    <xdr:to>
      <xdr:col>2</xdr:col>
      <xdr:colOff>38100</xdr:colOff>
      <xdr:row>447</xdr:row>
      <xdr:rowOff>104775</xdr:rowOff>
    </xdr:to>
    <xdr:sp macro="" textlink="">
      <xdr:nvSpPr>
        <xdr:cNvPr id="264" name="Line 7">
          <a:extLst>
            <a:ext uri="{FF2B5EF4-FFF2-40B4-BE49-F238E27FC236}">
              <a16:creationId xmlns:a16="http://schemas.microsoft.com/office/drawing/2014/main" id="{7864B69A-CC03-477A-9AFE-ACD5C2C98BE1}"/>
            </a:ext>
          </a:extLst>
        </xdr:cNvPr>
        <xdr:cNvSpPr>
          <a:spLocks noChangeShapeType="1"/>
        </xdr:cNvSpPr>
      </xdr:nvSpPr>
      <xdr:spPr>
        <a:xfrm flipH="1" flipV="1">
          <a:off x="977900" y="75526900"/>
          <a:ext cx="0" cy="9525"/>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448</xdr:row>
      <xdr:rowOff>114300</xdr:rowOff>
    </xdr:from>
    <xdr:to>
      <xdr:col>2</xdr:col>
      <xdr:colOff>0</xdr:colOff>
      <xdr:row>448</xdr:row>
      <xdr:rowOff>114300</xdr:rowOff>
    </xdr:to>
    <xdr:sp macro="" textlink="">
      <xdr:nvSpPr>
        <xdr:cNvPr id="265" name="Line 8">
          <a:extLst>
            <a:ext uri="{FF2B5EF4-FFF2-40B4-BE49-F238E27FC236}">
              <a16:creationId xmlns:a16="http://schemas.microsoft.com/office/drawing/2014/main" id="{0F5CA44C-A1F1-4C6F-8545-32058F55B002}"/>
            </a:ext>
          </a:extLst>
        </xdr:cNvPr>
        <xdr:cNvSpPr>
          <a:spLocks noChangeShapeType="1"/>
        </xdr:cNvSpPr>
      </xdr:nvSpPr>
      <xdr:spPr>
        <a:xfrm flipH="1">
          <a:off x="977900" y="757174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446</xdr:row>
      <xdr:rowOff>114300</xdr:rowOff>
    </xdr:from>
    <xdr:to>
      <xdr:col>2</xdr:col>
      <xdr:colOff>66675</xdr:colOff>
      <xdr:row>446</xdr:row>
      <xdr:rowOff>114300</xdr:rowOff>
    </xdr:to>
    <xdr:sp macro="" textlink="">
      <xdr:nvSpPr>
        <xdr:cNvPr id="266" name="Line 8">
          <a:extLst>
            <a:ext uri="{FF2B5EF4-FFF2-40B4-BE49-F238E27FC236}">
              <a16:creationId xmlns:a16="http://schemas.microsoft.com/office/drawing/2014/main" id="{33B4CB9F-E1CF-4997-9D58-0DE2BFA39A80}"/>
            </a:ext>
          </a:extLst>
        </xdr:cNvPr>
        <xdr:cNvSpPr>
          <a:spLocks noChangeShapeType="1"/>
        </xdr:cNvSpPr>
      </xdr:nvSpPr>
      <xdr:spPr>
        <a:xfrm flipH="1">
          <a:off x="977900" y="753745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473</xdr:row>
      <xdr:rowOff>95250</xdr:rowOff>
    </xdr:from>
    <xdr:to>
      <xdr:col>2</xdr:col>
      <xdr:colOff>38100</xdr:colOff>
      <xdr:row>473</xdr:row>
      <xdr:rowOff>104775</xdr:rowOff>
    </xdr:to>
    <xdr:sp macro="" textlink="">
      <xdr:nvSpPr>
        <xdr:cNvPr id="267" name="Line 7">
          <a:extLst>
            <a:ext uri="{FF2B5EF4-FFF2-40B4-BE49-F238E27FC236}">
              <a16:creationId xmlns:a16="http://schemas.microsoft.com/office/drawing/2014/main" id="{9D045B56-7A78-4419-B83E-E2DF9962E8A2}"/>
            </a:ext>
          </a:extLst>
        </xdr:cNvPr>
        <xdr:cNvSpPr>
          <a:spLocks noChangeShapeType="1"/>
        </xdr:cNvSpPr>
      </xdr:nvSpPr>
      <xdr:spPr>
        <a:xfrm flipH="1" flipV="1">
          <a:off x="977900" y="79984600"/>
          <a:ext cx="0" cy="9525"/>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474</xdr:row>
      <xdr:rowOff>114300</xdr:rowOff>
    </xdr:from>
    <xdr:to>
      <xdr:col>2</xdr:col>
      <xdr:colOff>0</xdr:colOff>
      <xdr:row>474</xdr:row>
      <xdr:rowOff>114300</xdr:rowOff>
    </xdr:to>
    <xdr:sp macro="" textlink="">
      <xdr:nvSpPr>
        <xdr:cNvPr id="268" name="Line 8">
          <a:extLst>
            <a:ext uri="{FF2B5EF4-FFF2-40B4-BE49-F238E27FC236}">
              <a16:creationId xmlns:a16="http://schemas.microsoft.com/office/drawing/2014/main" id="{B36842BA-6BC5-4047-99BD-50C68F623474}"/>
            </a:ext>
          </a:extLst>
        </xdr:cNvPr>
        <xdr:cNvSpPr>
          <a:spLocks noChangeShapeType="1"/>
        </xdr:cNvSpPr>
      </xdr:nvSpPr>
      <xdr:spPr>
        <a:xfrm flipH="1">
          <a:off x="977900" y="801751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407</xdr:row>
      <xdr:rowOff>114300</xdr:rowOff>
    </xdr:from>
    <xdr:to>
      <xdr:col>2</xdr:col>
      <xdr:colOff>66675</xdr:colOff>
      <xdr:row>407</xdr:row>
      <xdr:rowOff>114300</xdr:rowOff>
    </xdr:to>
    <xdr:sp macro="" textlink="">
      <xdr:nvSpPr>
        <xdr:cNvPr id="276" name="Line 8">
          <a:extLst>
            <a:ext uri="{FF2B5EF4-FFF2-40B4-BE49-F238E27FC236}">
              <a16:creationId xmlns:a16="http://schemas.microsoft.com/office/drawing/2014/main" id="{40F41F8B-58C7-4FB2-A79F-87B478CD432E}"/>
            </a:ext>
          </a:extLst>
        </xdr:cNvPr>
        <xdr:cNvSpPr>
          <a:spLocks noChangeShapeType="1"/>
        </xdr:cNvSpPr>
      </xdr:nvSpPr>
      <xdr:spPr>
        <a:xfrm flipH="1">
          <a:off x="977900" y="686879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407</xdr:row>
      <xdr:rowOff>114300</xdr:rowOff>
    </xdr:from>
    <xdr:to>
      <xdr:col>2</xdr:col>
      <xdr:colOff>66675</xdr:colOff>
      <xdr:row>407</xdr:row>
      <xdr:rowOff>114300</xdr:rowOff>
    </xdr:to>
    <xdr:sp macro="" textlink="">
      <xdr:nvSpPr>
        <xdr:cNvPr id="278" name="Line 8">
          <a:extLst>
            <a:ext uri="{FF2B5EF4-FFF2-40B4-BE49-F238E27FC236}">
              <a16:creationId xmlns:a16="http://schemas.microsoft.com/office/drawing/2014/main" id="{93CB123D-019B-4EE1-85AF-F9066CE17B36}"/>
            </a:ext>
          </a:extLst>
        </xdr:cNvPr>
        <xdr:cNvSpPr>
          <a:spLocks noChangeShapeType="1"/>
        </xdr:cNvSpPr>
      </xdr:nvSpPr>
      <xdr:spPr>
        <a:xfrm flipH="1">
          <a:off x="977900" y="686879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335</xdr:row>
      <xdr:rowOff>114300</xdr:rowOff>
    </xdr:from>
    <xdr:to>
      <xdr:col>2</xdr:col>
      <xdr:colOff>66675</xdr:colOff>
      <xdr:row>335</xdr:row>
      <xdr:rowOff>114300</xdr:rowOff>
    </xdr:to>
    <xdr:sp macro="" textlink="">
      <xdr:nvSpPr>
        <xdr:cNvPr id="280" name="Line 8">
          <a:extLst>
            <a:ext uri="{FF2B5EF4-FFF2-40B4-BE49-F238E27FC236}">
              <a16:creationId xmlns:a16="http://schemas.microsoft.com/office/drawing/2014/main" id="{AAE08754-CD96-4073-93AF-3D874057A9D6}"/>
            </a:ext>
          </a:extLst>
        </xdr:cNvPr>
        <xdr:cNvSpPr>
          <a:spLocks noChangeShapeType="1"/>
        </xdr:cNvSpPr>
      </xdr:nvSpPr>
      <xdr:spPr>
        <a:xfrm flipH="1">
          <a:off x="977900" y="557847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528</xdr:row>
      <xdr:rowOff>114300</xdr:rowOff>
    </xdr:from>
    <xdr:to>
      <xdr:col>2</xdr:col>
      <xdr:colOff>38100</xdr:colOff>
      <xdr:row>528</xdr:row>
      <xdr:rowOff>114300</xdr:rowOff>
    </xdr:to>
    <xdr:sp macro="" textlink="">
      <xdr:nvSpPr>
        <xdr:cNvPr id="287" name="Line 8">
          <a:extLst>
            <a:ext uri="{FF2B5EF4-FFF2-40B4-BE49-F238E27FC236}">
              <a16:creationId xmlns:a16="http://schemas.microsoft.com/office/drawing/2014/main" id="{DC982E13-6D8B-4BD3-8A64-8E6C340B0170}"/>
            </a:ext>
          </a:extLst>
        </xdr:cNvPr>
        <xdr:cNvSpPr>
          <a:spLocks noChangeShapeType="1"/>
        </xdr:cNvSpPr>
      </xdr:nvSpPr>
      <xdr:spPr bwMode="auto">
        <a:xfrm flipH="1">
          <a:off x="1927225" y="863282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425</xdr:row>
      <xdr:rowOff>114300</xdr:rowOff>
    </xdr:from>
    <xdr:to>
      <xdr:col>2</xdr:col>
      <xdr:colOff>38100</xdr:colOff>
      <xdr:row>425</xdr:row>
      <xdr:rowOff>114300</xdr:rowOff>
    </xdr:to>
    <xdr:sp macro="" textlink="">
      <xdr:nvSpPr>
        <xdr:cNvPr id="288" name="Line 8">
          <a:extLst>
            <a:ext uri="{FF2B5EF4-FFF2-40B4-BE49-F238E27FC236}">
              <a16:creationId xmlns:a16="http://schemas.microsoft.com/office/drawing/2014/main" id="{3EE1FFCC-A2D6-49A8-B215-A0982B9B10D4}"/>
            </a:ext>
          </a:extLst>
        </xdr:cNvPr>
        <xdr:cNvSpPr>
          <a:spLocks noChangeShapeType="1"/>
        </xdr:cNvSpPr>
      </xdr:nvSpPr>
      <xdr:spPr bwMode="auto">
        <a:xfrm flipH="1">
          <a:off x="1927225" y="693229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516</xdr:row>
      <xdr:rowOff>114300</xdr:rowOff>
    </xdr:from>
    <xdr:to>
      <xdr:col>2</xdr:col>
      <xdr:colOff>57150</xdr:colOff>
      <xdr:row>516</xdr:row>
      <xdr:rowOff>114300</xdr:rowOff>
    </xdr:to>
    <xdr:sp macro="" textlink="">
      <xdr:nvSpPr>
        <xdr:cNvPr id="289" name="Line 8">
          <a:extLst>
            <a:ext uri="{FF2B5EF4-FFF2-40B4-BE49-F238E27FC236}">
              <a16:creationId xmlns:a16="http://schemas.microsoft.com/office/drawing/2014/main" id="{768BB532-3EAC-48BA-9275-E39902D7DB8B}"/>
            </a:ext>
          </a:extLst>
        </xdr:cNvPr>
        <xdr:cNvSpPr>
          <a:spLocks noChangeShapeType="1"/>
        </xdr:cNvSpPr>
      </xdr:nvSpPr>
      <xdr:spPr bwMode="auto">
        <a:xfrm flipH="1">
          <a:off x="1927225" y="843470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411</xdr:row>
      <xdr:rowOff>114300</xdr:rowOff>
    </xdr:from>
    <xdr:to>
      <xdr:col>2</xdr:col>
      <xdr:colOff>57150</xdr:colOff>
      <xdr:row>411</xdr:row>
      <xdr:rowOff>114300</xdr:rowOff>
    </xdr:to>
    <xdr:sp macro="" textlink="">
      <xdr:nvSpPr>
        <xdr:cNvPr id="290" name="Line 8">
          <a:extLst>
            <a:ext uri="{FF2B5EF4-FFF2-40B4-BE49-F238E27FC236}">
              <a16:creationId xmlns:a16="http://schemas.microsoft.com/office/drawing/2014/main" id="{11AC65CA-15A2-41B6-888D-04C8078944F9}"/>
            </a:ext>
          </a:extLst>
        </xdr:cNvPr>
        <xdr:cNvSpPr>
          <a:spLocks noChangeShapeType="1"/>
        </xdr:cNvSpPr>
      </xdr:nvSpPr>
      <xdr:spPr bwMode="auto">
        <a:xfrm flipH="1">
          <a:off x="1927225" y="670115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526</xdr:row>
      <xdr:rowOff>114300</xdr:rowOff>
    </xdr:from>
    <xdr:to>
      <xdr:col>2</xdr:col>
      <xdr:colOff>57150</xdr:colOff>
      <xdr:row>526</xdr:row>
      <xdr:rowOff>114300</xdr:rowOff>
    </xdr:to>
    <xdr:sp macro="" textlink="">
      <xdr:nvSpPr>
        <xdr:cNvPr id="291" name="Line 8">
          <a:extLst>
            <a:ext uri="{FF2B5EF4-FFF2-40B4-BE49-F238E27FC236}">
              <a16:creationId xmlns:a16="http://schemas.microsoft.com/office/drawing/2014/main" id="{18E9FB61-50FA-42C5-ACC8-4E47FCB04DD3}"/>
            </a:ext>
          </a:extLst>
        </xdr:cNvPr>
        <xdr:cNvSpPr>
          <a:spLocks noChangeShapeType="1"/>
        </xdr:cNvSpPr>
      </xdr:nvSpPr>
      <xdr:spPr bwMode="auto">
        <a:xfrm flipH="1">
          <a:off x="1927225" y="859980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417</xdr:row>
      <xdr:rowOff>114300</xdr:rowOff>
    </xdr:from>
    <xdr:to>
      <xdr:col>2</xdr:col>
      <xdr:colOff>57150</xdr:colOff>
      <xdr:row>417</xdr:row>
      <xdr:rowOff>114300</xdr:rowOff>
    </xdr:to>
    <xdr:sp macro="" textlink="">
      <xdr:nvSpPr>
        <xdr:cNvPr id="292" name="Line 8">
          <a:extLst>
            <a:ext uri="{FF2B5EF4-FFF2-40B4-BE49-F238E27FC236}">
              <a16:creationId xmlns:a16="http://schemas.microsoft.com/office/drawing/2014/main" id="{05894CBF-7452-4E8F-95C2-2432747E3FB4}"/>
            </a:ext>
          </a:extLst>
        </xdr:cNvPr>
        <xdr:cNvSpPr>
          <a:spLocks noChangeShapeType="1"/>
        </xdr:cNvSpPr>
      </xdr:nvSpPr>
      <xdr:spPr bwMode="auto">
        <a:xfrm flipH="1">
          <a:off x="1927225" y="680021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601</xdr:row>
      <xdr:rowOff>114300</xdr:rowOff>
    </xdr:from>
    <xdr:to>
      <xdr:col>2</xdr:col>
      <xdr:colOff>57150</xdr:colOff>
      <xdr:row>601</xdr:row>
      <xdr:rowOff>114300</xdr:rowOff>
    </xdr:to>
    <xdr:sp macro="" textlink="">
      <xdr:nvSpPr>
        <xdr:cNvPr id="293" name="Line 8">
          <a:extLst>
            <a:ext uri="{FF2B5EF4-FFF2-40B4-BE49-F238E27FC236}">
              <a16:creationId xmlns:a16="http://schemas.microsoft.com/office/drawing/2014/main" id="{C57CDB27-E231-4423-BDB2-474AC225C67B}"/>
            </a:ext>
          </a:extLst>
        </xdr:cNvPr>
        <xdr:cNvSpPr>
          <a:spLocks noChangeShapeType="1"/>
        </xdr:cNvSpPr>
      </xdr:nvSpPr>
      <xdr:spPr bwMode="auto">
        <a:xfrm flipH="1">
          <a:off x="1927225" y="983805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466</xdr:row>
      <xdr:rowOff>114300</xdr:rowOff>
    </xdr:from>
    <xdr:to>
      <xdr:col>2</xdr:col>
      <xdr:colOff>57150</xdr:colOff>
      <xdr:row>466</xdr:row>
      <xdr:rowOff>114300</xdr:rowOff>
    </xdr:to>
    <xdr:sp macro="" textlink="">
      <xdr:nvSpPr>
        <xdr:cNvPr id="294" name="Line 8">
          <a:extLst>
            <a:ext uri="{FF2B5EF4-FFF2-40B4-BE49-F238E27FC236}">
              <a16:creationId xmlns:a16="http://schemas.microsoft.com/office/drawing/2014/main" id="{1C57FFF1-3BD4-40DB-B781-85C5C95CA206}"/>
            </a:ext>
          </a:extLst>
        </xdr:cNvPr>
        <xdr:cNvSpPr>
          <a:spLocks noChangeShapeType="1"/>
        </xdr:cNvSpPr>
      </xdr:nvSpPr>
      <xdr:spPr bwMode="auto">
        <a:xfrm flipH="1">
          <a:off x="1927225" y="760920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563</xdr:row>
      <xdr:rowOff>114300</xdr:rowOff>
    </xdr:from>
    <xdr:to>
      <xdr:col>2</xdr:col>
      <xdr:colOff>66675</xdr:colOff>
      <xdr:row>563</xdr:row>
      <xdr:rowOff>114300</xdr:rowOff>
    </xdr:to>
    <xdr:sp macro="" textlink="">
      <xdr:nvSpPr>
        <xdr:cNvPr id="295" name="Line 8">
          <a:extLst>
            <a:ext uri="{FF2B5EF4-FFF2-40B4-BE49-F238E27FC236}">
              <a16:creationId xmlns:a16="http://schemas.microsoft.com/office/drawing/2014/main" id="{A8915F27-F25B-48CB-ABAC-23DDE1C678FE}"/>
            </a:ext>
          </a:extLst>
        </xdr:cNvPr>
        <xdr:cNvSpPr>
          <a:spLocks noChangeShapeType="1"/>
        </xdr:cNvSpPr>
      </xdr:nvSpPr>
      <xdr:spPr bwMode="auto">
        <a:xfrm flipH="1">
          <a:off x="1927225" y="921067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450</xdr:row>
      <xdr:rowOff>114300</xdr:rowOff>
    </xdr:from>
    <xdr:to>
      <xdr:col>2</xdr:col>
      <xdr:colOff>66675</xdr:colOff>
      <xdr:row>450</xdr:row>
      <xdr:rowOff>114300</xdr:rowOff>
    </xdr:to>
    <xdr:sp macro="" textlink="">
      <xdr:nvSpPr>
        <xdr:cNvPr id="296" name="Line 8">
          <a:extLst>
            <a:ext uri="{FF2B5EF4-FFF2-40B4-BE49-F238E27FC236}">
              <a16:creationId xmlns:a16="http://schemas.microsoft.com/office/drawing/2014/main" id="{D2054BE3-8B1F-454D-9D2E-7A1EE598D950}"/>
            </a:ext>
          </a:extLst>
        </xdr:cNvPr>
        <xdr:cNvSpPr>
          <a:spLocks noChangeShapeType="1"/>
        </xdr:cNvSpPr>
      </xdr:nvSpPr>
      <xdr:spPr bwMode="auto">
        <a:xfrm flipH="1">
          <a:off x="1927225" y="734504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457</xdr:row>
      <xdr:rowOff>114300</xdr:rowOff>
    </xdr:from>
    <xdr:to>
      <xdr:col>2</xdr:col>
      <xdr:colOff>76200</xdr:colOff>
      <xdr:row>457</xdr:row>
      <xdr:rowOff>114300</xdr:rowOff>
    </xdr:to>
    <xdr:sp macro="" textlink="">
      <xdr:nvSpPr>
        <xdr:cNvPr id="297" name="Line 8">
          <a:extLst>
            <a:ext uri="{FF2B5EF4-FFF2-40B4-BE49-F238E27FC236}">
              <a16:creationId xmlns:a16="http://schemas.microsoft.com/office/drawing/2014/main" id="{A1DBF8F7-5796-4F42-8E25-12D29FA3368F}"/>
            </a:ext>
          </a:extLst>
        </xdr:cNvPr>
        <xdr:cNvSpPr>
          <a:spLocks noChangeShapeType="1"/>
        </xdr:cNvSpPr>
      </xdr:nvSpPr>
      <xdr:spPr bwMode="auto">
        <a:xfrm flipH="1">
          <a:off x="1927225" y="74606150"/>
          <a:ext cx="0" cy="0"/>
        </a:xfrm>
        <a:prstGeom prst="line">
          <a:avLst/>
        </a:prstGeom>
        <a:noFill/>
        <a:ln w="9525">
          <a:solidFill>
            <a:srgbClr val="000000"/>
          </a:solidFill>
          <a:round/>
          <a:headEnd/>
          <a:tailEnd type="triangle" w="med" len="med"/>
        </a:ln>
      </xdr:spPr>
    </xdr:sp>
    <xdr:clientData/>
  </xdr:twoCellAnchor>
  <xdr:twoCellAnchor>
    <xdr:from>
      <xdr:col>2</xdr:col>
      <xdr:colOff>0</xdr:colOff>
      <xdr:row>485</xdr:row>
      <xdr:rowOff>95250</xdr:rowOff>
    </xdr:from>
    <xdr:to>
      <xdr:col>2</xdr:col>
      <xdr:colOff>38100</xdr:colOff>
      <xdr:row>485</xdr:row>
      <xdr:rowOff>104775</xdr:rowOff>
    </xdr:to>
    <xdr:sp macro="" textlink="">
      <xdr:nvSpPr>
        <xdr:cNvPr id="298" name="Line 7">
          <a:extLst>
            <a:ext uri="{FF2B5EF4-FFF2-40B4-BE49-F238E27FC236}">
              <a16:creationId xmlns:a16="http://schemas.microsoft.com/office/drawing/2014/main" id="{E516B7F4-96F2-4802-A8C3-B77A2AC0AE5E}"/>
            </a:ext>
          </a:extLst>
        </xdr:cNvPr>
        <xdr:cNvSpPr>
          <a:spLocks noChangeShapeType="1"/>
        </xdr:cNvSpPr>
      </xdr:nvSpPr>
      <xdr:spPr bwMode="auto">
        <a:xfrm flipH="1" flipV="1">
          <a:off x="1384300" y="79209900"/>
          <a:ext cx="38100" cy="9525"/>
        </a:xfrm>
        <a:prstGeom prst="line">
          <a:avLst/>
        </a:prstGeom>
        <a:noFill/>
        <a:ln w="9525">
          <a:solidFill>
            <a:srgbClr val="000000"/>
          </a:solidFill>
          <a:round/>
          <a:headEnd/>
          <a:tailEnd type="triangle" w="med" len="med"/>
        </a:ln>
      </xdr:spPr>
    </xdr:sp>
    <xdr:clientData/>
  </xdr:twoCellAnchor>
  <xdr:twoCellAnchor>
    <xdr:from>
      <xdr:col>2</xdr:col>
      <xdr:colOff>0</xdr:colOff>
      <xdr:row>486</xdr:row>
      <xdr:rowOff>114300</xdr:rowOff>
    </xdr:from>
    <xdr:to>
      <xdr:col>2</xdr:col>
      <xdr:colOff>0</xdr:colOff>
      <xdr:row>486</xdr:row>
      <xdr:rowOff>114300</xdr:rowOff>
    </xdr:to>
    <xdr:sp macro="" textlink="">
      <xdr:nvSpPr>
        <xdr:cNvPr id="299" name="Line 8">
          <a:extLst>
            <a:ext uri="{FF2B5EF4-FFF2-40B4-BE49-F238E27FC236}">
              <a16:creationId xmlns:a16="http://schemas.microsoft.com/office/drawing/2014/main" id="{777D844C-B2B3-4F07-A3FA-E3475ACAA989}"/>
            </a:ext>
          </a:extLst>
        </xdr:cNvPr>
        <xdr:cNvSpPr>
          <a:spLocks noChangeShapeType="1"/>
        </xdr:cNvSpPr>
      </xdr:nvSpPr>
      <xdr:spPr bwMode="auto">
        <a:xfrm flipH="1">
          <a:off x="1384300" y="793940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457</xdr:row>
      <xdr:rowOff>114300</xdr:rowOff>
    </xdr:from>
    <xdr:to>
      <xdr:col>2</xdr:col>
      <xdr:colOff>542925</xdr:colOff>
      <xdr:row>457</xdr:row>
      <xdr:rowOff>114300</xdr:rowOff>
    </xdr:to>
    <xdr:sp macro="" textlink="">
      <xdr:nvSpPr>
        <xdr:cNvPr id="302" name="Line 8">
          <a:extLst>
            <a:ext uri="{FF2B5EF4-FFF2-40B4-BE49-F238E27FC236}">
              <a16:creationId xmlns:a16="http://schemas.microsoft.com/office/drawing/2014/main" id="{B18C273C-D180-4D15-9219-847AA4CBC754}"/>
            </a:ext>
          </a:extLst>
        </xdr:cNvPr>
        <xdr:cNvSpPr>
          <a:spLocks noChangeShapeType="1"/>
        </xdr:cNvSpPr>
      </xdr:nvSpPr>
      <xdr:spPr bwMode="auto">
        <a:xfrm flipH="1">
          <a:off x="1927225" y="74606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485</xdr:row>
      <xdr:rowOff>95250</xdr:rowOff>
    </xdr:from>
    <xdr:to>
      <xdr:col>2</xdr:col>
      <xdr:colOff>38100</xdr:colOff>
      <xdr:row>485</xdr:row>
      <xdr:rowOff>104775</xdr:rowOff>
    </xdr:to>
    <xdr:sp macro="" textlink="">
      <xdr:nvSpPr>
        <xdr:cNvPr id="303" name="Line 7">
          <a:extLst>
            <a:ext uri="{FF2B5EF4-FFF2-40B4-BE49-F238E27FC236}">
              <a16:creationId xmlns:a16="http://schemas.microsoft.com/office/drawing/2014/main" id="{36AC3232-F938-4DB0-A1C2-0AD46AA8E061}"/>
            </a:ext>
          </a:extLst>
        </xdr:cNvPr>
        <xdr:cNvSpPr>
          <a:spLocks noChangeShapeType="1"/>
        </xdr:cNvSpPr>
      </xdr:nvSpPr>
      <xdr:spPr bwMode="auto">
        <a:xfrm flipH="1" flipV="1">
          <a:off x="1384300" y="792099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486</xdr:row>
      <xdr:rowOff>114300</xdr:rowOff>
    </xdr:from>
    <xdr:to>
      <xdr:col>2</xdr:col>
      <xdr:colOff>0</xdr:colOff>
      <xdr:row>486</xdr:row>
      <xdr:rowOff>114300</xdr:rowOff>
    </xdr:to>
    <xdr:sp macro="" textlink="">
      <xdr:nvSpPr>
        <xdr:cNvPr id="304" name="Line 8">
          <a:extLst>
            <a:ext uri="{FF2B5EF4-FFF2-40B4-BE49-F238E27FC236}">
              <a16:creationId xmlns:a16="http://schemas.microsoft.com/office/drawing/2014/main" id="{DC022B59-2B1D-40C9-BF06-435C03A8F752}"/>
            </a:ext>
          </a:extLst>
        </xdr:cNvPr>
        <xdr:cNvSpPr>
          <a:spLocks noChangeShapeType="1"/>
        </xdr:cNvSpPr>
      </xdr:nvSpPr>
      <xdr:spPr bwMode="auto">
        <a:xfrm flipH="1">
          <a:off x="1384300" y="79394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440</xdr:row>
      <xdr:rowOff>114300</xdr:rowOff>
    </xdr:from>
    <xdr:to>
      <xdr:col>2</xdr:col>
      <xdr:colOff>85725</xdr:colOff>
      <xdr:row>440</xdr:row>
      <xdr:rowOff>114300</xdr:rowOff>
    </xdr:to>
    <xdr:sp macro="" textlink="">
      <xdr:nvSpPr>
        <xdr:cNvPr id="307" name="Line 8">
          <a:extLst>
            <a:ext uri="{FF2B5EF4-FFF2-40B4-BE49-F238E27FC236}">
              <a16:creationId xmlns:a16="http://schemas.microsoft.com/office/drawing/2014/main" id="{5B98ABF3-D598-4EE2-AEF0-97CC8DE2C8D3}"/>
            </a:ext>
          </a:extLst>
        </xdr:cNvPr>
        <xdr:cNvSpPr>
          <a:spLocks noChangeShapeType="1"/>
        </xdr:cNvSpPr>
      </xdr:nvSpPr>
      <xdr:spPr bwMode="auto">
        <a:xfrm flipH="1">
          <a:off x="1927225" y="7179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467</xdr:row>
      <xdr:rowOff>95250</xdr:rowOff>
    </xdr:from>
    <xdr:to>
      <xdr:col>2</xdr:col>
      <xdr:colOff>38100</xdr:colOff>
      <xdr:row>467</xdr:row>
      <xdr:rowOff>104775</xdr:rowOff>
    </xdr:to>
    <xdr:sp macro="" textlink="">
      <xdr:nvSpPr>
        <xdr:cNvPr id="308" name="Line 7">
          <a:extLst>
            <a:ext uri="{FF2B5EF4-FFF2-40B4-BE49-F238E27FC236}">
              <a16:creationId xmlns:a16="http://schemas.microsoft.com/office/drawing/2014/main" id="{275A952A-99F2-43FB-8959-3861EF455AB8}"/>
            </a:ext>
          </a:extLst>
        </xdr:cNvPr>
        <xdr:cNvSpPr>
          <a:spLocks noChangeShapeType="1"/>
        </xdr:cNvSpPr>
      </xdr:nvSpPr>
      <xdr:spPr bwMode="auto">
        <a:xfrm flipH="1" flipV="1">
          <a:off x="1384300" y="762381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468</xdr:row>
      <xdr:rowOff>114300</xdr:rowOff>
    </xdr:from>
    <xdr:to>
      <xdr:col>2</xdr:col>
      <xdr:colOff>0</xdr:colOff>
      <xdr:row>468</xdr:row>
      <xdr:rowOff>114300</xdr:rowOff>
    </xdr:to>
    <xdr:sp macro="" textlink="">
      <xdr:nvSpPr>
        <xdr:cNvPr id="309" name="Line 8">
          <a:extLst>
            <a:ext uri="{FF2B5EF4-FFF2-40B4-BE49-F238E27FC236}">
              <a16:creationId xmlns:a16="http://schemas.microsoft.com/office/drawing/2014/main" id="{E744D873-6B97-4AA4-91D7-833E98D71C7C}"/>
            </a:ext>
          </a:extLst>
        </xdr:cNvPr>
        <xdr:cNvSpPr>
          <a:spLocks noChangeShapeType="1"/>
        </xdr:cNvSpPr>
      </xdr:nvSpPr>
      <xdr:spPr bwMode="auto">
        <a:xfrm flipH="1">
          <a:off x="1384300" y="76422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526</xdr:row>
      <xdr:rowOff>114300</xdr:rowOff>
    </xdr:from>
    <xdr:to>
      <xdr:col>2</xdr:col>
      <xdr:colOff>76200</xdr:colOff>
      <xdr:row>526</xdr:row>
      <xdr:rowOff>114300</xdr:rowOff>
    </xdr:to>
    <xdr:sp macro="" textlink="">
      <xdr:nvSpPr>
        <xdr:cNvPr id="312" name="Line 8">
          <a:extLst>
            <a:ext uri="{FF2B5EF4-FFF2-40B4-BE49-F238E27FC236}">
              <a16:creationId xmlns:a16="http://schemas.microsoft.com/office/drawing/2014/main" id="{70638884-3D0F-467C-8456-6AB22D0E452C}"/>
            </a:ext>
          </a:extLst>
        </xdr:cNvPr>
        <xdr:cNvSpPr>
          <a:spLocks noChangeShapeType="1"/>
        </xdr:cNvSpPr>
      </xdr:nvSpPr>
      <xdr:spPr bwMode="auto">
        <a:xfrm flipH="1">
          <a:off x="1460500" y="85998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421</xdr:row>
      <xdr:rowOff>114300</xdr:rowOff>
    </xdr:from>
    <xdr:to>
      <xdr:col>2</xdr:col>
      <xdr:colOff>76200</xdr:colOff>
      <xdr:row>421</xdr:row>
      <xdr:rowOff>114300</xdr:rowOff>
    </xdr:to>
    <xdr:sp macro="" textlink="">
      <xdr:nvSpPr>
        <xdr:cNvPr id="313" name="Line 8">
          <a:extLst>
            <a:ext uri="{FF2B5EF4-FFF2-40B4-BE49-F238E27FC236}">
              <a16:creationId xmlns:a16="http://schemas.microsoft.com/office/drawing/2014/main" id="{B93F184C-74F4-4712-9926-3A4C80780BBE}"/>
            </a:ext>
          </a:extLst>
        </xdr:cNvPr>
        <xdr:cNvSpPr>
          <a:spLocks noChangeShapeType="1"/>
        </xdr:cNvSpPr>
      </xdr:nvSpPr>
      <xdr:spPr bwMode="auto">
        <a:xfrm flipH="1">
          <a:off x="1460500" y="68662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526</xdr:row>
      <xdr:rowOff>114300</xdr:rowOff>
    </xdr:from>
    <xdr:to>
      <xdr:col>2</xdr:col>
      <xdr:colOff>76200</xdr:colOff>
      <xdr:row>526</xdr:row>
      <xdr:rowOff>114300</xdr:rowOff>
    </xdr:to>
    <xdr:sp macro="" textlink="">
      <xdr:nvSpPr>
        <xdr:cNvPr id="314" name="Line 8">
          <a:extLst>
            <a:ext uri="{FF2B5EF4-FFF2-40B4-BE49-F238E27FC236}">
              <a16:creationId xmlns:a16="http://schemas.microsoft.com/office/drawing/2014/main" id="{8FBA1CD1-CA5E-4C5E-8361-5542BCA0B893}"/>
            </a:ext>
          </a:extLst>
        </xdr:cNvPr>
        <xdr:cNvSpPr>
          <a:spLocks noChangeShapeType="1"/>
        </xdr:cNvSpPr>
      </xdr:nvSpPr>
      <xdr:spPr bwMode="auto">
        <a:xfrm flipH="1">
          <a:off x="1460500" y="85998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421</xdr:row>
      <xdr:rowOff>114300</xdr:rowOff>
    </xdr:from>
    <xdr:to>
      <xdr:col>2</xdr:col>
      <xdr:colOff>76200</xdr:colOff>
      <xdr:row>421</xdr:row>
      <xdr:rowOff>114300</xdr:rowOff>
    </xdr:to>
    <xdr:sp macro="" textlink="">
      <xdr:nvSpPr>
        <xdr:cNvPr id="315" name="Line 8">
          <a:extLst>
            <a:ext uri="{FF2B5EF4-FFF2-40B4-BE49-F238E27FC236}">
              <a16:creationId xmlns:a16="http://schemas.microsoft.com/office/drawing/2014/main" id="{D0EDAC61-70C1-4A2D-BC0B-1FF3FF469009}"/>
            </a:ext>
          </a:extLst>
        </xdr:cNvPr>
        <xdr:cNvSpPr>
          <a:spLocks noChangeShapeType="1"/>
        </xdr:cNvSpPr>
      </xdr:nvSpPr>
      <xdr:spPr bwMode="auto">
        <a:xfrm flipH="1">
          <a:off x="1460500" y="68662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413</xdr:row>
      <xdr:rowOff>114300</xdr:rowOff>
    </xdr:from>
    <xdr:to>
      <xdr:col>2</xdr:col>
      <xdr:colOff>76200</xdr:colOff>
      <xdr:row>413</xdr:row>
      <xdr:rowOff>114300</xdr:rowOff>
    </xdr:to>
    <xdr:sp macro="" textlink="">
      <xdr:nvSpPr>
        <xdr:cNvPr id="316" name="Line 8">
          <a:extLst>
            <a:ext uri="{FF2B5EF4-FFF2-40B4-BE49-F238E27FC236}">
              <a16:creationId xmlns:a16="http://schemas.microsoft.com/office/drawing/2014/main" id="{24166B9D-1689-4442-8CD4-7EEFD5CD2C15}"/>
            </a:ext>
          </a:extLst>
        </xdr:cNvPr>
        <xdr:cNvSpPr>
          <a:spLocks noChangeShapeType="1"/>
        </xdr:cNvSpPr>
      </xdr:nvSpPr>
      <xdr:spPr bwMode="auto">
        <a:xfrm flipH="1">
          <a:off x="1460500" y="67341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441</xdr:row>
      <xdr:rowOff>95250</xdr:rowOff>
    </xdr:from>
    <xdr:to>
      <xdr:col>2</xdr:col>
      <xdr:colOff>38100</xdr:colOff>
      <xdr:row>441</xdr:row>
      <xdr:rowOff>104775</xdr:rowOff>
    </xdr:to>
    <xdr:sp macro="" textlink="">
      <xdr:nvSpPr>
        <xdr:cNvPr id="317" name="Line 7">
          <a:extLst>
            <a:ext uri="{FF2B5EF4-FFF2-40B4-BE49-F238E27FC236}">
              <a16:creationId xmlns:a16="http://schemas.microsoft.com/office/drawing/2014/main" id="{F2589EBA-9813-4A78-A8B9-9B8A7E96872F}"/>
            </a:ext>
          </a:extLst>
        </xdr:cNvPr>
        <xdr:cNvSpPr>
          <a:spLocks noChangeShapeType="1"/>
        </xdr:cNvSpPr>
      </xdr:nvSpPr>
      <xdr:spPr bwMode="auto">
        <a:xfrm flipH="1" flipV="1">
          <a:off x="1384300" y="719455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442</xdr:row>
      <xdr:rowOff>114300</xdr:rowOff>
    </xdr:from>
    <xdr:to>
      <xdr:col>2</xdr:col>
      <xdr:colOff>0</xdr:colOff>
      <xdr:row>442</xdr:row>
      <xdr:rowOff>114300</xdr:rowOff>
    </xdr:to>
    <xdr:sp macro="" textlink="">
      <xdr:nvSpPr>
        <xdr:cNvPr id="318" name="Line 8">
          <a:extLst>
            <a:ext uri="{FF2B5EF4-FFF2-40B4-BE49-F238E27FC236}">
              <a16:creationId xmlns:a16="http://schemas.microsoft.com/office/drawing/2014/main" id="{93E06A04-110A-45D4-948E-C55D9A3A0A42}"/>
            </a:ext>
          </a:extLst>
        </xdr:cNvPr>
        <xdr:cNvSpPr>
          <a:spLocks noChangeShapeType="1"/>
        </xdr:cNvSpPr>
      </xdr:nvSpPr>
      <xdr:spPr bwMode="auto">
        <a:xfrm flipH="1">
          <a:off x="1384300" y="72129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440</xdr:row>
      <xdr:rowOff>114300</xdr:rowOff>
    </xdr:from>
    <xdr:to>
      <xdr:col>2</xdr:col>
      <xdr:colOff>85725</xdr:colOff>
      <xdr:row>440</xdr:row>
      <xdr:rowOff>114300</xdr:rowOff>
    </xdr:to>
    <xdr:sp macro="" textlink="">
      <xdr:nvSpPr>
        <xdr:cNvPr id="319" name="Line 8">
          <a:extLst>
            <a:ext uri="{FF2B5EF4-FFF2-40B4-BE49-F238E27FC236}">
              <a16:creationId xmlns:a16="http://schemas.microsoft.com/office/drawing/2014/main" id="{4CA4EB9E-6C0B-4C2A-BC4E-53ABB1B0E321}"/>
            </a:ext>
          </a:extLst>
        </xdr:cNvPr>
        <xdr:cNvSpPr>
          <a:spLocks noChangeShapeType="1"/>
        </xdr:cNvSpPr>
      </xdr:nvSpPr>
      <xdr:spPr bwMode="auto">
        <a:xfrm flipH="1">
          <a:off x="1927225" y="7179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467</xdr:row>
      <xdr:rowOff>95250</xdr:rowOff>
    </xdr:from>
    <xdr:to>
      <xdr:col>2</xdr:col>
      <xdr:colOff>38100</xdr:colOff>
      <xdr:row>467</xdr:row>
      <xdr:rowOff>104775</xdr:rowOff>
    </xdr:to>
    <xdr:sp macro="" textlink="">
      <xdr:nvSpPr>
        <xdr:cNvPr id="320" name="Line 7">
          <a:extLst>
            <a:ext uri="{FF2B5EF4-FFF2-40B4-BE49-F238E27FC236}">
              <a16:creationId xmlns:a16="http://schemas.microsoft.com/office/drawing/2014/main" id="{FDA7D93F-652E-4CE9-A404-871779FD8AAB}"/>
            </a:ext>
          </a:extLst>
        </xdr:cNvPr>
        <xdr:cNvSpPr>
          <a:spLocks noChangeShapeType="1"/>
        </xdr:cNvSpPr>
      </xdr:nvSpPr>
      <xdr:spPr bwMode="auto">
        <a:xfrm flipH="1" flipV="1">
          <a:off x="1384300" y="762381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468</xdr:row>
      <xdr:rowOff>114300</xdr:rowOff>
    </xdr:from>
    <xdr:to>
      <xdr:col>2</xdr:col>
      <xdr:colOff>0</xdr:colOff>
      <xdr:row>468</xdr:row>
      <xdr:rowOff>114300</xdr:rowOff>
    </xdr:to>
    <xdr:sp macro="" textlink="">
      <xdr:nvSpPr>
        <xdr:cNvPr id="321" name="Line 8">
          <a:extLst>
            <a:ext uri="{FF2B5EF4-FFF2-40B4-BE49-F238E27FC236}">
              <a16:creationId xmlns:a16="http://schemas.microsoft.com/office/drawing/2014/main" id="{C8D47FA5-F719-40C5-BB00-25E4454E4133}"/>
            </a:ext>
          </a:extLst>
        </xdr:cNvPr>
        <xdr:cNvSpPr>
          <a:spLocks noChangeShapeType="1"/>
        </xdr:cNvSpPr>
      </xdr:nvSpPr>
      <xdr:spPr bwMode="auto">
        <a:xfrm flipH="1">
          <a:off x="1384300" y="76422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385</xdr:row>
      <xdr:rowOff>114300</xdr:rowOff>
    </xdr:from>
    <xdr:to>
      <xdr:col>2</xdr:col>
      <xdr:colOff>85725</xdr:colOff>
      <xdr:row>385</xdr:row>
      <xdr:rowOff>114300</xdr:rowOff>
    </xdr:to>
    <xdr:sp macro="" textlink="">
      <xdr:nvSpPr>
        <xdr:cNvPr id="324" name="Line 8">
          <a:extLst>
            <a:ext uri="{FF2B5EF4-FFF2-40B4-BE49-F238E27FC236}">
              <a16:creationId xmlns:a16="http://schemas.microsoft.com/office/drawing/2014/main" id="{7419808C-B49F-4E28-8893-6A077591869D}"/>
            </a:ext>
          </a:extLst>
        </xdr:cNvPr>
        <xdr:cNvSpPr>
          <a:spLocks noChangeShapeType="1"/>
        </xdr:cNvSpPr>
      </xdr:nvSpPr>
      <xdr:spPr bwMode="auto">
        <a:xfrm flipH="1">
          <a:off x="1927225" y="62547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411</xdr:row>
      <xdr:rowOff>95250</xdr:rowOff>
    </xdr:from>
    <xdr:to>
      <xdr:col>2</xdr:col>
      <xdr:colOff>38100</xdr:colOff>
      <xdr:row>411</xdr:row>
      <xdr:rowOff>104775</xdr:rowOff>
    </xdr:to>
    <xdr:sp macro="" textlink="">
      <xdr:nvSpPr>
        <xdr:cNvPr id="325" name="Line 7">
          <a:extLst>
            <a:ext uri="{FF2B5EF4-FFF2-40B4-BE49-F238E27FC236}">
              <a16:creationId xmlns:a16="http://schemas.microsoft.com/office/drawing/2014/main" id="{9FAE8841-1A26-4E32-A02B-3C8F3408F090}"/>
            </a:ext>
          </a:extLst>
        </xdr:cNvPr>
        <xdr:cNvSpPr>
          <a:spLocks noChangeShapeType="1"/>
        </xdr:cNvSpPr>
      </xdr:nvSpPr>
      <xdr:spPr bwMode="auto">
        <a:xfrm flipH="1" flipV="1">
          <a:off x="1384300" y="669925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412</xdr:row>
      <xdr:rowOff>114300</xdr:rowOff>
    </xdr:from>
    <xdr:to>
      <xdr:col>2</xdr:col>
      <xdr:colOff>0</xdr:colOff>
      <xdr:row>412</xdr:row>
      <xdr:rowOff>114300</xdr:rowOff>
    </xdr:to>
    <xdr:sp macro="" textlink="">
      <xdr:nvSpPr>
        <xdr:cNvPr id="326" name="Line 8">
          <a:extLst>
            <a:ext uri="{FF2B5EF4-FFF2-40B4-BE49-F238E27FC236}">
              <a16:creationId xmlns:a16="http://schemas.microsoft.com/office/drawing/2014/main" id="{8FED073D-76AD-45B3-BC81-E7EA5CA30D7D}"/>
            </a:ext>
          </a:extLst>
        </xdr:cNvPr>
        <xdr:cNvSpPr>
          <a:spLocks noChangeShapeType="1"/>
        </xdr:cNvSpPr>
      </xdr:nvSpPr>
      <xdr:spPr bwMode="auto">
        <a:xfrm flipH="1">
          <a:off x="1384300" y="67176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436</xdr:row>
      <xdr:rowOff>114300</xdr:rowOff>
    </xdr:from>
    <xdr:to>
      <xdr:col>2</xdr:col>
      <xdr:colOff>76200</xdr:colOff>
      <xdr:row>436</xdr:row>
      <xdr:rowOff>114300</xdr:rowOff>
    </xdr:to>
    <xdr:sp macro="" textlink="">
      <xdr:nvSpPr>
        <xdr:cNvPr id="329" name="Line 8">
          <a:extLst>
            <a:ext uri="{FF2B5EF4-FFF2-40B4-BE49-F238E27FC236}">
              <a16:creationId xmlns:a16="http://schemas.microsoft.com/office/drawing/2014/main" id="{E93D07C7-49DE-493C-93AF-BD792D6C9ED2}"/>
            </a:ext>
          </a:extLst>
        </xdr:cNvPr>
        <xdr:cNvSpPr>
          <a:spLocks noChangeShapeType="1"/>
        </xdr:cNvSpPr>
      </xdr:nvSpPr>
      <xdr:spPr bwMode="auto">
        <a:xfrm flipH="1">
          <a:off x="1460500" y="71139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436</xdr:row>
      <xdr:rowOff>114300</xdr:rowOff>
    </xdr:from>
    <xdr:to>
      <xdr:col>2</xdr:col>
      <xdr:colOff>76200</xdr:colOff>
      <xdr:row>436</xdr:row>
      <xdr:rowOff>114300</xdr:rowOff>
    </xdr:to>
    <xdr:sp macro="" textlink="">
      <xdr:nvSpPr>
        <xdr:cNvPr id="331" name="Line 8">
          <a:extLst>
            <a:ext uri="{FF2B5EF4-FFF2-40B4-BE49-F238E27FC236}">
              <a16:creationId xmlns:a16="http://schemas.microsoft.com/office/drawing/2014/main" id="{06D10D3C-DC6C-4CD0-A077-C8B41A82D55A}"/>
            </a:ext>
          </a:extLst>
        </xdr:cNvPr>
        <xdr:cNvSpPr>
          <a:spLocks noChangeShapeType="1"/>
        </xdr:cNvSpPr>
      </xdr:nvSpPr>
      <xdr:spPr bwMode="auto">
        <a:xfrm flipH="1">
          <a:off x="1460500" y="71139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386</xdr:row>
      <xdr:rowOff>95250</xdr:rowOff>
    </xdr:from>
    <xdr:to>
      <xdr:col>2</xdr:col>
      <xdr:colOff>38100</xdr:colOff>
      <xdr:row>386</xdr:row>
      <xdr:rowOff>104775</xdr:rowOff>
    </xdr:to>
    <xdr:sp macro="" textlink="">
      <xdr:nvSpPr>
        <xdr:cNvPr id="334" name="Line 7">
          <a:extLst>
            <a:ext uri="{FF2B5EF4-FFF2-40B4-BE49-F238E27FC236}">
              <a16:creationId xmlns:a16="http://schemas.microsoft.com/office/drawing/2014/main" id="{749F1A96-DD18-4475-BD59-09C7653B2D31}"/>
            </a:ext>
          </a:extLst>
        </xdr:cNvPr>
        <xdr:cNvSpPr>
          <a:spLocks noChangeShapeType="1"/>
        </xdr:cNvSpPr>
      </xdr:nvSpPr>
      <xdr:spPr bwMode="auto">
        <a:xfrm flipH="1" flipV="1">
          <a:off x="1384300" y="627634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387</xdr:row>
      <xdr:rowOff>114300</xdr:rowOff>
    </xdr:from>
    <xdr:to>
      <xdr:col>2</xdr:col>
      <xdr:colOff>0</xdr:colOff>
      <xdr:row>387</xdr:row>
      <xdr:rowOff>114300</xdr:rowOff>
    </xdr:to>
    <xdr:sp macro="" textlink="">
      <xdr:nvSpPr>
        <xdr:cNvPr id="335" name="Line 8">
          <a:extLst>
            <a:ext uri="{FF2B5EF4-FFF2-40B4-BE49-F238E27FC236}">
              <a16:creationId xmlns:a16="http://schemas.microsoft.com/office/drawing/2014/main" id="{F03B3500-F36F-4685-BC56-CA9B3B408875}"/>
            </a:ext>
          </a:extLst>
        </xdr:cNvPr>
        <xdr:cNvSpPr>
          <a:spLocks noChangeShapeType="1"/>
        </xdr:cNvSpPr>
      </xdr:nvSpPr>
      <xdr:spPr bwMode="auto">
        <a:xfrm flipH="1">
          <a:off x="1384300" y="62947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385</xdr:row>
      <xdr:rowOff>114300</xdr:rowOff>
    </xdr:from>
    <xdr:to>
      <xdr:col>2</xdr:col>
      <xdr:colOff>85725</xdr:colOff>
      <xdr:row>385</xdr:row>
      <xdr:rowOff>114300</xdr:rowOff>
    </xdr:to>
    <xdr:sp macro="" textlink="">
      <xdr:nvSpPr>
        <xdr:cNvPr id="336" name="Line 8">
          <a:extLst>
            <a:ext uri="{FF2B5EF4-FFF2-40B4-BE49-F238E27FC236}">
              <a16:creationId xmlns:a16="http://schemas.microsoft.com/office/drawing/2014/main" id="{1EA4F7E9-F6C0-40C5-B6F2-6CF1091B84F3}"/>
            </a:ext>
          </a:extLst>
        </xdr:cNvPr>
        <xdr:cNvSpPr>
          <a:spLocks noChangeShapeType="1"/>
        </xdr:cNvSpPr>
      </xdr:nvSpPr>
      <xdr:spPr bwMode="auto">
        <a:xfrm flipH="1">
          <a:off x="1927225" y="62547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411</xdr:row>
      <xdr:rowOff>95250</xdr:rowOff>
    </xdr:from>
    <xdr:to>
      <xdr:col>2</xdr:col>
      <xdr:colOff>38100</xdr:colOff>
      <xdr:row>411</xdr:row>
      <xdr:rowOff>104775</xdr:rowOff>
    </xdr:to>
    <xdr:sp macro="" textlink="">
      <xdr:nvSpPr>
        <xdr:cNvPr id="337" name="Line 7">
          <a:extLst>
            <a:ext uri="{FF2B5EF4-FFF2-40B4-BE49-F238E27FC236}">
              <a16:creationId xmlns:a16="http://schemas.microsoft.com/office/drawing/2014/main" id="{E000B8D9-7344-4DE8-9DAA-AFE470F57F4C}"/>
            </a:ext>
          </a:extLst>
        </xdr:cNvPr>
        <xdr:cNvSpPr>
          <a:spLocks noChangeShapeType="1"/>
        </xdr:cNvSpPr>
      </xdr:nvSpPr>
      <xdr:spPr bwMode="auto">
        <a:xfrm flipH="1" flipV="1">
          <a:off x="1384300" y="669925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412</xdr:row>
      <xdr:rowOff>114300</xdr:rowOff>
    </xdr:from>
    <xdr:to>
      <xdr:col>2</xdr:col>
      <xdr:colOff>0</xdr:colOff>
      <xdr:row>412</xdr:row>
      <xdr:rowOff>114300</xdr:rowOff>
    </xdr:to>
    <xdr:sp macro="" textlink="">
      <xdr:nvSpPr>
        <xdr:cNvPr id="338" name="Line 8">
          <a:extLst>
            <a:ext uri="{FF2B5EF4-FFF2-40B4-BE49-F238E27FC236}">
              <a16:creationId xmlns:a16="http://schemas.microsoft.com/office/drawing/2014/main" id="{601CD6B2-5809-4E53-A6F0-D0A02BAB8179}"/>
            </a:ext>
          </a:extLst>
        </xdr:cNvPr>
        <xdr:cNvSpPr>
          <a:spLocks noChangeShapeType="1"/>
        </xdr:cNvSpPr>
      </xdr:nvSpPr>
      <xdr:spPr bwMode="auto">
        <a:xfrm flipH="1">
          <a:off x="1384300" y="67176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400</xdr:row>
      <xdr:rowOff>114300</xdr:rowOff>
    </xdr:from>
    <xdr:to>
      <xdr:col>2</xdr:col>
      <xdr:colOff>76200</xdr:colOff>
      <xdr:row>400</xdr:row>
      <xdr:rowOff>114300</xdr:rowOff>
    </xdr:to>
    <xdr:sp macro="" textlink="">
      <xdr:nvSpPr>
        <xdr:cNvPr id="345" name="Line 8">
          <a:extLst>
            <a:ext uri="{FF2B5EF4-FFF2-40B4-BE49-F238E27FC236}">
              <a16:creationId xmlns:a16="http://schemas.microsoft.com/office/drawing/2014/main" id="{905C3EDF-2FDC-4F23-93C8-5D01DF8B0B19}"/>
            </a:ext>
          </a:extLst>
        </xdr:cNvPr>
        <xdr:cNvSpPr>
          <a:spLocks noChangeShapeType="1"/>
        </xdr:cNvSpPr>
      </xdr:nvSpPr>
      <xdr:spPr bwMode="auto">
        <a:xfrm flipH="1">
          <a:off x="1460500" y="651510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400</xdr:row>
      <xdr:rowOff>114300</xdr:rowOff>
    </xdr:from>
    <xdr:to>
      <xdr:col>2</xdr:col>
      <xdr:colOff>76200</xdr:colOff>
      <xdr:row>400</xdr:row>
      <xdr:rowOff>114300</xdr:rowOff>
    </xdr:to>
    <xdr:sp macro="" textlink="">
      <xdr:nvSpPr>
        <xdr:cNvPr id="347" name="Line 8">
          <a:extLst>
            <a:ext uri="{FF2B5EF4-FFF2-40B4-BE49-F238E27FC236}">
              <a16:creationId xmlns:a16="http://schemas.microsoft.com/office/drawing/2014/main" id="{89F4528D-3B44-453E-86FB-E799CB3BBF03}"/>
            </a:ext>
          </a:extLst>
        </xdr:cNvPr>
        <xdr:cNvSpPr>
          <a:spLocks noChangeShapeType="1"/>
        </xdr:cNvSpPr>
      </xdr:nvSpPr>
      <xdr:spPr bwMode="auto">
        <a:xfrm flipH="1">
          <a:off x="1460500" y="651510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330</xdr:row>
      <xdr:rowOff>114300</xdr:rowOff>
    </xdr:from>
    <xdr:to>
      <xdr:col>2</xdr:col>
      <xdr:colOff>76200</xdr:colOff>
      <xdr:row>330</xdr:row>
      <xdr:rowOff>114300</xdr:rowOff>
    </xdr:to>
    <xdr:sp macro="" textlink="">
      <xdr:nvSpPr>
        <xdr:cNvPr id="349" name="Line 8">
          <a:extLst>
            <a:ext uri="{FF2B5EF4-FFF2-40B4-BE49-F238E27FC236}">
              <a16:creationId xmlns:a16="http://schemas.microsoft.com/office/drawing/2014/main" id="{62E1F288-20CA-45BA-A943-1E197FC35B46}"/>
            </a:ext>
          </a:extLst>
        </xdr:cNvPr>
        <xdr:cNvSpPr>
          <a:spLocks noChangeShapeType="1"/>
        </xdr:cNvSpPr>
      </xdr:nvSpPr>
      <xdr:spPr bwMode="auto">
        <a:xfrm flipH="1">
          <a:off x="1460500" y="52819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440</xdr:row>
      <xdr:rowOff>114300</xdr:rowOff>
    </xdr:from>
    <xdr:to>
      <xdr:col>2</xdr:col>
      <xdr:colOff>85725</xdr:colOff>
      <xdr:row>440</xdr:row>
      <xdr:rowOff>114300</xdr:rowOff>
    </xdr:to>
    <xdr:sp macro="" textlink="">
      <xdr:nvSpPr>
        <xdr:cNvPr id="356" name="Line 8">
          <a:extLst>
            <a:ext uri="{FF2B5EF4-FFF2-40B4-BE49-F238E27FC236}">
              <a16:creationId xmlns:a16="http://schemas.microsoft.com/office/drawing/2014/main" id="{7CA51D7E-7A62-487F-8C07-C976F96FFED0}"/>
            </a:ext>
          </a:extLst>
        </xdr:cNvPr>
        <xdr:cNvSpPr>
          <a:spLocks noChangeShapeType="1"/>
        </xdr:cNvSpPr>
      </xdr:nvSpPr>
      <xdr:spPr bwMode="auto">
        <a:xfrm flipH="1">
          <a:off x="1927225" y="7179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467</xdr:row>
      <xdr:rowOff>95250</xdr:rowOff>
    </xdr:from>
    <xdr:to>
      <xdr:col>2</xdr:col>
      <xdr:colOff>38100</xdr:colOff>
      <xdr:row>467</xdr:row>
      <xdr:rowOff>104775</xdr:rowOff>
    </xdr:to>
    <xdr:sp macro="" textlink="">
      <xdr:nvSpPr>
        <xdr:cNvPr id="357" name="Line 7">
          <a:extLst>
            <a:ext uri="{FF2B5EF4-FFF2-40B4-BE49-F238E27FC236}">
              <a16:creationId xmlns:a16="http://schemas.microsoft.com/office/drawing/2014/main" id="{A93EA3D3-0872-4565-811B-8109AE48A896}"/>
            </a:ext>
          </a:extLst>
        </xdr:cNvPr>
        <xdr:cNvSpPr>
          <a:spLocks noChangeShapeType="1"/>
        </xdr:cNvSpPr>
      </xdr:nvSpPr>
      <xdr:spPr bwMode="auto">
        <a:xfrm flipH="1" flipV="1">
          <a:off x="1384300" y="762381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468</xdr:row>
      <xdr:rowOff>114300</xdr:rowOff>
    </xdr:from>
    <xdr:to>
      <xdr:col>2</xdr:col>
      <xdr:colOff>0</xdr:colOff>
      <xdr:row>468</xdr:row>
      <xdr:rowOff>114300</xdr:rowOff>
    </xdr:to>
    <xdr:sp macro="" textlink="">
      <xdr:nvSpPr>
        <xdr:cNvPr id="358" name="Line 8">
          <a:extLst>
            <a:ext uri="{FF2B5EF4-FFF2-40B4-BE49-F238E27FC236}">
              <a16:creationId xmlns:a16="http://schemas.microsoft.com/office/drawing/2014/main" id="{F03DC742-4FF2-4DE1-9622-25A68B77DA52}"/>
            </a:ext>
          </a:extLst>
        </xdr:cNvPr>
        <xdr:cNvSpPr>
          <a:spLocks noChangeShapeType="1"/>
        </xdr:cNvSpPr>
      </xdr:nvSpPr>
      <xdr:spPr bwMode="auto">
        <a:xfrm flipH="1">
          <a:off x="1384300" y="76422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526</xdr:row>
      <xdr:rowOff>114300</xdr:rowOff>
    </xdr:from>
    <xdr:to>
      <xdr:col>2</xdr:col>
      <xdr:colOff>76200</xdr:colOff>
      <xdr:row>526</xdr:row>
      <xdr:rowOff>114300</xdr:rowOff>
    </xdr:to>
    <xdr:sp macro="" textlink="">
      <xdr:nvSpPr>
        <xdr:cNvPr id="361" name="Line 8">
          <a:extLst>
            <a:ext uri="{FF2B5EF4-FFF2-40B4-BE49-F238E27FC236}">
              <a16:creationId xmlns:a16="http://schemas.microsoft.com/office/drawing/2014/main" id="{6F7F83F6-054B-4E12-9653-079D1F106024}"/>
            </a:ext>
          </a:extLst>
        </xdr:cNvPr>
        <xdr:cNvSpPr>
          <a:spLocks noChangeShapeType="1"/>
        </xdr:cNvSpPr>
      </xdr:nvSpPr>
      <xdr:spPr bwMode="auto">
        <a:xfrm flipH="1">
          <a:off x="1460500" y="85998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421</xdr:row>
      <xdr:rowOff>114300</xdr:rowOff>
    </xdr:from>
    <xdr:to>
      <xdr:col>2</xdr:col>
      <xdr:colOff>76200</xdr:colOff>
      <xdr:row>421</xdr:row>
      <xdr:rowOff>114300</xdr:rowOff>
    </xdr:to>
    <xdr:sp macro="" textlink="">
      <xdr:nvSpPr>
        <xdr:cNvPr id="362" name="Line 8">
          <a:extLst>
            <a:ext uri="{FF2B5EF4-FFF2-40B4-BE49-F238E27FC236}">
              <a16:creationId xmlns:a16="http://schemas.microsoft.com/office/drawing/2014/main" id="{A1705C75-25A2-4EF6-9F97-A636FE0201E6}"/>
            </a:ext>
          </a:extLst>
        </xdr:cNvPr>
        <xdr:cNvSpPr>
          <a:spLocks noChangeShapeType="1"/>
        </xdr:cNvSpPr>
      </xdr:nvSpPr>
      <xdr:spPr bwMode="auto">
        <a:xfrm flipH="1">
          <a:off x="1460500" y="68662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526</xdr:row>
      <xdr:rowOff>114300</xdr:rowOff>
    </xdr:from>
    <xdr:to>
      <xdr:col>2</xdr:col>
      <xdr:colOff>76200</xdr:colOff>
      <xdr:row>526</xdr:row>
      <xdr:rowOff>114300</xdr:rowOff>
    </xdr:to>
    <xdr:sp macro="" textlink="">
      <xdr:nvSpPr>
        <xdr:cNvPr id="363" name="Line 8">
          <a:extLst>
            <a:ext uri="{FF2B5EF4-FFF2-40B4-BE49-F238E27FC236}">
              <a16:creationId xmlns:a16="http://schemas.microsoft.com/office/drawing/2014/main" id="{023CD70B-BD7A-4052-93D0-D674EC1169D9}"/>
            </a:ext>
          </a:extLst>
        </xdr:cNvPr>
        <xdr:cNvSpPr>
          <a:spLocks noChangeShapeType="1"/>
        </xdr:cNvSpPr>
      </xdr:nvSpPr>
      <xdr:spPr bwMode="auto">
        <a:xfrm flipH="1">
          <a:off x="1460500" y="85998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421</xdr:row>
      <xdr:rowOff>114300</xdr:rowOff>
    </xdr:from>
    <xdr:to>
      <xdr:col>2</xdr:col>
      <xdr:colOff>76200</xdr:colOff>
      <xdr:row>421</xdr:row>
      <xdr:rowOff>114300</xdr:rowOff>
    </xdr:to>
    <xdr:sp macro="" textlink="">
      <xdr:nvSpPr>
        <xdr:cNvPr id="364" name="Line 8">
          <a:extLst>
            <a:ext uri="{FF2B5EF4-FFF2-40B4-BE49-F238E27FC236}">
              <a16:creationId xmlns:a16="http://schemas.microsoft.com/office/drawing/2014/main" id="{E0736B08-8205-49A3-89B4-E0B1F650AC72}"/>
            </a:ext>
          </a:extLst>
        </xdr:cNvPr>
        <xdr:cNvSpPr>
          <a:spLocks noChangeShapeType="1"/>
        </xdr:cNvSpPr>
      </xdr:nvSpPr>
      <xdr:spPr bwMode="auto">
        <a:xfrm flipH="1">
          <a:off x="1460500" y="68662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413</xdr:row>
      <xdr:rowOff>114300</xdr:rowOff>
    </xdr:from>
    <xdr:to>
      <xdr:col>2</xdr:col>
      <xdr:colOff>76200</xdr:colOff>
      <xdr:row>413</xdr:row>
      <xdr:rowOff>114300</xdr:rowOff>
    </xdr:to>
    <xdr:sp macro="" textlink="">
      <xdr:nvSpPr>
        <xdr:cNvPr id="365" name="Line 8">
          <a:extLst>
            <a:ext uri="{FF2B5EF4-FFF2-40B4-BE49-F238E27FC236}">
              <a16:creationId xmlns:a16="http://schemas.microsoft.com/office/drawing/2014/main" id="{21772AE0-0CDF-461D-9D74-7ABFBA03095D}"/>
            </a:ext>
          </a:extLst>
        </xdr:cNvPr>
        <xdr:cNvSpPr>
          <a:spLocks noChangeShapeType="1"/>
        </xdr:cNvSpPr>
      </xdr:nvSpPr>
      <xdr:spPr bwMode="auto">
        <a:xfrm flipH="1">
          <a:off x="1460500" y="67341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441</xdr:row>
      <xdr:rowOff>95250</xdr:rowOff>
    </xdr:from>
    <xdr:to>
      <xdr:col>2</xdr:col>
      <xdr:colOff>38100</xdr:colOff>
      <xdr:row>441</xdr:row>
      <xdr:rowOff>104775</xdr:rowOff>
    </xdr:to>
    <xdr:sp macro="" textlink="">
      <xdr:nvSpPr>
        <xdr:cNvPr id="366" name="Line 7">
          <a:extLst>
            <a:ext uri="{FF2B5EF4-FFF2-40B4-BE49-F238E27FC236}">
              <a16:creationId xmlns:a16="http://schemas.microsoft.com/office/drawing/2014/main" id="{F7556525-8269-406F-B208-ADEAFC86695D}"/>
            </a:ext>
          </a:extLst>
        </xdr:cNvPr>
        <xdr:cNvSpPr>
          <a:spLocks noChangeShapeType="1"/>
        </xdr:cNvSpPr>
      </xdr:nvSpPr>
      <xdr:spPr bwMode="auto">
        <a:xfrm flipH="1" flipV="1">
          <a:off x="1384300" y="719455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442</xdr:row>
      <xdr:rowOff>114300</xdr:rowOff>
    </xdr:from>
    <xdr:to>
      <xdr:col>2</xdr:col>
      <xdr:colOff>0</xdr:colOff>
      <xdr:row>442</xdr:row>
      <xdr:rowOff>114300</xdr:rowOff>
    </xdr:to>
    <xdr:sp macro="" textlink="">
      <xdr:nvSpPr>
        <xdr:cNvPr id="367" name="Line 8">
          <a:extLst>
            <a:ext uri="{FF2B5EF4-FFF2-40B4-BE49-F238E27FC236}">
              <a16:creationId xmlns:a16="http://schemas.microsoft.com/office/drawing/2014/main" id="{2824D2AE-7D8F-4BEB-A9D7-D0BBD092E116}"/>
            </a:ext>
          </a:extLst>
        </xdr:cNvPr>
        <xdr:cNvSpPr>
          <a:spLocks noChangeShapeType="1"/>
        </xdr:cNvSpPr>
      </xdr:nvSpPr>
      <xdr:spPr bwMode="auto">
        <a:xfrm flipH="1">
          <a:off x="1384300" y="72129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440</xdr:row>
      <xdr:rowOff>114300</xdr:rowOff>
    </xdr:from>
    <xdr:to>
      <xdr:col>2</xdr:col>
      <xdr:colOff>85725</xdr:colOff>
      <xdr:row>440</xdr:row>
      <xdr:rowOff>114300</xdr:rowOff>
    </xdr:to>
    <xdr:sp macro="" textlink="">
      <xdr:nvSpPr>
        <xdr:cNvPr id="368" name="Line 8">
          <a:extLst>
            <a:ext uri="{FF2B5EF4-FFF2-40B4-BE49-F238E27FC236}">
              <a16:creationId xmlns:a16="http://schemas.microsoft.com/office/drawing/2014/main" id="{C14E36BB-6ED7-4A53-AB1A-945A113CF755}"/>
            </a:ext>
          </a:extLst>
        </xdr:cNvPr>
        <xdr:cNvSpPr>
          <a:spLocks noChangeShapeType="1"/>
        </xdr:cNvSpPr>
      </xdr:nvSpPr>
      <xdr:spPr bwMode="auto">
        <a:xfrm flipH="1">
          <a:off x="1927225" y="7179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467</xdr:row>
      <xdr:rowOff>95250</xdr:rowOff>
    </xdr:from>
    <xdr:to>
      <xdr:col>2</xdr:col>
      <xdr:colOff>38100</xdr:colOff>
      <xdr:row>467</xdr:row>
      <xdr:rowOff>104775</xdr:rowOff>
    </xdr:to>
    <xdr:sp macro="" textlink="">
      <xdr:nvSpPr>
        <xdr:cNvPr id="369" name="Line 7">
          <a:extLst>
            <a:ext uri="{FF2B5EF4-FFF2-40B4-BE49-F238E27FC236}">
              <a16:creationId xmlns:a16="http://schemas.microsoft.com/office/drawing/2014/main" id="{2C55B918-8361-4C75-B3AD-B02713E6D7C8}"/>
            </a:ext>
          </a:extLst>
        </xdr:cNvPr>
        <xdr:cNvSpPr>
          <a:spLocks noChangeShapeType="1"/>
        </xdr:cNvSpPr>
      </xdr:nvSpPr>
      <xdr:spPr bwMode="auto">
        <a:xfrm flipH="1" flipV="1">
          <a:off x="1384300" y="762381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468</xdr:row>
      <xdr:rowOff>114300</xdr:rowOff>
    </xdr:from>
    <xdr:to>
      <xdr:col>2</xdr:col>
      <xdr:colOff>0</xdr:colOff>
      <xdr:row>468</xdr:row>
      <xdr:rowOff>114300</xdr:rowOff>
    </xdr:to>
    <xdr:sp macro="" textlink="">
      <xdr:nvSpPr>
        <xdr:cNvPr id="370" name="Line 8">
          <a:extLst>
            <a:ext uri="{FF2B5EF4-FFF2-40B4-BE49-F238E27FC236}">
              <a16:creationId xmlns:a16="http://schemas.microsoft.com/office/drawing/2014/main" id="{19110378-0381-4DC7-AE97-62909D8E72AE}"/>
            </a:ext>
          </a:extLst>
        </xdr:cNvPr>
        <xdr:cNvSpPr>
          <a:spLocks noChangeShapeType="1"/>
        </xdr:cNvSpPr>
      </xdr:nvSpPr>
      <xdr:spPr bwMode="auto">
        <a:xfrm flipH="1">
          <a:off x="1384300" y="76422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522</xdr:row>
      <xdr:rowOff>114300</xdr:rowOff>
    </xdr:from>
    <xdr:to>
      <xdr:col>2</xdr:col>
      <xdr:colOff>57150</xdr:colOff>
      <xdr:row>522</xdr:row>
      <xdr:rowOff>114300</xdr:rowOff>
    </xdr:to>
    <xdr:sp macro="" textlink="">
      <xdr:nvSpPr>
        <xdr:cNvPr id="373" name="Line 8">
          <a:extLst>
            <a:ext uri="{FF2B5EF4-FFF2-40B4-BE49-F238E27FC236}">
              <a16:creationId xmlns:a16="http://schemas.microsoft.com/office/drawing/2014/main" id="{AA22902B-68FB-4444-B757-303FDB059ED0}"/>
            </a:ext>
          </a:extLst>
        </xdr:cNvPr>
        <xdr:cNvSpPr>
          <a:spLocks noChangeShapeType="1"/>
        </xdr:cNvSpPr>
      </xdr:nvSpPr>
      <xdr:spPr bwMode="auto">
        <a:xfrm flipH="1">
          <a:off x="1470025" y="85337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419</xdr:row>
      <xdr:rowOff>114300</xdr:rowOff>
    </xdr:from>
    <xdr:to>
      <xdr:col>2</xdr:col>
      <xdr:colOff>57150</xdr:colOff>
      <xdr:row>419</xdr:row>
      <xdr:rowOff>114300</xdr:rowOff>
    </xdr:to>
    <xdr:sp macro="" textlink="">
      <xdr:nvSpPr>
        <xdr:cNvPr id="374" name="Line 8">
          <a:extLst>
            <a:ext uri="{FF2B5EF4-FFF2-40B4-BE49-F238E27FC236}">
              <a16:creationId xmlns:a16="http://schemas.microsoft.com/office/drawing/2014/main" id="{DBCC1127-064B-400B-93DC-9A53585A5C37}"/>
            </a:ext>
          </a:extLst>
        </xdr:cNvPr>
        <xdr:cNvSpPr>
          <a:spLocks noChangeShapeType="1"/>
        </xdr:cNvSpPr>
      </xdr:nvSpPr>
      <xdr:spPr bwMode="auto">
        <a:xfrm flipH="1">
          <a:off x="1470025" y="68332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593</xdr:row>
      <xdr:rowOff>114300</xdr:rowOff>
    </xdr:from>
    <xdr:to>
      <xdr:col>2</xdr:col>
      <xdr:colOff>57150</xdr:colOff>
      <xdr:row>593</xdr:row>
      <xdr:rowOff>114300</xdr:rowOff>
    </xdr:to>
    <xdr:sp macro="" textlink="">
      <xdr:nvSpPr>
        <xdr:cNvPr id="375" name="Line 8">
          <a:extLst>
            <a:ext uri="{FF2B5EF4-FFF2-40B4-BE49-F238E27FC236}">
              <a16:creationId xmlns:a16="http://schemas.microsoft.com/office/drawing/2014/main" id="{A3666D59-02D1-44E9-865A-96CF4308B664}"/>
            </a:ext>
          </a:extLst>
        </xdr:cNvPr>
        <xdr:cNvSpPr>
          <a:spLocks noChangeShapeType="1"/>
        </xdr:cNvSpPr>
      </xdr:nvSpPr>
      <xdr:spPr bwMode="auto">
        <a:xfrm flipH="1">
          <a:off x="1470025" y="97059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458</xdr:row>
      <xdr:rowOff>114300</xdr:rowOff>
    </xdr:from>
    <xdr:to>
      <xdr:col>2</xdr:col>
      <xdr:colOff>57150</xdr:colOff>
      <xdr:row>458</xdr:row>
      <xdr:rowOff>114300</xdr:rowOff>
    </xdr:to>
    <xdr:sp macro="" textlink="">
      <xdr:nvSpPr>
        <xdr:cNvPr id="376" name="Line 8">
          <a:extLst>
            <a:ext uri="{FF2B5EF4-FFF2-40B4-BE49-F238E27FC236}">
              <a16:creationId xmlns:a16="http://schemas.microsoft.com/office/drawing/2014/main" id="{F251DF31-8030-4310-8AA4-89A822DA5232}"/>
            </a:ext>
          </a:extLst>
        </xdr:cNvPr>
        <xdr:cNvSpPr>
          <a:spLocks noChangeShapeType="1"/>
        </xdr:cNvSpPr>
      </xdr:nvSpPr>
      <xdr:spPr bwMode="auto">
        <a:xfrm flipH="1">
          <a:off x="1470025" y="74771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563</xdr:row>
      <xdr:rowOff>114300</xdr:rowOff>
    </xdr:from>
    <xdr:to>
      <xdr:col>2</xdr:col>
      <xdr:colOff>57150</xdr:colOff>
      <xdr:row>563</xdr:row>
      <xdr:rowOff>114300</xdr:rowOff>
    </xdr:to>
    <xdr:sp macro="" textlink="">
      <xdr:nvSpPr>
        <xdr:cNvPr id="377" name="Line 8">
          <a:extLst>
            <a:ext uri="{FF2B5EF4-FFF2-40B4-BE49-F238E27FC236}">
              <a16:creationId xmlns:a16="http://schemas.microsoft.com/office/drawing/2014/main" id="{2031D8A5-84DF-451A-A73C-B6B80483B63F}"/>
            </a:ext>
          </a:extLst>
        </xdr:cNvPr>
        <xdr:cNvSpPr>
          <a:spLocks noChangeShapeType="1"/>
        </xdr:cNvSpPr>
      </xdr:nvSpPr>
      <xdr:spPr bwMode="auto">
        <a:xfrm flipH="1">
          <a:off x="1470025" y="92106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450</xdr:row>
      <xdr:rowOff>114300</xdr:rowOff>
    </xdr:from>
    <xdr:to>
      <xdr:col>2</xdr:col>
      <xdr:colOff>57150</xdr:colOff>
      <xdr:row>450</xdr:row>
      <xdr:rowOff>114300</xdr:rowOff>
    </xdr:to>
    <xdr:sp macro="" textlink="">
      <xdr:nvSpPr>
        <xdr:cNvPr id="378" name="Line 8">
          <a:extLst>
            <a:ext uri="{FF2B5EF4-FFF2-40B4-BE49-F238E27FC236}">
              <a16:creationId xmlns:a16="http://schemas.microsoft.com/office/drawing/2014/main" id="{9C2C124A-8B9E-4FF1-98E2-EFC502F9F033}"/>
            </a:ext>
          </a:extLst>
        </xdr:cNvPr>
        <xdr:cNvSpPr>
          <a:spLocks noChangeShapeType="1"/>
        </xdr:cNvSpPr>
      </xdr:nvSpPr>
      <xdr:spPr bwMode="auto">
        <a:xfrm flipH="1">
          <a:off x="1470025" y="73450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451</xdr:row>
      <xdr:rowOff>114300</xdr:rowOff>
    </xdr:from>
    <xdr:to>
      <xdr:col>2</xdr:col>
      <xdr:colOff>57150</xdr:colOff>
      <xdr:row>451</xdr:row>
      <xdr:rowOff>114300</xdr:rowOff>
    </xdr:to>
    <xdr:sp macro="" textlink="">
      <xdr:nvSpPr>
        <xdr:cNvPr id="379" name="Line 8">
          <a:extLst>
            <a:ext uri="{FF2B5EF4-FFF2-40B4-BE49-F238E27FC236}">
              <a16:creationId xmlns:a16="http://schemas.microsoft.com/office/drawing/2014/main" id="{1628EE04-0A5B-469E-85CC-D1F9F970A674}"/>
            </a:ext>
          </a:extLst>
        </xdr:cNvPr>
        <xdr:cNvSpPr>
          <a:spLocks noChangeShapeType="1"/>
        </xdr:cNvSpPr>
      </xdr:nvSpPr>
      <xdr:spPr bwMode="auto">
        <a:xfrm flipH="1">
          <a:off x="1927225" y="73615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479</xdr:row>
      <xdr:rowOff>95250</xdr:rowOff>
    </xdr:from>
    <xdr:to>
      <xdr:col>2</xdr:col>
      <xdr:colOff>38100</xdr:colOff>
      <xdr:row>479</xdr:row>
      <xdr:rowOff>104775</xdr:rowOff>
    </xdr:to>
    <xdr:sp macro="" textlink="">
      <xdr:nvSpPr>
        <xdr:cNvPr id="380" name="Line 7">
          <a:extLst>
            <a:ext uri="{FF2B5EF4-FFF2-40B4-BE49-F238E27FC236}">
              <a16:creationId xmlns:a16="http://schemas.microsoft.com/office/drawing/2014/main" id="{20769752-FE38-460F-ABD0-F08D08F3A125}"/>
            </a:ext>
          </a:extLst>
        </xdr:cNvPr>
        <xdr:cNvSpPr>
          <a:spLocks noChangeShapeType="1"/>
        </xdr:cNvSpPr>
      </xdr:nvSpPr>
      <xdr:spPr bwMode="auto">
        <a:xfrm flipH="1" flipV="1">
          <a:off x="1384300" y="782193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480</xdr:row>
      <xdr:rowOff>114300</xdr:rowOff>
    </xdr:from>
    <xdr:to>
      <xdr:col>2</xdr:col>
      <xdr:colOff>0</xdr:colOff>
      <xdr:row>480</xdr:row>
      <xdr:rowOff>114300</xdr:rowOff>
    </xdr:to>
    <xdr:sp macro="" textlink="">
      <xdr:nvSpPr>
        <xdr:cNvPr id="381" name="Line 8">
          <a:extLst>
            <a:ext uri="{FF2B5EF4-FFF2-40B4-BE49-F238E27FC236}">
              <a16:creationId xmlns:a16="http://schemas.microsoft.com/office/drawing/2014/main" id="{421B80DB-57C5-4251-B105-C8B975A0A496}"/>
            </a:ext>
          </a:extLst>
        </xdr:cNvPr>
        <xdr:cNvSpPr>
          <a:spLocks noChangeShapeType="1"/>
        </xdr:cNvSpPr>
      </xdr:nvSpPr>
      <xdr:spPr bwMode="auto">
        <a:xfrm flipH="1">
          <a:off x="1384300" y="78403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558</xdr:row>
      <xdr:rowOff>114300</xdr:rowOff>
    </xdr:from>
    <xdr:to>
      <xdr:col>2</xdr:col>
      <xdr:colOff>57150</xdr:colOff>
      <xdr:row>558</xdr:row>
      <xdr:rowOff>114300</xdr:rowOff>
    </xdr:to>
    <xdr:sp macro="" textlink="">
      <xdr:nvSpPr>
        <xdr:cNvPr id="384" name="Line 8">
          <a:extLst>
            <a:ext uri="{FF2B5EF4-FFF2-40B4-BE49-F238E27FC236}">
              <a16:creationId xmlns:a16="http://schemas.microsoft.com/office/drawing/2014/main" id="{09042621-FD5F-4BF6-A511-01184CC4E617}"/>
            </a:ext>
          </a:extLst>
        </xdr:cNvPr>
        <xdr:cNvSpPr>
          <a:spLocks noChangeShapeType="1"/>
        </xdr:cNvSpPr>
      </xdr:nvSpPr>
      <xdr:spPr bwMode="auto">
        <a:xfrm flipH="1">
          <a:off x="1927225" y="91281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445</xdr:row>
      <xdr:rowOff>114300</xdr:rowOff>
    </xdr:from>
    <xdr:to>
      <xdr:col>2</xdr:col>
      <xdr:colOff>57150</xdr:colOff>
      <xdr:row>445</xdr:row>
      <xdr:rowOff>114300</xdr:rowOff>
    </xdr:to>
    <xdr:sp macro="" textlink="">
      <xdr:nvSpPr>
        <xdr:cNvPr id="385" name="Line 8">
          <a:extLst>
            <a:ext uri="{FF2B5EF4-FFF2-40B4-BE49-F238E27FC236}">
              <a16:creationId xmlns:a16="http://schemas.microsoft.com/office/drawing/2014/main" id="{1395852F-C175-44D2-8A5E-774F0FC9F33D}"/>
            </a:ext>
          </a:extLst>
        </xdr:cNvPr>
        <xdr:cNvSpPr>
          <a:spLocks noChangeShapeType="1"/>
        </xdr:cNvSpPr>
      </xdr:nvSpPr>
      <xdr:spPr bwMode="auto">
        <a:xfrm flipH="1">
          <a:off x="1927225" y="72624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452</xdr:row>
      <xdr:rowOff>114300</xdr:rowOff>
    </xdr:from>
    <xdr:to>
      <xdr:col>2</xdr:col>
      <xdr:colOff>57150</xdr:colOff>
      <xdr:row>452</xdr:row>
      <xdr:rowOff>114300</xdr:rowOff>
    </xdr:to>
    <xdr:sp macro="" textlink="">
      <xdr:nvSpPr>
        <xdr:cNvPr id="386" name="Line 8">
          <a:extLst>
            <a:ext uri="{FF2B5EF4-FFF2-40B4-BE49-F238E27FC236}">
              <a16:creationId xmlns:a16="http://schemas.microsoft.com/office/drawing/2014/main" id="{C0CE32B6-1563-42B4-A58C-6D1F7A61EA78}"/>
            </a:ext>
          </a:extLst>
        </xdr:cNvPr>
        <xdr:cNvSpPr>
          <a:spLocks noChangeShapeType="1"/>
        </xdr:cNvSpPr>
      </xdr:nvSpPr>
      <xdr:spPr bwMode="auto">
        <a:xfrm flipH="1">
          <a:off x="1927225" y="73780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480</xdr:row>
      <xdr:rowOff>95250</xdr:rowOff>
    </xdr:from>
    <xdr:to>
      <xdr:col>2</xdr:col>
      <xdr:colOff>38100</xdr:colOff>
      <xdr:row>480</xdr:row>
      <xdr:rowOff>104775</xdr:rowOff>
    </xdr:to>
    <xdr:sp macro="" textlink="">
      <xdr:nvSpPr>
        <xdr:cNvPr id="387" name="Line 7">
          <a:extLst>
            <a:ext uri="{FF2B5EF4-FFF2-40B4-BE49-F238E27FC236}">
              <a16:creationId xmlns:a16="http://schemas.microsoft.com/office/drawing/2014/main" id="{8CE020E9-292E-432F-98EF-08CA3671BE03}"/>
            </a:ext>
          </a:extLst>
        </xdr:cNvPr>
        <xdr:cNvSpPr>
          <a:spLocks noChangeShapeType="1"/>
        </xdr:cNvSpPr>
      </xdr:nvSpPr>
      <xdr:spPr bwMode="auto">
        <a:xfrm flipH="1" flipV="1">
          <a:off x="1384300" y="783844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481</xdr:row>
      <xdr:rowOff>114300</xdr:rowOff>
    </xdr:from>
    <xdr:to>
      <xdr:col>2</xdr:col>
      <xdr:colOff>0</xdr:colOff>
      <xdr:row>481</xdr:row>
      <xdr:rowOff>114300</xdr:rowOff>
    </xdr:to>
    <xdr:sp macro="" textlink="">
      <xdr:nvSpPr>
        <xdr:cNvPr id="388" name="Line 8">
          <a:extLst>
            <a:ext uri="{FF2B5EF4-FFF2-40B4-BE49-F238E27FC236}">
              <a16:creationId xmlns:a16="http://schemas.microsoft.com/office/drawing/2014/main" id="{5854D25B-4F08-44E8-9B6F-BD06CF6C9681}"/>
            </a:ext>
          </a:extLst>
        </xdr:cNvPr>
        <xdr:cNvSpPr>
          <a:spLocks noChangeShapeType="1"/>
        </xdr:cNvSpPr>
      </xdr:nvSpPr>
      <xdr:spPr bwMode="auto">
        <a:xfrm flipH="1">
          <a:off x="1384300" y="78568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522</xdr:row>
      <xdr:rowOff>114300</xdr:rowOff>
    </xdr:from>
    <xdr:to>
      <xdr:col>2</xdr:col>
      <xdr:colOff>57150</xdr:colOff>
      <xdr:row>522</xdr:row>
      <xdr:rowOff>114300</xdr:rowOff>
    </xdr:to>
    <xdr:sp macro="" textlink="">
      <xdr:nvSpPr>
        <xdr:cNvPr id="399" name="Line 8">
          <a:extLst>
            <a:ext uri="{FF2B5EF4-FFF2-40B4-BE49-F238E27FC236}">
              <a16:creationId xmlns:a16="http://schemas.microsoft.com/office/drawing/2014/main" id="{71CA0149-5C40-474F-95AE-872328D0273B}"/>
            </a:ext>
          </a:extLst>
        </xdr:cNvPr>
        <xdr:cNvSpPr>
          <a:spLocks noChangeShapeType="1"/>
        </xdr:cNvSpPr>
      </xdr:nvSpPr>
      <xdr:spPr bwMode="auto">
        <a:xfrm flipH="1">
          <a:off x="1470025" y="85337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419</xdr:row>
      <xdr:rowOff>114300</xdr:rowOff>
    </xdr:from>
    <xdr:to>
      <xdr:col>2</xdr:col>
      <xdr:colOff>57150</xdr:colOff>
      <xdr:row>419</xdr:row>
      <xdr:rowOff>114300</xdr:rowOff>
    </xdr:to>
    <xdr:sp macro="" textlink="">
      <xdr:nvSpPr>
        <xdr:cNvPr id="400" name="Line 8">
          <a:extLst>
            <a:ext uri="{FF2B5EF4-FFF2-40B4-BE49-F238E27FC236}">
              <a16:creationId xmlns:a16="http://schemas.microsoft.com/office/drawing/2014/main" id="{B54775F8-230C-4D24-96C2-787FF6203DAB}"/>
            </a:ext>
          </a:extLst>
        </xdr:cNvPr>
        <xdr:cNvSpPr>
          <a:spLocks noChangeShapeType="1"/>
        </xdr:cNvSpPr>
      </xdr:nvSpPr>
      <xdr:spPr bwMode="auto">
        <a:xfrm flipH="1">
          <a:off x="1470025" y="68332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593</xdr:row>
      <xdr:rowOff>114300</xdr:rowOff>
    </xdr:from>
    <xdr:to>
      <xdr:col>2</xdr:col>
      <xdr:colOff>57150</xdr:colOff>
      <xdr:row>593</xdr:row>
      <xdr:rowOff>114300</xdr:rowOff>
    </xdr:to>
    <xdr:sp macro="" textlink="">
      <xdr:nvSpPr>
        <xdr:cNvPr id="401" name="Line 8">
          <a:extLst>
            <a:ext uri="{FF2B5EF4-FFF2-40B4-BE49-F238E27FC236}">
              <a16:creationId xmlns:a16="http://schemas.microsoft.com/office/drawing/2014/main" id="{02E9BC0F-23B0-4E35-BC48-2A5C6372991D}"/>
            </a:ext>
          </a:extLst>
        </xdr:cNvPr>
        <xdr:cNvSpPr>
          <a:spLocks noChangeShapeType="1"/>
        </xdr:cNvSpPr>
      </xdr:nvSpPr>
      <xdr:spPr bwMode="auto">
        <a:xfrm flipH="1">
          <a:off x="1470025" y="97059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458</xdr:row>
      <xdr:rowOff>114300</xdr:rowOff>
    </xdr:from>
    <xdr:to>
      <xdr:col>2</xdr:col>
      <xdr:colOff>57150</xdr:colOff>
      <xdr:row>458</xdr:row>
      <xdr:rowOff>114300</xdr:rowOff>
    </xdr:to>
    <xdr:sp macro="" textlink="">
      <xdr:nvSpPr>
        <xdr:cNvPr id="402" name="Line 8">
          <a:extLst>
            <a:ext uri="{FF2B5EF4-FFF2-40B4-BE49-F238E27FC236}">
              <a16:creationId xmlns:a16="http://schemas.microsoft.com/office/drawing/2014/main" id="{2660684F-499A-4937-9EC0-D8D983A40A2F}"/>
            </a:ext>
          </a:extLst>
        </xdr:cNvPr>
        <xdr:cNvSpPr>
          <a:spLocks noChangeShapeType="1"/>
        </xdr:cNvSpPr>
      </xdr:nvSpPr>
      <xdr:spPr bwMode="auto">
        <a:xfrm flipH="1">
          <a:off x="1470025" y="74771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563</xdr:row>
      <xdr:rowOff>114300</xdr:rowOff>
    </xdr:from>
    <xdr:to>
      <xdr:col>2</xdr:col>
      <xdr:colOff>57150</xdr:colOff>
      <xdr:row>563</xdr:row>
      <xdr:rowOff>114300</xdr:rowOff>
    </xdr:to>
    <xdr:sp macro="" textlink="">
      <xdr:nvSpPr>
        <xdr:cNvPr id="403" name="Line 8">
          <a:extLst>
            <a:ext uri="{FF2B5EF4-FFF2-40B4-BE49-F238E27FC236}">
              <a16:creationId xmlns:a16="http://schemas.microsoft.com/office/drawing/2014/main" id="{FEAD861A-B1B6-4103-AD10-C14700953D81}"/>
            </a:ext>
          </a:extLst>
        </xdr:cNvPr>
        <xdr:cNvSpPr>
          <a:spLocks noChangeShapeType="1"/>
        </xdr:cNvSpPr>
      </xdr:nvSpPr>
      <xdr:spPr bwMode="auto">
        <a:xfrm flipH="1">
          <a:off x="1470025" y="92106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450</xdr:row>
      <xdr:rowOff>114300</xdr:rowOff>
    </xdr:from>
    <xdr:to>
      <xdr:col>2</xdr:col>
      <xdr:colOff>57150</xdr:colOff>
      <xdr:row>450</xdr:row>
      <xdr:rowOff>114300</xdr:rowOff>
    </xdr:to>
    <xdr:sp macro="" textlink="">
      <xdr:nvSpPr>
        <xdr:cNvPr id="404" name="Line 8">
          <a:extLst>
            <a:ext uri="{FF2B5EF4-FFF2-40B4-BE49-F238E27FC236}">
              <a16:creationId xmlns:a16="http://schemas.microsoft.com/office/drawing/2014/main" id="{FB016B65-7F75-4FF7-8E7C-0309E99E505E}"/>
            </a:ext>
          </a:extLst>
        </xdr:cNvPr>
        <xdr:cNvSpPr>
          <a:spLocks noChangeShapeType="1"/>
        </xdr:cNvSpPr>
      </xdr:nvSpPr>
      <xdr:spPr bwMode="auto">
        <a:xfrm flipH="1">
          <a:off x="1470025" y="73450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451</xdr:row>
      <xdr:rowOff>114300</xdr:rowOff>
    </xdr:from>
    <xdr:to>
      <xdr:col>2</xdr:col>
      <xdr:colOff>57150</xdr:colOff>
      <xdr:row>451</xdr:row>
      <xdr:rowOff>114300</xdr:rowOff>
    </xdr:to>
    <xdr:sp macro="" textlink="">
      <xdr:nvSpPr>
        <xdr:cNvPr id="405" name="Line 8">
          <a:extLst>
            <a:ext uri="{FF2B5EF4-FFF2-40B4-BE49-F238E27FC236}">
              <a16:creationId xmlns:a16="http://schemas.microsoft.com/office/drawing/2014/main" id="{5C435E17-2310-41BF-8389-D72B8DA5F2DB}"/>
            </a:ext>
          </a:extLst>
        </xdr:cNvPr>
        <xdr:cNvSpPr>
          <a:spLocks noChangeShapeType="1"/>
        </xdr:cNvSpPr>
      </xdr:nvSpPr>
      <xdr:spPr bwMode="auto">
        <a:xfrm flipH="1">
          <a:off x="1927225" y="73615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479</xdr:row>
      <xdr:rowOff>95250</xdr:rowOff>
    </xdr:from>
    <xdr:to>
      <xdr:col>2</xdr:col>
      <xdr:colOff>38100</xdr:colOff>
      <xdr:row>479</xdr:row>
      <xdr:rowOff>104775</xdr:rowOff>
    </xdr:to>
    <xdr:sp macro="" textlink="">
      <xdr:nvSpPr>
        <xdr:cNvPr id="406" name="Line 7">
          <a:extLst>
            <a:ext uri="{FF2B5EF4-FFF2-40B4-BE49-F238E27FC236}">
              <a16:creationId xmlns:a16="http://schemas.microsoft.com/office/drawing/2014/main" id="{B7CB2FE4-DCCA-49C3-BBC7-380F756E13CC}"/>
            </a:ext>
          </a:extLst>
        </xdr:cNvPr>
        <xdr:cNvSpPr>
          <a:spLocks noChangeShapeType="1"/>
        </xdr:cNvSpPr>
      </xdr:nvSpPr>
      <xdr:spPr bwMode="auto">
        <a:xfrm flipH="1" flipV="1">
          <a:off x="1384300" y="782193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480</xdr:row>
      <xdr:rowOff>114300</xdr:rowOff>
    </xdr:from>
    <xdr:to>
      <xdr:col>2</xdr:col>
      <xdr:colOff>0</xdr:colOff>
      <xdr:row>480</xdr:row>
      <xdr:rowOff>114300</xdr:rowOff>
    </xdr:to>
    <xdr:sp macro="" textlink="">
      <xdr:nvSpPr>
        <xdr:cNvPr id="407" name="Line 8">
          <a:extLst>
            <a:ext uri="{FF2B5EF4-FFF2-40B4-BE49-F238E27FC236}">
              <a16:creationId xmlns:a16="http://schemas.microsoft.com/office/drawing/2014/main" id="{22B8726F-E104-4381-8945-E2AEFA82E0E9}"/>
            </a:ext>
          </a:extLst>
        </xdr:cNvPr>
        <xdr:cNvSpPr>
          <a:spLocks noChangeShapeType="1"/>
        </xdr:cNvSpPr>
      </xdr:nvSpPr>
      <xdr:spPr bwMode="auto">
        <a:xfrm flipH="1">
          <a:off x="1384300" y="78403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558</xdr:row>
      <xdr:rowOff>114300</xdr:rowOff>
    </xdr:from>
    <xdr:to>
      <xdr:col>2</xdr:col>
      <xdr:colOff>57150</xdr:colOff>
      <xdr:row>558</xdr:row>
      <xdr:rowOff>114300</xdr:rowOff>
    </xdr:to>
    <xdr:sp macro="" textlink="">
      <xdr:nvSpPr>
        <xdr:cNvPr id="410" name="Line 8">
          <a:extLst>
            <a:ext uri="{FF2B5EF4-FFF2-40B4-BE49-F238E27FC236}">
              <a16:creationId xmlns:a16="http://schemas.microsoft.com/office/drawing/2014/main" id="{7CC43042-6109-48F9-A432-38F1EFEB32F7}"/>
            </a:ext>
          </a:extLst>
        </xdr:cNvPr>
        <xdr:cNvSpPr>
          <a:spLocks noChangeShapeType="1"/>
        </xdr:cNvSpPr>
      </xdr:nvSpPr>
      <xdr:spPr bwMode="auto">
        <a:xfrm flipH="1">
          <a:off x="1927225" y="91281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445</xdr:row>
      <xdr:rowOff>114300</xdr:rowOff>
    </xdr:from>
    <xdr:to>
      <xdr:col>2</xdr:col>
      <xdr:colOff>57150</xdr:colOff>
      <xdr:row>445</xdr:row>
      <xdr:rowOff>114300</xdr:rowOff>
    </xdr:to>
    <xdr:sp macro="" textlink="">
      <xdr:nvSpPr>
        <xdr:cNvPr id="411" name="Line 8">
          <a:extLst>
            <a:ext uri="{FF2B5EF4-FFF2-40B4-BE49-F238E27FC236}">
              <a16:creationId xmlns:a16="http://schemas.microsoft.com/office/drawing/2014/main" id="{61D3E12B-F8AD-4753-A9C0-1C212D986D10}"/>
            </a:ext>
          </a:extLst>
        </xdr:cNvPr>
        <xdr:cNvSpPr>
          <a:spLocks noChangeShapeType="1"/>
        </xdr:cNvSpPr>
      </xdr:nvSpPr>
      <xdr:spPr bwMode="auto">
        <a:xfrm flipH="1">
          <a:off x="1927225" y="72624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452</xdr:row>
      <xdr:rowOff>114300</xdr:rowOff>
    </xdr:from>
    <xdr:to>
      <xdr:col>2</xdr:col>
      <xdr:colOff>57150</xdr:colOff>
      <xdr:row>452</xdr:row>
      <xdr:rowOff>114300</xdr:rowOff>
    </xdr:to>
    <xdr:sp macro="" textlink="">
      <xdr:nvSpPr>
        <xdr:cNvPr id="412" name="Line 8">
          <a:extLst>
            <a:ext uri="{FF2B5EF4-FFF2-40B4-BE49-F238E27FC236}">
              <a16:creationId xmlns:a16="http://schemas.microsoft.com/office/drawing/2014/main" id="{075ABE80-39D3-4B2C-997E-E0CB35A315EE}"/>
            </a:ext>
          </a:extLst>
        </xdr:cNvPr>
        <xdr:cNvSpPr>
          <a:spLocks noChangeShapeType="1"/>
        </xdr:cNvSpPr>
      </xdr:nvSpPr>
      <xdr:spPr bwMode="auto">
        <a:xfrm flipH="1">
          <a:off x="1927225" y="73780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480</xdr:row>
      <xdr:rowOff>95250</xdr:rowOff>
    </xdr:from>
    <xdr:to>
      <xdr:col>2</xdr:col>
      <xdr:colOff>38100</xdr:colOff>
      <xdr:row>480</xdr:row>
      <xdr:rowOff>104775</xdr:rowOff>
    </xdr:to>
    <xdr:sp macro="" textlink="">
      <xdr:nvSpPr>
        <xdr:cNvPr id="413" name="Line 7">
          <a:extLst>
            <a:ext uri="{FF2B5EF4-FFF2-40B4-BE49-F238E27FC236}">
              <a16:creationId xmlns:a16="http://schemas.microsoft.com/office/drawing/2014/main" id="{DAA2DE3E-7D50-4CBD-BE93-1E3CFC7AD05F}"/>
            </a:ext>
          </a:extLst>
        </xdr:cNvPr>
        <xdr:cNvSpPr>
          <a:spLocks noChangeShapeType="1"/>
        </xdr:cNvSpPr>
      </xdr:nvSpPr>
      <xdr:spPr bwMode="auto">
        <a:xfrm flipH="1" flipV="1">
          <a:off x="1384300" y="783844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481</xdr:row>
      <xdr:rowOff>114300</xdr:rowOff>
    </xdr:from>
    <xdr:to>
      <xdr:col>2</xdr:col>
      <xdr:colOff>0</xdr:colOff>
      <xdr:row>481</xdr:row>
      <xdr:rowOff>114300</xdr:rowOff>
    </xdr:to>
    <xdr:sp macro="" textlink="">
      <xdr:nvSpPr>
        <xdr:cNvPr id="414" name="Line 8">
          <a:extLst>
            <a:ext uri="{FF2B5EF4-FFF2-40B4-BE49-F238E27FC236}">
              <a16:creationId xmlns:a16="http://schemas.microsoft.com/office/drawing/2014/main" id="{38097FE4-9C23-4E6D-98FC-B24C22E78E78}"/>
            </a:ext>
          </a:extLst>
        </xdr:cNvPr>
        <xdr:cNvSpPr>
          <a:spLocks noChangeShapeType="1"/>
        </xdr:cNvSpPr>
      </xdr:nvSpPr>
      <xdr:spPr bwMode="auto">
        <a:xfrm flipH="1">
          <a:off x="1384300" y="78568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334</xdr:row>
      <xdr:rowOff>114300</xdr:rowOff>
    </xdr:from>
    <xdr:to>
      <xdr:col>2</xdr:col>
      <xdr:colOff>76200</xdr:colOff>
      <xdr:row>334</xdr:row>
      <xdr:rowOff>114300</xdr:rowOff>
    </xdr:to>
    <xdr:sp macro="" textlink="">
      <xdr:nvSpPr>
        <xdr:cNvPr id="467" name="Line 8">
          <a:extLst>
            <a:ext uri="{FF2B5EF4-FFF2-40B4-BE49-F238E27FC236}">
              <a16:creationId xmlns:a16="http://schemas.microsoft.com/office/drawing/2014/main" id="{D79ABA24-2C03-4497-92E0-80DAADBE8F5B}"/>
            </a:ext>
          </a:extLst>
        </xdr:cNvPr>
        <xdr:cNvSpPr>
          <a:spLocks noChangeShapeType="1"/>
        </xdr:cNvSpPr>
      </xdr:nvSpPr>
      <xdr:spPr bwMode="auto">
        <a:xfrm flipH="1">
          <a:off x="1460500" y="53517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447</xdr:row>
      <xdr:rowOff>114300</xdr:rowOff>
    </xdr:from>
    <xdr:to>
      <xdr:col>2</xdr:col>
      <xdr:colOff>85725</xdr:colOff>
      <xdr:row>447</xdr:row>
      <xdr:rowOff>114300</xdr:rowOff>
    </xdr:to>
    <xdr:sp macro="" textlink="">
      <xdr:nvSpPr>
        <xdr:cNvPr id="482" name="Line 8">
          <a:extLst>
            <a:ext uri="{FF2B5EF4-FFF2-40B4-BE49-F238E27FC236}">
              <a16:creationId xmlns:a16="http://schemas.microsoft.com/office/drawing/2014/main" id="{840F6561-CCD1-4304-9AA8-CDAB2EAF891D}"/>
            </a:ext>
          </a:extLst>
        </xdr:cNvPr>
        <xdr:cNvSpPr>
          <a:spLocks noChangeShapeType="1"/>
        </xdr:cNvSpPr>
      </xdr:nvSpPr>
      <xdr:spPr bwMode="auto">
        <a:xfrm flipH="1">
          <a:off x="1905000" y="74637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474</xdr:row>
      <xdr:rowOff>95250</xdr:rowOff>
    </xdr:from>
    <xdr:to>
      <xdr:col>2</xdr:col>
      <xdr:colOff>38100</xdr:colOff>
      <xdr:row>474</xdr:row>
      <xdr:rowOff>104775</xdr:rowOff>
    </xdr:to>
    <xdr:sp macro="" textlink="">
      <xdr:nvSpPr>
        <xdr:cNvPr id="483" name="Line 7">
          <a:extLst>
            <a:ext uri="{FF2B5EF4-FFF2-40B4-BE49-F238E27FC236}">
              <a16:creationId xmlns:a16="http://schemas.microsoft.com/office/drawing/2014/main" id="{B02E1BF2-5B38-4A4C-BEE1-8A918D7879E5}"/>
            </a:ext>
          </a:extLst>
        </xdr:cNvPr>
        <xdr:cNvSpPr>
          <a:spLocks noChangeShapeType="1"/>
        </xdr:cNvSpPr>
      </xdr:nvSpPr>
      <xdr:spPr bwMode="auto">
        <a:xfrm flipH="1" flipV="1">
          <a:off x="1905000" y="792480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475</xdr:row>
      <xdr:rowOff>114300</xdr:rowOff>
    </xdr:from>
    <xdr:to>
      <xdr:col>2</xdr:col>
      <xdr:colOff>0</xdr:colOff>
      <xdr:row>475</xdr:row>
      <xdr:rowOff>114300</xdr:rowOff>
    </xdr:to>
    <xdr:sp macro="" textlink="">
      <xdr:nvSpPr>
        <xdr:cNvPr id="484" name="Line 8">
          <a:extLst>
            <a:ext uri="{FF2B5EF4-FFF2-40B4-BE49-F238E27FC236}">
              <a16:creationId xmlns:a16="http://schemas.microsoft.com/office/drawing/2014/main" id="{D284B8F1-23B5-48A7-A5D7-326947171683}"/>
            </a:ext>
          </a:extLst>
        </xdr:cNvPr>
        <xdr:cNvSpPr>
          <a:spLocks noChangeShapeType="1"/>
        </xdr:cNvSpPr>
      </xdr:nvSpPr>
      <xdr:spPr bwMode="auto">
        <a:xfrm flipH="1">
          <a:off x="1905000" y="79438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533</xdr:row>
      <xdr:rowOff>114300</xdr:rowOff>
    </xdr:from>
    <xdr:to>
      <xdr:col>2</xdr:col>
      <xdr:colOff>76200</xdr:colOff>
      <xdr:row>533</xdr:row>
      <xdr:rowOff>114300</xdr:rowOff>
    </xdr:to>
    <xdr:sp macro="" textlink="">
      <xdr:nvSpPr>
        <xdr:cNvPr id="487" name="Line 8">
          <a:extLst>
            <a:ext uri="{FF2B5EF4-FFF2-40B4-BE49-F238E27FC236}">
              <a16:creationId xmlns:a16="http://schemas.microsoft.com/office/drawing/2014/main" id="{0ED9328B-FE6D-41E7-A0E5-A340F21B6D72}"/>
            </a:ext>
          </a:extLst>
        </xdr:cNvPr>
        <xdr:cNvSpPr>
          <a:spLocks noChangeShapeType="1"/>
        </xdr:cNvSpPr>
      </xdr:nvSpPr>
      <xdr:spPr bwMode="auto">
        <a:xfrm flipH="1">
          <a:off x="1905000" y="893826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428</xdr:row>
      <xdr:rowOff>114300</xdr:rowOff>
    </xdr:from>
    <xdr:to>
      <xdr:col>2</xdr:col>
      <xdr:colOff>76200</xdr:colOff>
      <xdr:row>428</xdr:row>
      <xdr:rowOff>114300</xdr:rowOff>
    </xdr:to>
    <xdr:sp macro="" textlink="">
      <xdr:nvSpPr>
        <xdr:cNvPr id="488" name="Line 8">
          <a:extLst>
            <a:ext uri="{FF2B5EF4-FFF2-40B4-BE49-F238E27FC236}">
              <a16:creationId xmlns:a16="http://schemas.microsoft.com/office/drawing/2014/main" id="{73F37A95-10DB-43B0-98DD-FD0983D3DDD9}"/>
            </a:ext>
          </a:extLst>
        </xdr:cNvPr>
        <xdr:cNvSpPr>
          <a:spLocks noChangeShapeType="1"/>
        </xdr:cNvSpPr>
      </xdr:nvSpPr>
      <xdr:spPr bwMode="auto">
        <a:xfrm flipH="1">
          <a:off x="1905000" y="71380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533</xdr:row>
      <xdr:rowOff>114300</xdr:rowOff>
    </xdr:from>
    <xdr:to>
      <xdr:col>2</xdr:col>
      <xdr:colOff>76200</xdr:colOff>
      <xdr:row>533</xdr:row>
      <xdr:rowOff>114300</xdr:rowOff>
    </xdr:to>
    <xdr:sp macro="" textlink="">
      <xdr:nvSpPr>
        <xdr:cNvPr id="489" name="Line 8">
          <a:extLst>
            <a:ext uri="{FF2B5EF4-FFF2-40B4-BE49-F238E27FC236}">
              <a16:creationId xmlns:a16="http://schemas.microsoft.com/office/drawing/2014/main" id="{C7C95BBF-795C-4D23-8458-92B0BC0ED228}"/>
            </a:ext>
          </a:extLst>
        </xdr:cNvPr>
        <xdr:cNvSpPr>
          <a:spLocks noChangeShapeType="1"/>
        </xdr:cNvSpPr>
      </xdr:nvSpPr>
      <xdr:spPr bwMode="auto">
        <a:xfrm flipH="1">
          <a:off x="1905000" y="893826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428</xdr:row>
      <xdr:rowOff>114300</xdr:rowOff>
    </xdr:from>
    <xdr:to>
      <xdr:col>2</xdr:col>
      <xdr:colOff>76200</xdr:colOff>
      <xdr:row>428</xdr:row>
      <xdr:rowOff>114300</xdr:rowOff>
    </xdr:to>
    <xdr:sp macro="" textlink="">
      <xdr:nvSpPr>
        <xdr:cNvPr id="490" name="Line 8">
          <a:extLst>
            <a:ext uri="{FF2B5EF4-FFF2-40B4-BE49-F238E27FC236}">
              <a16:creationId xmlns:a16="http://schemas.microsoft.com/office/drawing/2014/main" id="{F0B5C8E9-19CA-4B8E-9AEC-AF2CF11FFD31}"/>
            </a:ext>
          </a:extLst>
        </xdr:cNvPr>
        <xdr:cNvSpPr>
          <a:spLocks noChangeShapeType="1"/>
        </xdr:cNvSpPr>
      </xdr:nvSpPr>
      <xdr:spPr bwMode="auto">
        <a:xfrm flipH="1">
          <a:off x="1905000" y="71380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420</xdr:row>
      <xdr:rowOff>114300</xdr:rowOff>
    </xdr:from>
    <xdr:to>
      <xdr:col>2</xdr:col>
      <xdr:colOff>76200</xdr:colOff>
      <xdr:row>420</xdr:row>
      <xdr:rowOff>114300</xdr:rowOff>
    </xdr:to>
    <xdr:sp macro="" textlink="">
      <xdr:nvSpPr>
        <xdr:cNvPr id="491" name="Line 8">
          <a:extLst>
            <a:ext uri="{FF2B5EF4-FFF2-40B4-BE49-F238E27FC236}">
              <a16:creationId xmlns:a16="http://schemas.microsoft.com/office/drawing/2014/main" id="{8243D7BC-F2A0-4FAC-A1AA-08D9817B1B43}"/>
            </a:ext>
          </a:extLst>
        </xdr:cNvPr>
        <xdr:cNvSpPr>
          <a:spLocks noChangeShapeType="1"/>
        </xdr:cNvSpPr>
      </xdr:nvSpPr>
      <xdr:spPr bwMode="auto">
        <a:xfrm flipH="1">
          <a:off x="1905000" y="70008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448</xdr:row>
      <xdr:rowOff>95250</xdr:rowOff>
    </xdr:from>
    <xdr:to>
      <xdr:col>2</xdr:col>
      <xdr:colOff>38100</xdr:colOff>
      <xdr:row>448</xdr:row>
      <xdr:rowOff>104775</xdr:rowOff>
    </xdr:to>
    <xdr:sp macro="" textlink="">
      <xdr:nvSpPr>
        <xdr:cNvPr id="492" name="Line 7">
          <a:extLst>
            <a:ext uri="{FF2B5EF4-FFF2-40B4-BE49-F238E27FC236}">
              <a16:creationId xmlns:a16="http://schemas.microsoft.com/office/drawing/2014/main" id="{E82E1643-1229-4025-AD48-3291E6597D4D}"/>
            </a:ext>
          </a:extLst>
        </xdr:cNvPr>
        <xdr:cNvSpPr>
          <a:spLocks noChangeShapeType="1"/>
        </xdr:cNvSpPr>
      </xdr:nvSpPr>
      <xdr:spPr bwMode="auto">
        <a:xfrm flipH="1" flipV="1">
          <a:off x="1905000" y="747903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449</xdr:row>
      <xdr:rowOff>114300</xdr:rowOff>
    </xdr:from>
    <xdr:to>
      <xdr:col>2</xdr:col>
      <xdr:colOff>0</xdr:colOff>
      <xdr:row>449</xdr:row>
      <xdr:rowOff>114300</xdr:rowOff>
    </xdr:to>
    <xdr:sp macro="" textlink="">
      <xdr:nvSpPr>
        <xdr:cNvPr id="493" name="Line 8">
          <a:extLst>
            <a:ext uri="{FF2B5EF4-FFF2-40B4-BE49-F238E27FC236}">
              <a16:creationId xmlns:a16="http://schemas.microsoft.com/office/drawing/2014/main" id="{CC1B4768-BCDF-4FEA-B6C2-B0B4F4DE8063}"/>
            </a:ext>
          </a:extLst>
        </xdr:cNvPr>
        <xdr:cNvSpPr>
          <a:spLocks noChangeShapeType="1"/>
        </xdr:cNvSpPr>
      </xdr:nvSpPr>
      <xdr:spPr bwMode="auto">
        <a:xfrm flipH="1">
          <a:off x="1905000" y="74980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447</xdr:row>
      <xdr:rowOff>114300</xdr:rowOff>
    </xdr:from>
    <xdr:to>
      <xdr:col>2</xdr:col>
      <xdr:colOff>85725</xdr:colOff>
      <xdr:row>447</xdr:row>
      <xdr:rowOff>114300</xdr:rowOff>
    </xdr:to>
    <xdr:sp macro="" textlink="">
      <xdr:nvSpPr>
        <xdr:cNvPr id="496" name="Line 8">
          <a:extLst>
            <a:ext uri="{FF2B5EF4-FFF2-40B4-BE49-F238E27FC236}">
              <a16:creationId xmlns:a16="http://schemas.microsoft.com/office/drawing/2014/main" id="{49B66E7E-929C-4D92-BFAE-E3590E87E266}"/>
            </a:ext>
          </a:extLst>
        </xdr:cNvPr>
        <xdr:cNvSpPr>
          <a:spLocks noChangeShapeType="1"/>
        </xdr:cNvSpPr>
      </xdr:nvSpPr>
      <xdr:spPr bwMode="auto">
        <a:xfrm flipH="1">
          <a:off x="1905000" y="74637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474</xdr:row>
      <xdr:rowOff>95250</xdr:rowOff>
    </xdr:from>
    <xdr:to>
      <xdr:col>2</xdr:col>
      <xdr:colOff>38100</xdr:colOff>
      <xdr:row>474</xdr:row>
      <xdr:rowOff>104775</xdr:rowOff>
    </xdr:to>
    <xdr:sp macro="" textlink="">
      <xdr:nvSpPr>
        <xdr:cNvPr id="497" name="Line 7">
          <a:extLst>
            <a:ext uri="{FF2B5EF4-FFF2-40B4-BE49-F238E27FC236}">
              <a16:creationId xmlns:a16="http://schemas.microsoft.com/office/drawing/2014/main" id="{3D7D489C-28E3-4CD8-98B8-DDB3D7265A4E}"/>
            </a:ext>
          </a:extLst>
        </xdr:cNvPr>
        <xdr:cNvSpPr>
          <a:spLocks noChangeShapeType="1"/>
        </xdr:cNvSpPr>
      </xdr:nvSpPr>
      <xdr:spPr bwMode="auto">
        <a:xfrm flipH="1" flipV="1">
          <a:off x="1905000" y="792480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475</xdr:row>
      <xdr:rowOff>114300</xdr:rowOff>
    </xdr:from>
    <xdr:to>
      <xdr:col>2</xdr:col>
      <xdr:colOff>0</xdr:colOff>
      <xdr:row>475</xdr:row>
      <xdr:rowOff>114300</xdr:rowOff>
    </xdr:to>
    <xdr:sp macro="" textlink="">
      <xdr:nvSpPr>
        <xdr:cNvPr id="498" name="Line 8">
          <a:extLst>
            <a:ext uri="{FF2B5EF4-FFF2-40B4-BE49-F238E27FC236}">
              <a16:creationId xmlns:a16="http://schemas.microsoft.com/office/drawing/2014/main" id="{5573B2F0-F762-4369-AD97-962105A6EF23}"/>
            </a:ext>
          </a:extLst>
        </xdr:cNvPr>
        <xdr:cNvSpPr>
          <a:spLocks noChangeShapeType="1"/>
        </xdr:cNvSpPr>
      </xdr:nvSpPr>
      <xdr:spPr bwMode="auto">
        <a:xfrm flipH="1">
          <a:off x="1905000" y="79438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408</xdr:row>
      <xdr:rowOff>114300</xdr:rowOff>
    </xdr:from>
    <xdr:to>
      <xdr:col>2</xdr:col>
      <xdr:colOff>76200</xdr:colOff>
      <xdr:row>408</xdr:row>
      <xdr:rowOff>114300</xdr:rowOff>
    </xdr:to>
    <xdr:sp macro="" textlink="">
      <xdr:nvSpPr>
        <xdr:cNvPr id="506" name="Line 8">
          <a:extLst>
            <a:ext uri="{FF2B5EF4-FFF2-40B4-BE49-F238E27FC236}">
              <a16:creationId xmlns:a16="http://schemas.microsoft.com/office/drawing/2014/main" id="{BF840616-3C66-40DA-AAA1-838C39377132}"/>
            </a:ext>
          </a:extLst>
        </xdr:cNvPr>
        <xdr:cNvSpPr>
          <a:spLocks noChangeShapeType="1"/>
        </xdr:cNvSpPr>
      </xdr:nvSpPr>
      <xdr:spPr bwMode="auto">
        <a:xfrm flipH="1">
          <a:off x="1905000" y="67951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408</xdr:row>
      <xdr:rowOff>114300</xdr:rowOff>
    </xdr:from>
    <xdr:to>
      <xdr:col>2</xdr:col>
      <xdr:colOff>76200</xdr:colOff>
      <xdr:row>408</xdr:row>
      <xdr:rowOff>114300</xdr:rowOff>
    </xdr:to>
    <xdr:sp macro="" textlink="">
      <xdr:nvSpPr>
        <xdr:cNvPr id="508" name="Line 8">
          <a:extLst>
            <a:ext uri="{FF2B5EF4-FFF2-40B4-BE49-F238E27FC236}">
              <a16:creationId xmlns:a16="http://schemas.microsoft.com/office/drawing/2014/main" id="{39B8CFA1-0D24-4807-9288-4B8A32532786}"/>
            </a:ext>
          </a:extLst>
        </xdr:cNvPr>
        <xdr:cNvSpPr>
          <a:spLocks noChangeShapeType="1"/>
        </xdr:cNvSpPr>
      </xdr:nvSpPr>
      <xdr:spPr bwMode="auto">
        <a:xfrm flipH="1">
          <a:off x="1905000" y="67951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336</xdr:row>
      <xdr:rowOff>114300</xdr:rowOff>
    </xdr:from>
    <xdr:to>
      <xdr:col>2</xdr:col>
      <xdr:colOff>76200</xdr:colOff>
      <xdr:row>336</xdr:row>
      <xdr:rowOff>114300</xdr:rowOff>
    </xdr:to>
    <xdr:sp macro="" textlink="">
      <xdr:nvSpPr>
        <xdr:cNvPr id="510" name="Line 8">
          <a:extLst>
            <a:ext uri="{FF2B5EF4-FFF2-40B4-BE49-F238E27FC236}">
              <a16:creationId xmlns:a16="http://schemas.microsoft.com/office/drawing/2014/main" id="{27628D5D-D807-47F9-A3F6-3AC3C83E8883}"/>
            </a:ext>
          </a:extLst>
        </xdr:cNvPr>
        <xdr:cNvSpPr>
          <a:spLocks noChangeShapeType="1"/>
        </xdr:cNvSpPr>
      </xdr:nvSpPr>
      <xdr:spPr bwMode="auto">
        <a:xfrm flipH="1">
          <a:off x="1905000" y="55619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529</xdr:row>
      <xdr:rowOff>114300</xdr:rowOff>
    </xdr:from>
    <xdr:to>
      <xdr:col>2</xdr:col>
      <xdr:colOff>38100</xdr:colOff>
      <xdr:row>529</xdr:row>
      <xdr:rowOff>114300</xdr:rowOff>
    </xdr:to>
    <xdr:sp macro="" textlink="">
      <xdr:nvSpPr>
        <xdr:cNvPr id="530" name="Line 8">
          <a:extLst>
            <a:ext uri="{FF2B5EF4-FFF2-40B4-BE49-F238E27FC236}">
              <a16:creationId xmlns:a16="http://schemas.microsoft.com/office/drawing/2014/main" id="{80D4BDCC-8FEA-4D2D-A8ED-855EB3337523}"/>
            </a:ext>
          </a:extLst>
        </xdr:cNvPr>
        <xdr:cNvSpPr>
          <a:spLocks noChangeShapeType="1"/>
        </xdr:cNvSpPr>
      </xdr:nvSpPr>
      <xdr:spPr bwMode="auto">
        <a:xfrm flipH="1">
          <a:off x="1905000" y="886968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426</xdr:row>
      <xdr:rowOff>114300</xdr:rowOff>
    </xdr:from>
    <xdr:to>
      <xdr:col>2</xdr:col>
      <xdr:colOff>38100</xdr:colOff>
      <xdr:row>426</xdr:row>
      <xdr:rowOff>114300</xdr:rowOff>
    </xdr:to>
    <xdr:sp macro="" textlink="">
      <xdr:nvSpPr>
        <xdr:cNvPr id="531" name="Line 8">
          <a:extLst>
            <a:ext uri="{FF2B5EF4-FFF2-40B4-BE49-F238E27FC236}">
              <a16:creationId xmlns:a16="http://schemas.microsoft.com/office/drawing/2014/main" id="{9A00AE85-9E2D-4D19-AE4B-BEC944541BAE}"/>
            </a:ext>
          </a:extLst>
        </xdr:cNvPr>
        <xdr:cNvSpPr>
          <a:spLocks noChangeShapeType="1"/>
        </xdr:cNvSpPr>
      </xdr:nvSpPr>
      <xdr:spPr bwMode="auto">
        <a:xfrm flipH="1">
          <a:off x="1905000" y="710374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517</xdr:row>
      <xdr:rowOff>114300</xdr:rowOff>
    </xdr:from>
    <xdr:to>
      <xdr:col>2</xdr:col>
      <xdr:colOff>57150</xdr:colOff>
      <xdr:row>517</xdr:row>
      <xdr:rowOff>114300</xdr:rowOff>
    </xdr:to>
    <xdr:sp macro="" textlink="">
      <xdr:nvSpPr>
        <xdr:cNvPr id="532" name="Line 8">
          <a:extLst>
            <a:ext uri="{FF2B5EF4-FFF2-40B4-BE49-F238E27FC236}">
              <a16:creationId xmlns:a16="http://schemas.microsoft.com/office/drawing/2014/main" id="{BD7C03A4-E847-4759-BFFC-E6AD83C0254C}"/>
            </a:ext>
          </a:extLst>
        </xdr:cNvPr>
        <xdr:cNvSpPr>
          <a:spLocks noChangeShapeType="1"/>
        </xdr:cNvSpPr>
      </xdr:nvSpPr>
      <xdr:spPr bwMode="auto">
        <a:xfrm flipH="1">
          <a:off x="1905000" y="866394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412</xdr:row>
      <xdr:rowOff>114300</xdr:rowOff>
    </xdr:from>
    <xdr:to>
      <xdr:col>2</xdr:col>
      <xdr:colOff>57150</xdr:colOff>
      <xdr:row>412</xdr:row>
      <xdr:rowOff>114300</xdr:rowOff>
    </xdr:to>
    <xdr:sp macro="" textlink="">
      <xdr:nvSpPr>
        <xdr:cNvPr id="533" name="Line 8">
          <a:extLst>
            <a:ext uri="{FF2B5EF4-FFF2-40B4-BE49-F238E27FC236}">
              <a16:creationId xmlns:a16="http://schemas.microsoft.com/office/drawing/2014/main" id="{621263D7-B487-45B6-BE8B-9922C5C0BF50}"/>
            </a:ext>
          </a:extLst>
        </xdr:cNvPr>
        <xdr:cNvSpPr>
          <a:spLocks noChangeShapeType="1"/>
        </xdr:cNvSpPr>
      </xdr:nvSpPr>
      <xdr:spPr bwMode="auto">
        <a:xfrm flipH="1">
          <a:off x="1905000" y="686371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527</xdr:row>
      <xdr:rowOff>114300</xdr:rowOff>
    </xdr:from>
    <xdr:to>
      <xdr:col>2</xdr:col>
      <xdr:colOff>57150</xdr:colOff>
      <xdr:row>527</xdr:row>
      <xdr:rowOff>114300</xdr:rowOff>
    </xdr:to>
    <xdr:sp macro="" textlink="">
      <xdr:nvSpPr>
        <xdr:cNvPr id="534" name="Line 8">
          <a:extLst>
            <a:ext uri="{FF2B5EF4-FFF2-40B4-BE49-F238E27FC236}">
              <a16:creationId xmlns:a16="http://schemas.microsoft.com/office/drawing/2014/main" id="{B918EA68-4AAB-4205-9099-2D4127BC6EB1}"/>
            </a:ext>
          </a:extLst>
        </xdr:cNvPr>
        <xdr:cNvSpPr>
          <a:spLocks noChangeShapeType="1"/>
        </xdr:cNvSpPr>
      </xdr:nvSpPr>
      <xdr:spPr bwMode="auto">
        <a:xfrm flipH="1">
          <a:off x="1905000" y="883539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418</xdr:row>
      <xdr:rowOff>114300</xdr:rowOff>
    </xdr:from>
    <xdr:to>
      <xdr:col>2</xdr:col>
      <xdr:colOff>57150</xdr:colOff>
      <xdr:row>418</xdr:row>
      <xdr:rowOff>114300</xdr:rowOff>
    </xdr:to>
    <xdr:sp macro="" textlink="">
      <xdr:nvSpPr>
        <xdr:cNvPr id="535" name="Line 8">
          <a:extLst>
            <a:ext uri="{FF2B5EF4-FFF2-40B4-BE49-F238E27FC236}">
              <a16:creationId xmlns:a16="http://schemas.microsoft.com/office/drawing/2014/main" id="{618C91CB-BD34-4002-B49B-6F1D8C523A5E}"/>
            </a:ext>
          </a:extLst>
        </xdr:cNvPr>
        <xdr:cNvSpPr>
          <a:spLocks noChangeShapeType="1"/>
        </xdr:cNvSpPr>
      </xdr:nvSpPr>
      <xdr:spPr bwMode="auto">
        <a:xfrm flipH="1">
          <a:off x="1905000" y="696658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602</xdr:row>
      <xdr:rowOff>114300</xdr:rowOff>
    </xdr:from>
    <xdr:to>
      <xdr:col>2</xdr:col>
      <xdr:colOff>57150</xdr:colOff>
      <xdr:row>602</xdr:row>
      <xdr:rowOff>114300</xdr:rowOff>
    </xdr:to>
    <xdr:sp macro="" textlink="">
      <xdr:nvSpPr>
        <xdr:cNvPr id="536" name="Line 8">
          <a:extLst>
            <a:ext uri="{FF2B5EF4-FFF2-40B4-BE49-F238E27FC236}">
              <a16:creationId xmlns:a16="http://schemas.microsoft.com/office/drawing/2014/main" id="{A68D014C-4D71-4D75-B8CE-B4EFFDC4417C}"/>
            </a:ext>
          </a:extLst>
        </xdr:cNvPr>
        <xdr:cNvSpPr>
          <a:spLocks noChangeShapeType="1"/>
        </xdr:cNvSpPr>
      </xdr:nvSpPr>
      <xdr:spPr bwMode="auto">
        <a:xfrm flipH="1">
          <a:off x="1905000" y="1012126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467</xdr:row>
      <xdr:rowOff>114300</xdr:rowOff>
    </xdr:from>
    <xdr:to>
      <xdr:col>2</xdr:col>
      <xdr:colOff>57150</xdr:colOff>
      <xdr:row>467</xdr:row>
      <xdr:rowOff>114300</xdr:rowOff>
    </xdr:to>
    <xdr:sp macro="" textlink="">
      <xdr:nvSpPr>
        <xdr:cNvPr id="537" name="Line 8">
          <a:extLst>
            <a:ext uri="{FF2B5EF4-FFF2-40B4-BE49-F238E27FC236}">
              <a16:creationId xmlns:a16="http://schemas.microsoft.com/office/drawing/2014/main" id="{4D242EDA-B053-41F5-85C6-773171F61CA4}"/>
            </a:ext>
          </a:extLst>
        </xdr:cNvPr>
        <xdr:cNvSpPr>
          <a:spLocks noChangeShapeType="1"/>
        </xdr:cNvSpPr>
      </xdr:nvSpPr>
      <xdr:spPr bwMode="auto">
        <a:xfrm flipH="1">
          <a:off x="1905000" y="780669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564</xdr:row>
      <xdr:rowOff>114300</xdr:rowOff>
    </xdr:from>
    <xdr:to>
      <xdr:col>2</xdr:col>
      <xdr:colOff>66675</xdr:colOff>
      <xdr:row>564</xdr:row>
      <xdr:rowOff>114300</xdr:rowOff>
    </xdr:to>
    <xdr:sp macro="" textlink="">
      <xdr:nvSpPr>
        <xdr:cNvPr id="538" name="Line 8">
          <a:extLst>
            <a:ext uri="{FF2B5EF4-FFF2-40B4-BE49-F238E27FC236}">
              <a16:creationId xmlns:a16="http://schemas.microsoft.com/office/drawing/2014/main" id="{3127018C-C204-4F4D-A16F-8FEC5F7E6AA9}"/>
            </a:ext>
          </a:extLst>
        </xdr:cNvPr>
        <xdr:cNvSpPr>
          <a:spLocks noChangeShapeType="1"/>
        </xdr:cNvSpPr>
      </xdr:nvSpPr>
      <xdr:spPr bwMode="auto">
        <a:xfrm flipH="1">
          <a:off x="1905000" y="946975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451</xdr:row>
      <xdr:rowOff>114300</xdr:rowOff>
    </xdr:from>
    <xdr:to>
      <xdr:col>2</xdr:col>
      <xdr:colOff>66675</xdr:colOff>
      <xdr:row>451</xdr:row>
      <xdr:rowOff>114300</xdr:rowOff>
    </xdr:to>
    <xdr:sp macro="" textlink="">
      <xdr:nvSpPr>
        <xdr:cNvPr id="539" name="Line 8">
          <a:extLst>
            <a:ext uri="{FF2B5EF4-FFF2-40B4-BE49-F238E27FC236}">
              <a16:creationId xmlns:a16="http://schemas.microsoft.com/office/drawing/2014/main" id="{E7BE8B08-5772-4753-BB11-29747583DCAD}"/>
            </a:ext>
          </a:extLst>
        </xdr:cNvPr>
        <xdr:cNvSpPr>
          <a:spLocks noChangeShapeType="1"/>
        </xdr:cNvSpPr>
      </xdr:nvSpPr>
      <xdr:spPr bwMode="auto">
        <a:xfrm flipH="1">
          <a:off x="1905000" y="753237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458</xdr:row>
      <xdr:rowOff>114300</xdr:rowOff>
    </xdr:from>
    <xdr:to>
      <xdr:col>2</xdr:col>
      <xdr:colOff>76200</xdr:colOff>
      <xdr:row>458</xdr:row>
      <xdr:rowOff>114300</xdr:rowOff>
    </xdr:to>
    <xdr:sp macro="" textlink="">
      <xdr:nvSpPr>
        <xdr:cNvPr id="540" name="Line 8">
          <a:extLst>
            <a:ext uri="{FF2B5EF4-FFF2-40B4-BE49-F238E27FC236}">
              <a16:creationId xmlns:a16="http://schemas.microsoft.com/office/drawing/2014/main" id="{0C4F6ACA-B386-43CF-BB62-0FDF326E56AD}"/>
            </a:ext>
          </a:extLst>
        </xdr:cNvPr>
        <xdr:cNvSpPr>
          <a:spLocks noChangeShapeType="1"/>
        </xdr:cNvSpPr>
      </xdr:nvSpPr>
      <xdr:spPr bwMode="auto">
        <a:xfrm flipH="1">
          <a:off x="1905000" y="76523850"/>
          <a:ext cx="0" cy="0"/>
        </a:xfrm>
        <a:prstGeom prst="line">
          <a:avLst/>
        </a:prstGeom>
        <a:noFill/>
        <a:ln w="9525">
          <a:solidFill>
            <a:srgbClr val="000000"/>
          </a:solidFill>
          <a:round/>
          <a:headEnd/>
          <a:tailEnd type="triangle" w="med" len="med"/>
        </a:ln>
      </xdr:spPr>
    </xdr:sp>
    <xdr:clientData/>
  </xdr:twoCellAnchor>
  <xdr:twoCellAnchor>
    <xdr:from>
      <xdr:col>2</xdr:col>
      <xdr:colOff>0</xdr:colOff>
      <xdr:row>486</xdr:row>
      <xdr:rowOff>95250</xdr:rowOff>
    </xdr:from>
    <xdr:to>
      <xdr:col>2</xdr:col>
      <xdr:colOff>38100</xdr:colOff>
      <xdr:row>486</xdr:row>
      <xdr:rowOff>104775</xdr:rowOff>
    </xdr:to>
    <xdr:sp macro="" textlink="">
      <xdr:nvSpPr>
        <xdr:cNvPr id="541" name="Line 7">
          <a:extLst>
            <a:ext uri="{FF2B5EF4-FFF2-40B4-BE49-F238E27FC236}">
              <a16:creationId xmlns:a16="http://schemas.microsoft.com/office/drawing/2014/main" id="{605F9A80-323B-46B8-BFF1-7B21B8A57BBA}"/>
            </a:ext>
          </a:extLst>
        </xdr:cNvPr>
        <xdr:cNvSpPr>
          <a:spLocks noChangeShapeType="1"/>
        </xdr:cNvSpPr>
      </xdr:nvSpPr>
      <xdr:spPr bwMode="auto">
        <a:xfrm flipH="1" flipV="1">
          <a:off x="1905000" y="81305400"/>
          <a:ext cx="0" cy="9525"/>
        </a:xfrm>
        <a:prstGeom prst="line">
          <a:avLst/>
        </a:prstGeom>
        <a:noFill/>
        <a:ln w="9525">
          <a:solidFill>
            <a:srgbClr val="000000"/>
          </a:solidFill>
          <a:round/>
          <a:headEnd/>
          <a:tailEnd type="triangle" w="med" len="med"/>
        </a:ln>
      </xdr:spPr>
    </xdr:sp>
    <xdr:clientData/>
  </xdr:twoCellAnchor>
  <xdr:twoCellAnchor>
    <xdr:from>
      <xdr:col>2</xdr:col>
      <xdr:colOff>0</xdr:colOff>
      <xdr:row>487</xdr:row>
      <xdr:rowOff>114300</xdr:rowOff>
    </xdr:from>
    <xdr:to>
      <xdr:col>2</xdr:col>
      <xdr:colOff>0</xdr:colOff>
      <xdr:row>487</xdr:row>
      <xdr:rowOff>114300</xdr:rowOff>
    </xdr:to>
    <xdr:sp macro="" textlink="">
      <xdr:nvSpPr>
        <xdr:cNvPr id="542" name="Line 8">
          <a:extLst>
            <a:ext uri="{FF2B5EF4-FFF2-40B4-BE49-F238E27FC236}">
              <a16:creationId xmlns:a16="http://schemas.microsoft.com/office/drawing/2014/main" id="{39416E36-4D7B-4615-9C1A-4B2AF6BFE831}"/>
            </a:ext>
          </a:extLst>
        </xdr:cNvPr>
        <xdr:cNvSpPr>
          <a:spLocks noChangeShapeType="1"/>
        </xdr:cNvSpPr>
      </xdr:nvSpPr>
      <xdr:spPr bwMode="auto">
        <a:xfrm flipH="1">
          <a:off x="1905000" y="814959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458</xdr:row>
      <xdr:rowOff>114300</xdr:rowOff>
    </xdr:from>
    <xdr:to>
      <xdr:col>2</xdr:col>
      <xdr:colOff>542925</xdr:colOff>
      <xdr:row>458</xdr:row>
      <xdr:rowOff>114300</xdr:rowOff>
    </xdr:to>
    <xdr:sp macro="" textlink="">
      <xdr:nvSpPr>
        <xdr:cNvPr id="545" name="Line 8">
          <a:extLst>
            <a:ext uri="{FF2B5EF4-FFF2-40B4-BE49-F238E27FC236}">
              <a16:creationId xmlns:a16="http://schemas.microsoft.com/office/drawing/2014/main" id="{D787794D-8901-42AB-BB8C-14C3EF9D688A}"/>
            </a:ext>
          </a:extLst>
        </xdr:cNvPr>
        <xdr:cNvSpPr>
          <a:spLocks noChangeShapeType="1"/>
        </xdr:cNvSpPr>
      </xdr:nvSpPr>
      <xdr:spPr bwMode="auto">
        <a:xfrm flipH="1">
          <a:off x="1905000" y="76523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486</xdr:row>
      <xdr:rowOff>95250</xdr:rowOff>
    </xdr:from>
    <xdr:to>
      <xdr:col>2</xdr:col>
      <xdr:colOff>38100</xdr:colOff>
      <xdr:row>486</xdr:row>
      <xdr:rowOff>104775</xdr:rowOff>
    </xdr:to>
    <xdr:sp macro="" textlink="">
      <xdr:nvSpPr>
        <xdr:cNvPr id="546" name="Line 7">
          <a:extLst>
            <a:ext uri="{FF2B5EF4-FFF2-40B4-BE49-F238E27FC236}">
              <a16:creationId xmlns:a16="http://schemas.microsoft.com/office/drawing/2014/main" id="{DE85D857-BB3F-40E0-A878-0295800ADC86}"/>
            </a:ext>
          </a:extLst>
        </xdr:cNvPr>
        <xdr:cNvSpPr>
          <a:spLocks noChangeShapeType="1"/>
        </xdr:cNvSpPr>
      </xdr:nvSpPr>
      <xdr:spPr bwMode="auto">
        <a:xfrm flipH="1" flipV="1">
          <a:off x="1905000" y="81305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487</xdr:row>
      <xdr:rowOff>114300</xdr:rowOff>
    </xdr:from>
    <xdr:to>
      <xdr:col>2</xdr:col>
      <xdr:colOff>0</xdr:colOff>
      <xdr:row>487</xdr:row>
      <xdr:rowOff>114300</xdr:rowOff>
    </xdr:to>
    <xdr:sp macro="" textlink="">
      <xdr:nvSpPr>
        <xdr:cNvPr id="547" name="Line 8">
          <a:extLst>
            <a:ext uri="{FF2B5EF4-FFF2-40B4-BE49-F238E27FC236}">
              <a16:creationId xmlns:a16="http://schemas.microsoft.com/office/drawing/2014/main" id="{6260B23E-7696-48B9-8628-7CA779DB37FF}"/>
            </a:ext>
          </a:extLst>
        </xdr:cNvPr>
        <xdr:cNvSpPr>
          <a:spLocks noChangeShapeType="1"/>
        </xdr:cNvSpPr>
      </xdr:nvSpPr>
      <xdr:spPr bwMode="auto">
        <a:xfrm flipH="1">
          <a:off x="1905000" y="8149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441</xdr:row>
      <xdr:rowOff>114300</xdr:rowOff>
    </xdr:from>
    <xdr:to>
      <xdr:col>2</xdr:col>
      <xdr:colOff>85725</xdr:colOff>
      <xdr:row>441</xdr:row>
      <xdr:rowOff>114300</xdr:rowOff>
    </xdr:to>
    <xdr:sp macro="" textlink="">
      <xdr:nvSpPr>
        <xdr:cNvPr id="550" name="Line 8">
          <a:extLst>
            <a:ext uri="{FF2B5EF4-FFF2-40B4-BE49-F238E27FC236}">
              <a16:creationId xmlns:a16="http://schemas.microsoft.com/office/drawing/2014/main" id="{7CEF734F-BE8F-44A2-98C9-F4B99396D87D}"/>
            </a:ext>
          </a:extLst>
        </xdr:cNvPr>
        <xdr:cNvSpPr>
          <a:spLocks noChangeShapeType="1"/>
        </xdr:cNvSpPr>
      </xdr:nvSpPr>
      <xdr:spPr bwMode="auto">
        <a:xfrm flipH="1">
          <a:off x="1905000" y="73609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468</xdr:row>
      <xdr:rowOff>95250</xdr:rowOff>
    </xdr:from>
    <xdr:to>
      <xdr:col>2</xdr:col>
      <xdr:colOff>38100</xdr:colOff>
      <xdr:row>468</xdr:row>
      <xdr:rowOff>104775</xdr:rowOff>
    </xdr:to>
    <xdr:sp macro="" textlink="">
      <xdr:nvSpPr>
        <xdr:cNvPr id="551" name="Line 7">
          <a:extLst>
            <a:ext uri="{FF2B5EF4-FFF2-40B4-BE49-F238E27FC236}">
              <a16:creationId xmlns:a16="http://schemas.microsoft.com/office/drawing/2014/main" id="{2E234F90-6436-4EFC-B2AE-53F07970992F}"/>
            </a:ext>
          </a:extLst>
        </xdr:cNvPr>
        <xdr:cNvSpPr>
          <a:spLocks noChangeShapeType="1"/>
        </xdr:cNvSpPr>
      </xdr:nvSpPr>
      <xdr:spPr bwMode="auto">
        <a:xfrm flipH="1" flipV="1">
          <a:off x="1905000" y="782193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469</xdr:row>
      <xdr:rowOff>114300</xdr:rowOff>
    </xdr:from>
    <xdr:to>
      <xdr:col>2</xdr:col>
      <xdr:colOff>0</xdr:colOff>
      <xdr:row>469</xdr:row>
      <xdr:rowOff>114300</xdr:rowOff>
    </xdr:to>
    <xdr:sp macro="" textlink="">
      <xdr:nvSpPr>
        <xdr:cNvPr id="552" name="Line 8">
          <a:extLst>
            <a:ext uri="{FF2B5EF4-FFF2-40B4-BE49-F238E27FC236}">
              <a16:creationId xmlns:a16="http://schemas.microsoft.com/office/drawing/2014/main" id="{2B316E56-6721-4659-8903-AA538EA92CFA}"/>
            </a:ext>
          </a:extLst>
        </xdr:cNvPr>
        <xdr:cNvSpPr>
          <a:spLocks noChangeShapeType="1"/>
        </xdr:cNvSpPr>
      </xdr:nvSpPr>
      <xdr:spPr bwMode="auto">
        <a:xfrm flipH="1">
          <a:off x="1905000" y="78409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527</xdr:row>
      <xdr:rowOff>114300</xdr:rowOff>
    </xdr:from>
    <xdr:to>
      <xdr:col>2</xdr:col>
      <xdr:colOff>76200</xdr:colOff>
      <xdr:row>527</xdr:row>
      <xdr:rowOff>114300</xdr:rowOff>
    </xdr:to>
    <xdr:sp macro="" textlink="">
      <xdr:nvSpPr>
        <xdr:cNvPr id="555" name="Line 8">
          <a:extLst>
            <a:ext uri="{FF2B5EF4-FFF2-40B4-BE49-F238E27FC236}">
              <a16:creationId xmlns:a16="http://schemas.microsoft.com/office/drawing/2014/main" id="{022B04A8-406F-4147-B7E4-B602D570DCC7}"/>
            </a:ext>
          </a:extLst>
        </xdr:cNvPr>
        <xdr:cNvSpPr>
          <a:spLocks noChangeShapeType="1"/>
        </xdr:cNvSpPr>
      </xdr:nvSpPr>
      <xdr:spPr bwMode="auto">
        <a:xfrm flipH="1">
          <a:off x="1905000" y="88353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422</xdr:row>
      <xdr:rowOff>114300</xdr:rowOff>
    </xdr:from>
    <xdr:to>
      <xdr:col>2</xdr:col>
      <xdr:colOff>76200</xdr:colOff>
      <xdr:row>422</xdr:row>
      <xdr:rowOff>114300</xdr:rowOff>
    </xdr:to>
    <xdr:sp macro="" textlink="">
      <xdr:nvSpPr>
        <xdr:cNvPr id="556" name="Line 8">
          <a:extLst>
            <a:ext uri="{FF2B5EF4-FFF2-40B4-BE49-F238E27FC236}">
              <a16:creationId xmlns:a16="http://schemas.microsoft.com/office/drawing/2014/main" id="{9DD7F521-CC69-4827-948B-CD50FC68335C}"/>
            </a:ext>
          </a:extLst>
        </xdr:cNvPr>
        <xdr:cNvSpPr>
          <a:spLocks noChangeShapeType="1"/>
        </xdr:cNvSpPr>
      </xdr:nvSpPr>
      <xdr:spPr bwMode="auto">
        <a:xfrm flipH="1">
          <a:off x="1905000" y="70351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527</xdr:row>
      <xdr:rowOff>114300</xdr:rowOff>
    </xdr:from>
    <xdr:to>
      <xdr:col>2</xdr:col>
      <xdr:colOff>76200</xdr:colOff>
      <xdr:row>527</xdr:row>
      <xdr:rowOff>114300</xdr:rowOff>
    </xdr:to>
    <xdr:sp macro="" textlink="">
      <xdr:nvSpPr>
        <xdr:cNvPr id="557" name="Line 8">
          <a:extLst>
            <a:ext uri="{FF2B5EF4-FFF2-40B4-BE49-F238E27FC236}">
              <a16:creationId xmlns:a16="http://schemas.microsoft.com/office/drawing/2014/main" id="{66CE09AB-0A19-49ED-93D2-BC235F96551B}"/>
            </a:ext>
          </a:extLst>
        </xdr:cNvPr>
        <xdr:cNvSpPr>
          <a:spLocks noChangeShapeType="1"/>
        </xdr:cNvSpPr>
      </xdr:nvSpPr>
      <xdr:spPr bwMode="auto">
        <a:xfrm flipH="1">
          <a:off x="1905000" y="88353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422</xdr:row>
      <xdr:rowOff>114300</xdr:rowOff>
    </xdr:from>
    <xdr:to>
      <xdr:col>2</xdr:col>
      <xdr:colOff>76200</xdr:colOff>
      <xdr:row>422</xdr:row>
      <xdr:rowOff>114300</xdr:rowOff>
    </xdr:to>
    <xdr:sp macro="" textlink="">
      <xdr:nvSpPr>
        <xdr:cNvPr id="558" name="Line 8">
          <a:extLst>
            <a:ext uri="{FF2B5EF4-FFF2-40B4-BE49-F238E27FC236}">
              <a16:creationId xmlns:a16="http://schemas.microsoft.com/office/drawing/2014/main" id="{B14592FD-2FD0-4235-9283-88D11BCB0D86}"/>
            </a:ext>
          </a:extLst>
        </xdr:cNvPr>
        <xdr:cNvSpPr>
          <a:spLocks noChangeShapeType="1"/>
        </xdr:cNvSpPr>
      </xdr:nvSpPr>
      <xdr:spPr bwMode="auto">
        <a:xfrm flipH="1">
          <a:off x="1905000" y="70351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414</xdr:row>
      <xdr:rowOff>114300</xdr:rowOff>
    </xdr:from>
    <xdr:to>
      <xdr:col>2</xdr:col>
      <xdr:colOff>76200</xdr:colOff>
      <xdr:row>414</xdr:row>
      <xdr:rowOff>114300</xdr:rowOff>
    </xdr:to>
    <xdr:sp macro="" textlink="">
      <xdr:nvSpPr>
        <xdr:cNvPr id="559" name="Line 8">
          <a:extLst>
            <a:ext uri="{FF2B5EF4-FFF2-40B4-BE49-F238E27FC236}">
              <a16:creationId xmlns:a16="http://schemas.microsoft.com/office/drawing/2014/main" id="{3288003E-7166-4BCC-A083-DF0C62FAABAC}"/>
            </a:ext>
          </a:extLst>
        </xdr:cNvPr>
        <xdr:cNvSpPr>
          <a:spLocks noChangeShapeType="1"/>
        </xdr:cNvSpPr>
      </xdr:nvSpPr>
      <xdr:spPr bwMode="auto">
        <a:xfrm flipH="1">
          <a:off x="1905000" y="68980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442</xdr:row>
      <xdr:rowOff>95250</xdr:rowOff>
    </xdr:from>
    <xdr:to>
      <xdr:col>2</xdr:col>
      <xdr:colOff>38100</xdr:colOff>
      <xdr:row>442</xdr:row>
      <xdr:rowOff>104775</xdr:rowOff>
    </xdr:to>
    <xdr:sp macro="" textlink="">
      <xdr:nvSpPr>
        <xdr:cNvPr id="560" name="Line 7">
          <a:extLst>
            <a:ext uri="{FF2B5EF4-FFF2-40B4-BE49-F238E27FC236}">
              <a16:creationId xmlns:a16="http://schemas.microsoft.com/office/drawing/2014/main" id="{30D5DA42-0273-4F82-AAC7-90146B5445B5}"/>
            </a:ext>
          </a:extLst>
        </xdr:cNvPr>
        <xdr:cNvSpPr>
          <a:spLocks noChangeShapeType="1"/>
        </xdr:cNvSpPr>
      </xdr:nvSpPr>
      <xdr:spPr bwMode="auto">
        <a:xfrm flipH="1" flipV="1">
          <a:off x="1905000" y="737616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443</xdr:row>
      <xdr:rowOff>114300</xdr:rowOff>
    </xdr:from>
    <xdr:to>
      <xdr:col>2</xdr:col>
      <xdr:colOff>0</xdr:colOff>
      <xdr:row>443</xdr:row>
      <xdr:rowOff>114300</xdr:rowOff>
    </xdr:to>
    <xdr:sp macro="" textlink="">
      <xdr:nvSpPr>
        <xdr:cNvPr id="561" name="Line 8">
          <a:extLst>
            <a:ext uri="{FF2B5EF4-FFF2-40B4-BE49-F238E27FC236}">
              <a16:creationId xmlns:a16="http://schemas.microsoft.com/office/drawing/2014/main" id="{02984112-7936-4584-8812-A14503C441B5}"/>
            </a:ext>
          </a:extLst>
        </xdr:cNvPr>
        <xdr:cNvSpPr>
          <a:spLocks noChangeShapeType="1"/>
        </xdr:cNvSpPr>
      </xdr:nvSpPr>
      <xdr:spPr bwMode="auto">
        <a:xfrm flipH="1">
          <a:off x="1905000" y="739521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441</xdr:row>
      <xdr:rowOff>114300</xdr:rowOff>
    </xdr:from>
    <xdr:to>
      <xdr:col>2</xdr:col>
      <xdr:colOff>85725</xdr:colOff>
      <xdr:row>441</xdr:row>
      <xdr:rowOff>114300</xdr:rowOff>
    </xdr:to>
    <xdr:sp macro="" textlink="">
      <xdr:nvSpPr>
        <xdr:cNvPr id="562" name="Line 8">
          <a:extLst>
            <a:ext uri="{FF2B5EF4-FFF2-40B4-BE49-F238E27FC236}">
              <a16:creationId xmlns:a16="http://schemas.microsoft.com/office/drawing/2014/main" id="{660E43F2-C5D9-441A-8406-55A8B1CAAAC9}"/>
            </a:ext>
          </a:extLst>
        </xdr:cNvPr>
        <xdr:cNvSpPr>
          <a:spLocks noChangeShapeType="1"/>
        </xdr:cNvSpPr>
      </xdr:nvSpPr>
      <xdr:spPr bwMode="auto">
        <a:xfrm flipH="1">
          <a:off x="1905000" y="73609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468</xdr:row>
      <xdr:rowOff>95250</xdr:rowOff>
    </xdr:from>
    <xdr:to>
      <xdr:col>2</xdr:col>
      <xdr:colOff>38100</xdr:colOff>
      <xdr:row>468</xdr:row>
      <xdr:rowOff>104775</xdr:rowOff>
    </xdr:to>
    <xdr:sp macro="" textlink="">
      <xdr:nvSpPr>
        <xdr:cNvPr id="563" name="Line 7">
          <a:extLst>
            <a:ext uri="{FF2B5EF4-FFF2-40B4-BE49-F238E27FC236}">
              <a16:creationId xmlns:a16="http://schemas.microsoft.com/office/drawing/2014/main" id="{7AB1E40B-34D0-4DC3-9696-99C1379129DB}"/>
            </a:ext>
          </a:extLst>
        </xdr:cNvPr>
        <xdr:cNvSpPr>
          <a:spLocks noChangeShapeType="1"/>
        </xdr:cNvSpPr>
      </xdr:nvSpPr>
      <xdr:spPr bwMode="auto">
        <a:xfrm flipH="1" flipV="1">
          <a:off x="1905000" y="782193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469</xdr:row>
      <xdr:rowOff>114300</xdr:rowOff>
    </xdr:from>
    <xdr:to>
      <xdr:col>2</xdr:col>
      <xdr:colOff>0</xdr:colOff>
      <xdr:row>469</xdr:row>
      <xdr:rowOff>114300</xdr:rowOff>
    </xdr:to>
    <xdr:sp macro="" textlink="">
      <xdr:nvSpPr>
        <xdr:cNvPr id="564" name="Line 8">
          <a:extLst>
            <a:ext uri="{FF2B5EF4-FFF2-40B4-BE49-F238E27FC236}">
              <a16:creationId xmlns:a16="http://schemas.microsoft.com/office/drawing/2014/main" id="{E977EA27-7438-4CD6-911C-F993E4B59AD3}"/>
            </a:ext>
          </a:extLst>
        </xdr:cNvPr>
        <xdr:cNvSpPr>
          <a:spLocks noChangeShapeType="1"/>
        </xdr:cNvSpPr>
      </xdr:nvSpPr>
      <xdr:spPr bwMode="auto">
        <a:xfrm flipH="1">
          <a:off x="1905000" y="78409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386</xdr:row>
      <xdr:rowOff>114300</xdr:rowOff>
    </xdr:from>
    <xdr:to>
      <xdr:col>2</xdr:col>
      <xdr:colOff>85725</xdr:colOff>
      <xdr:row>386</xdr:row>
      <xdr:rowOff>114300</xdr:rowOff>
    </xdr:to>
    <xdr:sp macro="" textlink="">
      <xdr:nvSpPr>
        <xdr:cNvPr id="567" name="Line 8">
          <a:extLst>
            <a:ext uri="{FF2B5EF4-FFF2-40B4-BE49-F238E27FC236}">
              <a16:creationId xmlns:a16="http://schemas.microsoft.com/office/drawing/2014/main" id="{5E30CB71-2C20-407C-8390-65C01B5248AF}"/>
            </a:ext>
          </a:extLst>
        </xdr:cNvPr>
        <xdr:cNvSpPr>
          <a:spLocks noChangeShapeType="1"/>
        </xdr:cNvSpPr>
      </xdr:nvSpPr>
      <xdr:spPr bwMode="auto">
        <a:xfrm flipH="1">
          <a:off x="1905000" y="63957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412</xdr:row>
      <xdr:rowOff>95250</xdr:rowOff>
    </xdr:from>
    <xdr:to>
      <xdr:col>2</xdr:col>
      <xdr:colOff>38100</xdr:colOff>
      <xdr:row>412</xdr:row>
      <xdr:rowOff>104775</xdr:rowOff>
    </xdr:to>
    <xdr:sp macro="" textlink="">
      <xdr:nvSpPr>
        <xdr:cNvPr id="568" name="Line 7">
          <a:extLst>
            <a:ext uri="{FF2B5EF4-FFF2-40B4-BE49-F238E27FC236}">
              <a16:creationId xmlns:a16="http://schemas.microsoft.com/office/drawing/2014/main" id="{7B23A530-C41F-46D2-A623-72E62875ABD0}"/>
            </a:ext>
          </a:extLst>
        </xdr:cNvPr>
        <xdr:cNvSpPr>
          <a:spLocks noChangeShapeType="1"/>
        </xdr:cNvSpPr>
      </xdr:nvSpPr>
      <xdr:spPr bwMode="auto">
        <a:xfrm flipH="1" flipV="1">
          <a:off x="1905000" y="686181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413</xdr:row>
      <xdr:rowOff>114300</xdr:rowOff>
    </xdr:from>
    <xdr:to>
      <xdr:col>2</xdr:col>
      <xdr:colOff>0</xdr:colOff>
      <xdr:row>413</xdr:row>
      <xdr:rowOff>114300</xdr:rowOff>
    </xdr:to>
    <xdr:sp macro="" textlink="">
      <xdr:nvSpPr>
        <xdr:cNvPr id="569" name="Line 8">
          <a:extLst>
            <a:ext uri="{FF2B5EF4-FFF2-40B4-BE49-F238E27FC236}">
              <a16:creationId xmlns:a16="http://schemas.microsoft.com/office/drawing/2014/main" id="{A405E276-FA24-4499-8CA5-1F55A6B6BAD3}"/>
            </a:ext>
          </a:extLst>
        </xdr:cNvPr>
        <xdr:cNvSpPr>
          <a:spLocks noChangeShapeType="1"/>
        </xdr:cNvSpPr>
      </xdr:nvSpPr>
      <xdr:spPr bwMode="auto">
        <a:xfrm flipH="1">
          <a:off x="1905000" y="688086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437</xdr:row>
      <xdr:rowOff>114300</xdr:rowOff>
    </xdr:from>
    <xdr:to>
      <xdr:col>2</xdr:col>
      <xdr:colOff>76200</xdr:colOff>
      <xdr:row>437</xdr:row>
      <xdr:rowOff>114300</xdr:rowOff>
    </xdr:to>
    <xdr:sp macro="" textlink="">
      <xdr:nvSpPr>
        <xdr:cNvPr id="572" name="Line 8">
          <a:extLst>
            <a:ext uri="{FF2B5EF4-FFF2-40B4-BE49-F238E27FC236}">
              <a16:creationId xmlns:a16="http://schemas.microsoft.com/office/drawing/2014/main" id="{E49B6776-410A-4ED4-84FC-6A1C97B830EA}"/>
            </a:ext>
          </a:extLst>
        </xdr:cNvPr>
        <xdr:cNvSpPr>
          <a:spLocks noChangeShapeType="1"/>
        </xdr:cNvSpPr>
      </xdr:nvSpPr>
      <xdr:spPr bwMode="auto">
        <a:xfrm flipH="1">
          <a:off x="1905000" y="72923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437</xdr:row>
      <xdr:rowOff>114300</xdr:rowOff>
    </xdr:from>
    <xdr:to>
      <xdr:col>2</xdr:col>
      <xdr:colOff>76200</xdr:colOff>
      <xdr:row>437</xdr:row>
      <xdr:rowOff>114300</xdr:rowOff>
    </xdr:to>
    <xdr:sp macro="" textlink="">
      <xdr:nvSpPr>
        <xdr:cNvPr id="574" name="Line 8">
          <a:extLst>
            <a:ext uri="{FF2B5EF4-FFF2-40B4-BE49-F238E27FC236}">
              <a16:creationId xmlns:a16="http://schemas.microsoft.com/office/drawing/2014/main" id="{72770AD5-27E1-4DFA-8403-12C488FE06C1}"/>
            </a:ext>
          </a:extLst>
        </xdr:cNvPr>
        <xdr:cNvSpPr>
          <a:spLocks noChangeShapeType="1"/>
        </xdr:cNvSpPr>
      </xdr:nvSpPr>
      <xdr:spPr bwMode="auto">
        <a:xfrm flipH="1">
          <a:off x="1905000" y="72923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387</xdr:row>
      <xdr:rowOff>95250</xdr:rowOff>
    </xdr:from>
    <xdr:to>
      <xdr:col>2</xdr:col>
      <xdr:colOff>38100</xdr:colOff>
      <xdr:row>387</xdr:row>
      <xdr:rowOff>104775</xdr:rowOff>
    </xdr:to>
    <xdr:sp macro="" textlink="">
      <xdr:nvSpPr>
        <xdr:cNvPr id="577" name="Line 7">
          <a:extLst>
            <a:ext uri="{FF2B5EF4-FFF2-40B4-BE49-F238E27FC236}">
              <a16:creationId xmlns:a16="http://schemas.microsoft.com/office/drawing/2014/main" id="{B999CA04-7338-4C96-A272-C620D206E3E1}"/>
            </a:ext>
          </a:extLst>
        </xdr:cNvPr>
        <xdr:cNvSpPr>
          <a:spLocks noChangeShapeType="1"/>
        </xdr:cNvSpPr>
      </xdr:nvSpPr>
      <xdr:spPr bwMode="auto">
        <a:xfrm flipH="1" flipV="1">
          <a:off x="1905000" y="641731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388</xdr:row>
      <xdr:rowOff>114300</xdr:rowOff>
    </xdr:from>
    <xdr:to>
      <xdr:col>2</xdr:col>
      <xdr:colOff>0</xdr:colOff>
      <xdr:row>388</xdr:row>
      <xdr:rowOff>114300</xdr:rowOff>
    </xdr:to>
    <xdr:sp macro="" textlink="">
      <xdr:nvSpPr>
        <xdr:cNvPr id="578" name="Line 8">
          <a:extLst>
            <a:ext uri="{FF2B5EF4-FFF2-40B4-BE49-F238E27FC236}">
              <a16:creationId xmlns:a16="http://schemas.microsoft.com/office/drawing/2014/main" id="{615D8230-9AF3-4E69-9F09-53F395B9B24D}"/>
            </a:ext>
          </a:extLst>
        </xdr:cNvPr>
        <xdr:cNvSpPr>
          <a:spLocks noChangeShapeType="1"/>
        </xdr:cNvSpPr>
      </xdr:nvSpPr>
      <xdr:spPr bwMode="auto">
        <a:xfrm flipH="1">
          <a:off x="1905000" y="644271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386</xdr:row>
      <xdr:rowOff>114300</xdr:rowOff>
    </xdr:from>
    <xdr:to>
      <xdr:col>2</xdr:col>
      <xdr:colOff>85725</xdr:colOff>
      <xdr:row>386</xdr:row>
      <xdr:rowOff>114300</xdr:rowOff>
    </xdr:to>
    <xdr:sp macro="" textlink="">
      <xdr:nvSpPr>
        <xdr:cNvPr id="579" name="Line 8">
          <a:extLst>
            <a:ext uri="{FF2B5EF4-FFF2-40B4-BE49-F238E27FC236}">
              <a16:creationId xmlns:a16="http://schemas.microsoft.com/office/drawing/2014/main" id="{A26CF239-39EC-4F49-8CD1-8975CA55C87D}"/>
            </a:ext>
          </a:extLst>
        </xdr:cNvPr>
        <xdr:cNvSpPr>
          <a:spLocks noChangeShapeType="1"/>
        </xdr:cNvSpPr>
      </xdr:nvSpPr>
      <xdr:spPr bwMode="auto">
        <a:xfrm flipH="1">
          <a:off x="1905000" y="63957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412</xdr:row>
      <xdr:rowOff>95250</xdr:rowOff>
    </xdr:from>
    <xdr:to>
      <xdr:col>2</xdr:col>
      <xdr:colOff>38100</xdr:colOff>
      <xdr:row>412</xdr:row>
      <xdr:rowOff>104775</xdr:rowOff>
    </xdr:to>
    <xdr:sp macro="" textlink="">
      <xdr:nvSpPr>
        <xdr:cNvPr id="580" name="Line 7">
          <a:extLst>
            <a:ext uri="{FF2B5EF4-FFF2-40B4-BE49-F238E27FC236}">
              <a16:creationId xmlns:a16="http://schemas.microsoft.com/office/drawing/2014/main" id="{4BC35477-28E2-4FF0-A1B7-7E502B97298C}"/>
            </a:ext>
          </a:extLst>
        </xdr:cNvPr>
        <xdr:cNvSpPr>
          <a:spLocks noChangeShapeType="1"/>
        </xdr:cNvSpPr>
      </xdr:nvSpPr>
      <xdr:spPr bwMode="auto">
        <a:xfrm flipH="1" flipV="1">
          <a:off x="1905000" y="686181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413</xdr:row>
      <xdr:rowOff>114300</xdr:rowOff>
    </xdr:from>
    <xdr:to>
      <xdr:col>2</xdr:col>
      <xdr:colOff>0</xdr:colOff>
      <xdr:row>413</xdr:row>
      <xdr:rowOff>114300</xdr:rowOff>
    </xdr:to>
    <xdr:sp macro="" textlink="">
      <xdr:nvSpPr>
        <xdr:cNvPr id="581" name="Line 8">
          <a:extLst>
            <a:ext uri="{FF2B5EF4-FFF2-40B4-BE49-F238E27FC236}">
              <a16:creationId xmlns:a16="http://schemas.microsoft.com/office/drawing/2014/main" id="{9812D749-E2C0-489E-A390-94B98D132323}"/>
            </a:ext>
          </a:extLst>
        </xdr:cNvPr>
        <xdr:cNvSpPr>
          <a:spLocks noChangeShapeType="1"/>
        </xdr:cNvSpPr>
      </xdr:nvSpPr>
      <xdr:spPr bwMode="auto">
        <a:xfrm flipH="1">
          <a:off x="1905000" y="688086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401</xdr:row>
      <xdr:rowOff>114300</xdr:rowOff>
    </xdr:from>
    <xdr:to>
      <xdr:col>2</xdr:col>
      <xdr:colOff>76200</xdr:colOff>
      <xdr:row>401</xdr:row>
      <xdr:rowOff>114300</xdr:rowOff>
    </xdr:to>
    <xdr:sp macro="" textlink="">
      <xdr:nvSpPr>
        <xdr:cNvPr id="588" name="Line 8">
          <a:extLst>
            <a:ext uri="{FF2B5EF4-FFF2-40B4-BE49-F238E27FC236}">
              <a16:creationId xmlns:a16="http://schemas.microsoft.com/office/drawing/2014/main" id="{A02AEB62-54DF-4EC1-954C-3B460FBE207B}"/>
            </a:ext>
          </a:extLst>
        </xdr:cNvPr>
        <xdr:cNvSpPr>
          <a:spLocks noChangeShapeType="1"/>
        </xdr:cNvSpPr>
      </xdr:nvSpPr>
      <xdr:spPr bwMode="auto">
        <a:xfrm flipH="1">
          <a:off x="1905000" y="66751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401</xdr:row>
      <xdr:rowOff>114300</xdr:rowOff>
    </xdr:from>
    <xdr:to>
      <xdr:col>2</xdr:col>
      <xdr:colOff>76200</xdr:colOff>
      <xdr:row>401</xdr:row>
      <xdr:rowOff>114300</xdr:rowOff>
    </xdr:to>
    <xdr:sp macro="" textlink="">
      <xdr:nvSpPr>
        <xdr:cNvPr id="590" name="Line 8">
          <a:extLst>
            <a:ext uri="{FF2B5EF4-FFF2-40B4-BE49-F238E27FC236}">
              <a16:creationId xmlns:a16="http://schemas.microsoft.com/office/drawing/2014/main" id="{1438E12B-A0A5-46B2-97A8-D464D8093BE7}"/>
            </a:ext>
          </a:extLst>
        </xdr:cNvPr>
        <xdr:cNvSpPr>
          <a:spLocks noChangeShapeType="1"/>
        </xdr:cNvSpPr>
      </xdr:nvSpPr>
      <xdr:spPr bwMode="auto">
        <a:xfrm flipH="1">
          <a:off x="1905000" y="66751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331</xdr:row>
      <xdr:rowOff>114300</xdr:rowOff>
    </xdr:from>
    <xdr:to>
      <xdr:col>2</xdr:col>
      <xdr:colOff>76200</xdr:colOff>
      <xdr:row>331</xdr:row>
      <xdr:rowOff>114300</xdr:rowOff>
    </xdr:to>
    <xdr:sp macro="" textlink="">
      <xdr:nvSpPr>
        <xdr:cNvPr id="592" name="Line 8">
          <a:extLst>
            <a:ext uri="{FF2B5EF4-FFF2-40B4-BE49-F238E27FC236}">
              <a16:creationId xmlns:a16="http://schemas.microsoft.com/office/drawing/2014/main" id="{5B9B1A61-5FE6-40C0-87E9-587A58932889}"/>
            </a:ext>
          </a:extLst>
        </xdr:cNvPr>
        <xdr:cNvSpPr>
          <a:spLocks noChangeShapeType="1"/>
        </xdr:cNvSpPr>
      </xdr:nvSpPr>
      <xdr:spPr bwMode="auto">
        <a:xfrm flipH="1">
          <a:off x="1905000" y="54794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441</xdr:row>
      <xdr:rowOff>114300</xdr:rowOff>
    </xdr:from>
    <xdr:to>
      <xdr:col>2</xdr:col>
      <xdr:colOff>85725</xdr:colOff>
      <xdr:row>441</xdr:row>
      <xdr:rowOff>114300</xdr:rowOff>
    </xdr:to>
    <xdr:sp macro="" textlink="">
      <xdr:nvSpPr>
        <xdr:cNvPr id="599" name="Line 8">
          <a:extLst>
            <a:ext uri="{FF2B5EF4-FFF2-40B4-BE49-F238E27FC236}">
              <a16:creationId xmlns:a16="http://schemas.microsoft.com/office/drawing/2014/main" id="{E93BAC12-6D4B-4BD0-9EE6-D354E1DD16F2}"/>
            </a:ext>
          </a:extLst>
        </xdr:cNvPr>
        <xdr:cNvSpPr>
          <a:spLocks noChangeShapeType="1"/>
        </xdr:cNvSpPr>
      </xdr:nvSpPr>
      <xdr:spPr bwMode="auto">
        <a:xfrm flipH="1">
          <a:off x="1905000" y="73609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468</xdr:row>
      <xdr:rowOff>95250</xdr:rowOff>
    </xdr:from>
    <xdr:to>
      <xdr:col>2</xdr:col>
      <xdr:colOff>38100</xdr:colOff>
      <xdr:row>468</xdr:row>
      <xdr:rowOff>104775</xdr:rowOff>
    </xdr:to>
    <xdr:sp macro="" textlink="">
      <xdr:nvSpPr>
        <xdr:cNvPr id="600" name="Line 7">
          <a:extLst>
            <a:ext uri="{FF2B5EF4-FFF2-40B4-BE49-F238E27FC236}">
              <a16:creationId xmlns:a16="http://schemas.microsoft.com/office/drawing/2014/main" id="{BB454F18-2263-4A9B-A683-B8B64C9F653E}"/>
            </a:ext>
          </a:extLst>
        </xdr:cNvPr>
        <xdr:cNvSpPr>
          <a:spLocks noChangeShapeType="1"/>
        </xdr:cNvSpPr>
      </xdr:nvSpPr>
      <xdr:spPr bwMode="auto">
        <a:xfrm flipH="1" flipV="1">
          <a:off x="1905000" y="782193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469</xdr:row>
      <xdr:rowOff>114300</xdr:rowOff>
    </xdr:from>
    <xdr:to>
      <xdr:col>2</xdr:col>
      <xdr:colOff>0</xdr:colOff>
      <xdr:row>469</xdr:row>
      <xdr:rowOff>114300</xdr:rowOff>
    </xdr:to>
    <xdr:sp macro="" textlink="">
      <xdr:nvSpPr>
        <xdr:cNvPr id="601" name="Line 8">
          <a:extLst>
            <a:ext uri="{FF2B5EF4-FFF2-40B4-BE49-F238E27FC236}">
              <a16:creationId xmlns:a16="http://schemas.microsoft.com/office/drawing/2014/main" id="{DC035A65-FDF8-461A-BC24-9C0B3CF07D24}"/>
            </a:ext>
          </a:extLst>
        </xdr:cNvPr>
        <xdr:cNvSpPr>
          <a:spLocks noChangeShapeType="1"/>
        </xdr:cNvSpPr>
      </xdr:nvSpPr>
      <xdr:spPr bwMode="auto">
        <a:xfrm flipH="1">
          <a:off x="1905000" y="78409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527</xdr:row>
      <xdr:rowOff>114300</xdr:rowOff>
    </xdr:from>
    <xdr:to>
      <xdr:col>2</xdr:col>
      <xdr:colOff>76200</xdr:colOff>
      <xdr:row>527</xdr:row>
      <xdr:rowOff>114300</xdr:rowOff>
    </xdr:to>
    <xdr:sp macro="" textlink="">
      <xdr:nvSpPr>
        <xdr:cNvPr id="604" name="Line 8">
          <a:extLst>
            <a:ext uri="{FF2B5EF4-FFF2-40B4-BE49-F238E27FC236}">
              <a16:creationId xmlns:a16="http://schemas.microsoft.com/office/drawing/2014/main" id="{5BCAE7FF-FCF8-45DB-BC19-60360ED48899}"/>
            </a:ext>
          </a:extLst>
        </xdr:cNvPr>
        <xdr:cNvSpPr>
          <a:spLocks noChangeShapeType="1"/>
        </xdr:cNvSpPr>
      </xdr:nvSpPr>
      <xdr:spPr bwMode="auto">
        <a:xfrm flipH="1">
          <a:off x="1905000" y="88353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422</xdr:row>
      <xdr:rowOff>114300</xdr:rowOff>
    </xdr:from>
    <xdr:to>
      <xdr:col>2</xdr:col>
      <xdr:colOff>76200</xdr:colOff>
      <xdr:row>422</xdr:row>
      <xdr:rowOff>114300</xdr:rowOff>
    </xdr:to>
    <xdr:sp macro="" textlink="">
      <xdr:nvSpPr>
        <xdr:cNvPr id="605" name="Line 8">
          <a:extLst>
            <a:ext uri="{FF2B5EF4-FFF2-40B4-BE49-F238E27FC236}">
              <a16:creationId xmlns:a16="http://schemas.microsoft.com/office/drawing/2014/main" id="{6ADF38A3-36B0-406D-8854-7C0462C3A0E8}"/>
            </a:ext>
          </a:extLst>
        </xdr:cNvPr>
        <xdr:cNvSpPr>
          <a:spLocks noChangeShapeType="1"/>
        </xdr:cNvSpPr>
      </xdr:nvSpPr>
      <xdr:spPr bwMode="auto">
        <a:xfrm flipH="1">
          <a:off x="1905000" y="70351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527</xdr:row>
      <xdr:rowOff>114300</xdr:rowOff>
    </xdr:from>
    <xdr:to>
      <xdr:col>2</xdr:col>
      <xdr:colOff>76200</xdr:colOff>
      <xdr:row>527</xdr:row>
      <xdr:rowOff>114300</xdr:rowOff>
    </xdr:to>
    <xdr:sp macro="" textlink="">
      <xdr:nvSpPr>
        <xdr:cNvPr id="606" name="Line 8">
          <a:extLst>
            <a:ext uri="{FF2B5EF4-FFF2-40B4-BE49-F238E27FC236}">
              <a16:creationId xmlns:a16="http://schemas.microsoft.com/office/drawing/2014/main" id="{3D3B261D-CC78-4368-BCC4-52E50426D6C5}"/>
            </a:ext>
          </a:extLst>
        </xdr:cNvPr>
        <xdr:cNvSpPr>
          <a:spLocks noChangeShapeType="1"/>
        </xdr:cNvSpPr>
      </xdr:nvSpPr>
      <xdr:spPr bwMode="auto">
        <a:xfrm flipH="1">
          <a:off x="1905000" y="88353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422</xdr:row>
      <xdr:rowOff>114300</xdr:rowOff>
    </xdr:from>
    <xdr:to>
      <xdr:col>2</xdr:col>
      <xdr:colOff>76200</xdr:colOff>
      <xdr:row>422</xdr:row>
      <xdr:rowOff>114300</xdr:rowOff>
    </xdr:to>
    <xdr:sp macro="" textlink="">
      <xdr:nvSpPr>
        <xdr:cNvPr id="607" name="Line 8">
          <a:extLst>
            <a:ext uri="{FF2B5EF4-FFF2-40B4-BE49-F238E27FC236}">
              <a16:creationId xmlns:a16="http://schemas.microsoft.com/office/drawing/2014/main" id="{BEEF2267-08A1-46A0-819E-9EA8CBBBFE40}"/>
            </a:ext>
          </a:extLst>
        </xdr:cNvPr>
        <xdr:cNvSpPr>
          <a:spLocks noChangeShapeType="1"/>
        </xdr:cNvSpPr>
      </xdr:nvSpPr>
      <xdr:spPr bwMode="auto">
        <a:xfrm flipH="1">
          <a:off x="1905000" y="70351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414</xdr:row>
      <xdr:rowOff>114300</xdr:rowOff>
    </xdr:from>
    <xdr:to>
      <xdr:col>2</xdr:col>
      <xdr:colOff>76200</xdr:colOff>
      <xdr:row>414</xdr:row>
      <xdr:rowOff>114300</xdr:rowOff>
    </xdr:to>
    <xdr:sp macro="" textlink="">
      <xdr:nvSpPr>
        <xdr:cNvPr id="608" name="Line 8">
          <a:extLst>
            <a:ext uri="{FF2B5EF4-FFF2-40B4-BE49-F238E27FC236}">
              <a16:creationId xmlns:a16="http://schemas.microsoft.com/office/drawing/2014/main" id="{D84B64C3-669D-4327-A3CF-CBF3F522AD32}"/>
            </a:ext>
          </a:extLst>
        </xdr:cNvPr>
        <xdr:cNvSpPr>
          <a:spLocks noChangeShapeType="1"/>
        </xdr:cNvSpPr>
      </xdr:nvSpPr>
      <xdr:spPr bwMode="auto">
        <a:xfrm flipH="1">
          <a:off x="1905000" y="68980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442</xdr:row>
      <xdr:rowOff>95250</xdr:rowOff>
    </xdr:from>
    <xdr:to>
      <xdr:col>2</xdr:col>
      <xdr:colOff>38100</xdr:colOff>
      <xdr:row>442</xdr:row>
      <xdr:rowOff>104775</xdr:rowOff>
    </xdr:to>
    <xdr:sp macro="" textlink="">
      <xdr:nvSpPr>
        <xdr:cNvPr id="609" name="Line 7">
          <a:extLst>
            <a:ext uri="{FF2B5EF4-FFF2-40B4-BE49-F238E27FC236}">
              <a16:creationId xmlns:a16="http://schemas.microsoft.com/office/drawing/2014/main" id="{BA368FCC-4BAB-42C7-AD6E-F6A9A3B3E285}"/>
            </a:ext>
          </a:extLst>
        </xdr:cNvPr>
        <xdr:cNvSpPr>
          <a:spLocks noChangeShapeType="1"/>
        </xdr:cNvSpPr>
      </xdr:nvSpPr>
      <xdr:spPr bwMode="auto">
        <a:xfrm flipH="1" flipV="1">
          <a:off x="1905000" y="737616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443</xdr:row>
      <xdr:rowOff>114300</xdr:rowOff>
    </xdr:from>
    <xdr:to>
      <xdr:col>2</xdr:col>
      <xdr:colOff>0</xdr:colOff>
      <xdr:row>443</xdr:row>
      <xdr:rowOff>114300</xdr:rowOff>
    </xdr:to>
    <xdr:sp macro="" textlink="">
      <xdr:nvSpPr>
        <xdr:cNvPr id="610" name="Line 8">
          <a:extLst>
            <a:ext uri="{FF2B5EF4-FFF2-40B4-BE49-F238E27FC236}">
              <a16:creationId xmlns:a16="http://schemas.microsoft.com/office/drawing/2014/main" id="{D20EC2FB-1F3C-482E-B089-D3DCC2B4124B}"/>
            </a:ext>
          </a:extLst>
        </xdr:cNvPr>
        <xdr:cNvSpPr>
          <a:spLocks noChangeShapeType="1"/>
        </xdr:cNvSpPr>
      </xdr:nvSpPr>
      <xdr:spPr bwMode="auto">
        <a:xfrm flipH="1">
          <a:off x="1905000" y="739521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441</xdr:row>
      <xdr:rowOff>114300</xdr:rowOff>
    </xdr:from>
    <xdr:to>
      <xdr:col>2</xdr:col>
      <xdr:colOff>85725</xdr:colOff>
      <xdr:row>441</xdr:row>
      <xdr:rowOff>114300</xdr:rowOff>
    </xdr:to>
    <xdr:sp macro="" textlink="">
      <xdr:nvSpPr>
        <xdr:cNvPr id="611" name="Line 8">
          <a:extLst>
            <a:ext uri="{FF2B5EF4-FFF2-40B4-BE49-F238E27FC236}">
              <a16:creationId xmlns:a16="http://schemas.microsoft.com/office/drawing/2014/main" id="{4905101F-B6E4-42A9-9A65-08A6B6910F83}"/>
            </a:ext>
          </a:extLst>
        </xdr:cNvPr>
        <xdr:cNvSpPr>
          <a:spLocks noChangeShapeType="1"/>
        </xdr:cNvSpPr>
      </xdr:nvSpPr>
      <xdr:spPr bwMode="auto">
        <a:xfrm flipH="1">
          <a:off x="1905000" y="73609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468</xdr:row>
      <xdr:rowOff>95250</xdr:rowOff>
    </xdr:from>
    <xdr:to>
      <xdr:col>2</xdr:col>
      <xdr:colOff>38100</xdr:colOff>
      <xdr:row>468</xdr:row>
      <xdr:rowOff>104775</xdr:rowOff>
    </xdr:to>
    <xdr:sp macro="" textlink="">
      <xdr:nvSpPr>
        <xdr:cNvPr id="612" name="Line 7">
          <a:extLst>
            <a:ext uri="{FF2B5EF4-FFF2-40B4-BE49-F238E27FC236}">
              <a16:creationId xmlns:a16="http://schemas.microsoft.com/office/drawing/2014/main" id="{56967329-7F26-4A6F-8AC1-0336810E1E90}"/>
            </a:ext>
          </a:extLst>
        </xdr:cNvPr>
        <xdr:cNvSpPr>
          <a:spLocks noChangeShapeType="1"/>
        </xdr:cNvSpPr>
      </xdr:nvSpPr>
      <xdr:spPr bwMode="auto">
        <a:xfrm flipH="1" flipV="1">
          <a:off x="1905000" y="782193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469</xdr:row>
      <xdr:rowOff>114300</xdr:rowOff>
    </xdr:from>
    <xdr:to>
      <xdr:col>2</xdr:col>
      <xdr:colOff>0</xdr:colOff>
      <xdr:row>469</xdr:row>
      <xdr:rowOff>114300</xdr:rowOff>
    </xdr:to>
    <xdr:sp macro="" textlink="">
      <xdr:nvSpPr>
        <xdr:cNvPr id="613" name="Line 8">
          <a:extLst>
            <a:ext uri="{FF2B5EF4-FFF2-40B4-BE49-F238E27FC236}">
              <a16:creationId xmlns:a16="http://schemas.microsoft.com/office/drawing/2014/main" id="{BCA8AEEF-EE12-4CCC-9EBB-545357AE6612}"/>
            </a:ext>
          </a:extLst>
        </xdr:cNvPr>
        <xdr:cNvSpPr>
          <a:spLocks noChangeShapeType="1"/>
        </xdr:cNvSpPr>
      </xdr:nvSpPr>
      <xdr:spPr bwMode="auto">
        <a:xfrm flipH="1">
          <a:off x="1905000" y="78409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523</xdr:row>
      <xdr:rowOff>114300</xdr:rowOff>
    </xdr:from>
    <xdr:to>
      <xdr:col>2</xdr:col>
      <xdr:colOff>57150</xdr:colOff>
      <xdr:row>523</xdr:row>
      <xdr:rowOff>114300</xdr:rowOff>
    </xdr:to>
    <xdr:sp macro="" textlink="">
      <xdr:nvSpPr>
        <xdr:cNvPr id="616" name="Line 8">
          <a:extLst>
            <a:ext uri="{FF2B5EF4-FFF2-40B4-BE49-F238E27FC236}">
              <a16:creationId xmlns:a16="http://schemas.microsoft.com/office/drawing/2014/main" id="{084CF296-D2E8-4EC3-92C6-DDB482D19ABA}"/>
            </a:ext>
          </a:extLst>
        </xdr:cNvPr>
        <xdr:cNvSpPr>
          <a:spLocks noChangeShapeType="1"/>
        </xdr:cNvSpPr>
      </xdr:nvSpPr>
      <xdr:spPr bwMode="auto">
        <a:xfrm flipH="1">
          <a:off x="1905000" y="876681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420</xdr:row>
      <xdr:rowOff>114300</xdr:rowOff>
    </xdr:from>
    <xdr:to>
      <xdr:col>2</xdr:col>
      <xdr:colOff>57150</xdr:colOff>
      <xdr:row>420</xdr:row>
      <xdr:rowOff>114300</xdr:rowOff>
    </xdr:to>
    <xdr:sp macro="" textlink="">
      <xdr:nvSpPr>
        <xdr:cNvPr id="617" name="Line 8">
          <a:extLst>
            <a:ext uri="{FF2B5EF4-FFF2-40B4-BE49-F238E27FC236}">
              <a16:creationId xmlns:a16="http://schemas.microsoft.com/office/drawing/2014/main" id="{EC8240B8-7584-42CB-8494-85FA426C553E}"/>
            </a:ext>
          </a:extLst>
        </xdr:cNvPr>
        <xdr:cNvSpPr>
          <a:spLocks noChangeShapeType="1"/>
        </xdr:cNvSpPr>
      </xdr:nvSpPr>
      <xdr:spPr bwMode="auto">
        <a:xfrm flipH="1">
          <a:off x="1905000" y="70008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594</xdr:row>
      <xdr:rowOff>114300</xdr:rowOff>
    </xdr:from>
    <xdr:to>
      <xdr:col>2</xdr:col>
      <xdr:colOff>57150</xdr:colOff>
      <xdr:row>594</xdr:row>
      <xdr:rowOff>114300</xdr:rowOff>
    </xdr:to>
    <xdr:sp macro="" textlink="">
      <xdr:nvSpPr>
        <xdr:cNvPr id="618" name="Line 8">
          <a:extLst>
            <a:ext uri="{FF2B5EF4-FFF2-40B4-BE49-F238E27FC236}">
              <a16:creationId xmlns:a16="http://schemas.microsoft.com/office/drawing/2014/main" id="{4D7A33E0-47B3-4F66-A489-5C6AF77ABD5D}"/>
            </a:ext>
          </a:extLst>
        </xdr:cNvPr>
        <xdr:cNvSpPr>
          <a:spLocks noChangeShapeType="1"/>
        </xdr:cNvSpPr>
      </xdr:nvSpPr>
      <xdr:spPr bwMode="auto">
        <a:xfrm flipH="1">
          <a:off x="1905000" y="99841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459</xdr:row>
      <xdr:rowOff>114300</xdr:rowOff>
    </xdr:from>
    <xdr:to>
      <xdr:col>2</xdr:col>
      <xdr:colOff>57150</xdr:colOff>
      <xdr:row>459</xdr:row>
      <xdr:rowOff>114300</xdr:rowOff>
    </xdr:to>
    <xdr:sp macro="" textlink="">
      <xdr:nvSpPr>
        <xdr:cNvPr id="619" name="Line 8">
          <a:extLst>
            <a:ext uri="{FF2B5EF4-FFF2-40B4-BE49-F238E27FC236}">
              <a16:creationId xmlns:a16="http://schemas.microsoft.com/office/drawing/2014/main" id="{3A5ABC17-C0A3-44FC-A4BC-2F604E937C05}"/>
            </a:ext>
          </a:extLst>
        </xdr:cNvPr>
        <xdr:cNvSpPr>
          <a:spLocks noChangeShapeType="1"/>
        </xdr:cNvSpPr>
      </xdr:nvSpPr>
      <xdr:spPr bwMode="auto">
        <a:xfrm flipH="1">
          <a:off x="1905000" y="76695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564</xdr:row>
      <xdr:rowOff>114300</xdr:rowOff>
    </xdr:from>
    <xdr:to>
      <xdr:col>2</xdr:col>
      <xdr:colOff>57150</xdr:colOff>
      <xdr:row>564</xdr:row>
      <xdr:rowOff>114300</xdr:rowOff>
    </xdr:to>
    <xdr:sp macro="" textlink="">
      <xdr:nvSpPr>
        <xdr:cNvPr id="620" name="Line 8">
          <a:extLst>
            <a:ext uri="{FF2B5EF4-FFF2-40B4-BE49-F238E27FC236}">
              <a16:creationId xmlns:a16="http://schemas.microsoft.com/office/drawing/2014/main" id="{95A238B3-E60C-4F49-B7F7-ADFE03268619}"/>
            </a:ext>
          </a:extLst>
        </xdr:cNvPr>
        <xdr:cNvSpPr>
          <a:spLocks noChangeShapeType="1"/>
        </xdr:cNvSpPr>
      </xdr:nvSpPr>
      <xdr:spPr bwMode="auto">
        <a:xfrm flipH="1">
          <a:off x="1905000" y="94697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451</xdr:row>
      <xdr:rowOff>114300</xdr:rowOff>
    </xdr:from>
    <xdr:to>
      <xdr:col>2</xdr:col>
      <xdr:colOff>57150</xdr:colOff>
      <xdr:row>451</xdr:row>
      <xdr:rowOff>114300</xdr:rowOff>
    </xdr:to>
    <xdr:sp macro="" textlink="">
      <xdr:nvSpPr>
        <xdr:cNvPr id="621" name="Line 8">
          <a:extLst>
            <a:ext uri="{FF2B5EF4-FFF2-40B4-BE49-F238E27FC236}">
              <a16:creationId xmlns:a16="http://schemas.microsoft.com/office/drawing/2014/main" id="{27B37F5B-CF3F-420F-82BA-37D0C05EB02E}"/>
            </a:ext>
          </a:extLst>
        </xdr:cNvPr>
        <xdr:cNvSpPr>
          <a:spLocks noChangeShapeType="1"/>
        </xdr:cNvSpPr>
      </xdr:nvSpPr>
      <xdr:spPr bwMode="auto">
        <a:xfrm flipH="1">
          <a:off x="1905000" y="75323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452</xdr:row>
      <xdr:rowOff>114300</xdr:rowOff>
    </xdr:from>
    <xdr:to>
      <xdr:col>2</xdr:col>
      <xdr:colOff>57150</xdr:colOff>
      <xdr:row>452</xdr:row>
      <xdr:rowOff>114300</xdr:rowOff>
    </xdr:to>
    <xdr:sp macro="" textlink="">
      <xdr:nvSpPr>
        <xdr:cNvPr id="622" name="Line 8">
          <a:extLst>
            <a:ext uri="{FF2B5EF4-FFF2-40B4-BE49-F238E27FC236}">
              <a16:creationId xmlns:a16="http://schemas.microsoft.com/office/drawing/2014/main" id="{816762CC-6036-4E5F-B197-37A7B3524FE3}"/>
            </a:ext>
          </a:extLst>
        </xdr:cNvPr>
        <xdr:cNvSpPr>
          <a:spLocks noChangeShapeType="1"/>
        </xdr:cNvSpPr>
      </xdr:nvSpPr>
      <xdr:spPr bwMode="auto">
        <a:xfrm flipH="1">
          <a:off x="1905000" y="75495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480</xdr:row>
      <xdr:rowOff>95250</xdr:rowOff>
    </xdr:from>
    <xdr:to>
      <xdr:col>2</xdr:col>
      <xdr:colOff>38100</xdr:colOff>
      <xdr:row>480</xdr:row>
      <xdr:rowOff>104775</xdr:rowOff>
    </xdr:to>
    <xdr:sp macro="" textlink="">
      <xdr:nvSpPr>
        <xdr:cNvPr id="623" name="Line 7">
          <a:extLst>
            <a:ext uri="{FF2B5EF4-FFF2-40B4-BE49-F238E27FC236}">
              <a16:creationId xmlns:a16="http://schemas.microsoft.com/office/drawing/2014/main" id="{FCD0F86F-5368-4321-9B5A-5B4C4682BD7D}"/>
            </a:ext>
          </a:extLst>
        </xdr:cNvPr>
        <xdr:cNvSpPr>
          <a:spLocks noChangeShapeType="1"/>
        </xdr:cNvSpPr>
      </xdr:nvSpPr>
      <xdr:spPr bwMode="auto">
        <a:xfrm flipH="1" flipV="1">
          <a:off x="1905000" y="802767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481</xdr:row>
      <xdr:rowOff>114300</xdr:rowOff>
    </xdr:from>
    <xdr:to>
      <xdr:col>2</xdr:col>
      <xdr:colOff>0</xdr:colOff>
      <xdr:row>481</xdr:row>
      <xdr:rowOff>114300</xdr:rowOff>
    </xdr:to>
    <xdr:sp macro="" textlink="">
      <xdr:nvSpPr>
        <xdr:cNvPr id="624" name="Line 8">
          <a:extLst>
            <a:ext uri="{FF2B5EF4-FFF2-40B4-BE49-F238E27FC236}">
              <a16:creationId xmlns:a16="http://schemas.microsoft.com/office/drawing/2014/main" id="{095388ED-956F-48D8-8950-268EE1CBE734}"/>
            </a:ext>
          </a:extLst>
        </xdr:cNvPr>
        <xdr:cNvSpPr>
          <a:spLocks noChangeShapeType="1"/>
        </xdr:cNvSpPr>
      </xdr:nvSpPr>
      <xdr:spPr bwMode="auto">
        <a:xfrm flipH="1">
          <a:off x="1905000" y="80467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559</xdr:row>
      <xdr:rowOff>114300</xdr:rowOff>
    </xdr:from>
    <xdr:to>
      <xdr:col>2</xdr:col>
      <xdr:colOff>57150</xdr:colOff>
      <xdr:row>559</xdr:row>
      <xdr:rowOff>114300</xdr:rowOff>
    </xdr:to>
    <xdr:sp macro="" textlink="">
      <xdr:nvSpPr>
        <xdr:cNvPr id="627" name="Line 8">
          <a:extLst>
            <a:ext uri="{FF2B5EF4-FFF2-40B4-BE49-F238E27FC236}">
              <a16:creationId xmlns:a16="http://schemas.microsoft.com/office/drawing/2014/main" id="{402443DF-B432-48F9-830C-5B8B03DBD3B2}"/>
            </a:ext>
          </a:extLst>
        </xdr:cNvPr>
        <xdr:cNvSpPr>
          <a:spLocks noChangeShapeType="1"/>
        </xdr:cNvSpPr>
      </xdr:nvSpPr>
      <xdr:spPr bwMode="auto">
        <a:xfrm flipH="1">
          <a:off x="1905000" y="9384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446</xdr:row>
      <xdr:rowOff>114300</xdr:rowOff>
    </xdr:from>
    <xdr:to>
      <xdr:col>2</xdr:col>
      <xdr:colOff>57150</xdr:colOff>
      <xdr:row>446</xdr:row>
      <xdr:rowOff>114300</xdr:rowOff>
    </xdr:to>
    <xdr:sp macro="" textlink="">
      <xdr:nvSpPr>
        <xdr:cNvPr id="628" name="Line 8">
          <a:extLst>
            <a:ext uri="{FF2B5EF4-FFF2-40B4-BE49-F238E27FC236}">
              <a16:creationId xmlns:a16="http://schemas.microsoft.com/office/drawing/2014/main" id="{D1080D83-0C75-4A54-99E4-10C44C04C6D2}"/>
            </a:ext>
          </a:extLst>
        </xdr:cNvPr>
        <xdr:cNvSpPr>
          <a:spLocks noChangeShapeType="1"/>
        </xdr:cNvSpPr>
      </xdr:nvSpPr>
      <xdr:spPr bwMode="auto">
        <a:xfrm flipH="1">
          <a:off x="1905000" y="74466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453</xdr:row>
      <xdr:rowOff>114300</xdr:rowOff>
    </xdr:from>
    <xdr:to>
      <xdr:col>2</xdr:col>
      <xdr:colOff>57150</xdr:colOff>
      <xdr:row>453</xdr:row>
      <xdr:rowOff>114300</xdr:rowOff>
    </xdr:to>
    <xdr:sp macro="" textlink="">
      <xdr:nvSpPr>
        <xdr:cNvPr id="629" name="Line 8">
          <a:extLst>
            <a:ext uri="{FF2B5EF4-FFF2-40B4-BE49-F238E27FC236}">
              <a16:creationId xmlns:a16="http://schemas.microsoft.com/office/drawing/2014/main" id="{6E5924C1-852C-4AF9-BB9B-C328CDB440F7}"/>
            </a:ext>
          </a:extLst>
        </xdr:cNvPr>
        <xdr:cNvSpPr>
          <a:spLocks noChangeShapeType="1"/>
        </xdr:cNvSpPr>
      </xdr:nvSpPr>
      <xdr:spPr bwMode="auto">
        <a:xfrm flipH="1">
          <a:off x="1905000" y="756666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481</xdr:row>
      <xdr:rowOff>95250</xdr:rowOff>
    </xdr:from>
    <xdr:to>
      <xdr:col>2</xdr:col>
      <xdr:colOff>38100</xdr:colOff>
      <xdr:row>481</xdr:row>
      <xdr:rowOff>104775</xdr:rowOff>
    </xdr:to>
    <xdr:sp macro="" textlink="">
      <xdr:nvSpPr>
        <xdr:cNvPr id="630" name="Line 7">
          <a:extLst>
            <a:ext uri="{FF2B5EF4-FFF2-40B4-BE49-F238E27FC236}">
              <a16:creationId xmlns:a16="http://schemas.microsoft.com/office/drawing/2014/main" id="{D26DE57F-D68D-4B6F-876C-02DF7B52E046}"/>
            </a:ext>
          </a:extLst>
        </xdr:cNvPr>
        <xdr:cNvSpPr>
          <a:spLocks noChangeShapeType="1"/>
        </xdr:cNvSpPr>
      </xdr:nvSpPr>
      <xdr:spPr bwMode="auto">
        <a:xfrm flipH="1" flipV="1">
          <a:off x="1905000" y="8044815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482</xdr:row>
      <xdr:rowOff>114300</xdr:rowOff>
    </xdr:from>
    <xdr:to>
      <xdr:col>2</xdr:col>
      <xdr:colOff>0</xdr:colOff>
      <xdr:row>482</xdr:row>
      <xdr:rowOff>114300</xdr:rowOff>
    </xdr:to>
    <xdr:sp macro="" textlink="">
      <xdr:nvSpPr>
        <xdr:cNvPr id="631" name="Line 8">
          <a:extLst>
            <a:ext uri="{FF2B5EF4-FFF2-40B4-BE49-F238E27FC236}">
              <a16:creationId xmlns:a16="http://schemas.microsoft.com/office/drawing/2014/main" id="{6E20639C-6201-4B09-AAD0-60940EBC6FC2}"/>
            </a:ext>
          </a:extLst>
        </xdr:cNvPr>
        <xdr:cNvSpPr>
          <a:spLocks noChangeShapeType="1"/>
        </xdr:cNvSpPr>
      </xdr:nvSpPr>
      <xdr:spPr bwMode="auto">
        <a:xfrm flipH="1">
          <a:off x="1905000" y="80638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523</xdr:row>
      <xdr:rowOff>114300</xdr:rowOff>
    </xdr:from>
    <xdr:to>
      <xdr:col>2</xdr:col>
      <xdr:colOff>57150</xdr:colOff>
      <xdr:row>523</xdr:row>
      <xdr:rowOff>114300</xdr:rowOff>
    </xdr:to>
    <xdr:sp macro="" textlink="">
      <xdr:nvSpPr>
        <xdr:cNvPr id="642" name="Line 8">
          <a:extLst>
            <a:ext uri="{FF2B5EF4-FFF2-40B4-BE49-F238E27FC236}">
              <a16:creationId xmlns:a16="http://schemas.microsoft.com/office/drawing/2014/main" id="{5FDC1D44-A128-44A5-9AFF-AA7CF17CD356}"/>
            </a:ext>
          </a:extLst>
        </xdr:cNvPr>
        <xdr:cNvSpPr>
          <a:spLocks noChangeShapeType="1"/>
        </xdr:cNvSpPr>
      </xdr:nvSpPr>
      <xdr:spPr bwMode="auto">
        <a:xfrm flipH="1">
          <a:off x="1905000" y="876681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420</xdr:row>
      <xdr:rowOff>114300</xdr:rowOff>
    </xdr:from>
    <xdr:to>
      <xdr:col>2</xdr:col>
      <xdr:colOff>57150</xdr:colOff>
      <xdr:row>420</xdr:row>
      <xdr:rowOff>114300</xdr:rowOff>
    </xdr:to>
    <xdr:sp macro="" textlink="">
      <xdr:nvSpPr>
        <xdr:cNvPr id="643" name="Line 8">
          <a:extLst>
            <a:ext uri="{FF2B5EF4-FFF2-40B4-BE49-F238E27FC236}">
              <a16:creationId xmlns:a16="http://schemas.microsoft.com/office/drawing/2014/main" id="{538F0B23-0A26-44B2-B296-CFB6D75A19F1}"/>
            </a:ext>
          </a:extLst>
        </xdr:cNvPr>
        <xdr:cNvSpPr>
          <a:spLocks noChangeShapeType="1"/>
        </xdr:cNvSpPr>
      </xdr:nvSpPr>
      <xdr:spPr bwMode="auto">
        <a:xfrm flipH="1">
          <a:off x="1905000" y="70008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594</xdr:row>
      <xdr:rowOff>114300</xdr:rowOff>
    </xdr:from>
    <xdr:to>
      <xdr:col>2</xdr:col>
      <xdr:colOff>57150</xdr:colOff>
      <xdr:row>594</xdr:row>
      <xdr:rowOff>114300</xdr:rowOff>
    </xdr:to>
    <xdr:sp macro="" textlink="">
      <xdr:nvSpPr>
        <xdr:cNvPr id="644" name="Line 8">
          <a:extLst>
            <a:ext uri="{FF2B5EF4-FFF2-40B4-BE49-F238E27FC236}">
              <a16:creationId xmlns:a16="http://schemas.microsoft.com/office/drawing/2014/main" id="{2AA0BBBB-91CB-44AC-BFFD-B6EA97F9BF85}"/>
            </a:ext>
          </a:extLst>
        </xdr:cNvPr>
        <xdr:cNvSpPr>
          <a:spLocks noChangeShapeType="1"/>
        </xdr:cNvSpPr>
      </xdr:nvSpPr>
      <xdr:spPr bwMode="auto">
        <a:xfrm flipH="1">
          <a:off x="1905000" y="99841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459</xdr:row>
      <xdr:rowOff>114300</xdr:rowOff>
    </xdr:from>
    <xdr:to>
      <xdr:col>2</xdr:col>
      <xdr:colOff>57150</xdr:colOff>
      <xdr:row>459</xdr:row>
      <xdr:rowOff>114300</xdr:rowOff>
    </xdr:to>
    <xdr:sp macro="" textlink="">
      <xdr:nvSpPr>
        <xdr:cNvPr id="645" name="Line 8">
          <a:extLst>
            <a:ext uri="{FF2B5EF4-FFF2-40B4-BE49-F238E27FC236}">
              <a16:creationId xmlns:a16="http://schemas.microsoft.com/office/drawing/2014/main" id="{FCC918B2-40EB-422C-ABFE-4EE03804231C}"/>
            </a:ext>
          </a:extLst>
        </xdr:cNvPr>
        <xdr:cNvSpPr>
          <a:spLocks noChangeShapeType="1"/>
        </xdr:cNvSpPr>
      </xdr:nvSpPr>
      <xdr:spPr bwMode="auto">
        <a:xfrm flipH="1">
          <a:off x="1905000" y="76695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564</xdr:row>
      <xdr:rowOff>114300</xdr:rowOff>
    </xdr:from>
    <xdr:to>
      <xdr:col>2</xdr:col>
      <xdr:colOff>57150</xdr:colOff>
      <xdr:row>564</xdr:row>
      <xdr:rowOff>114300</xdr:rowOff>
    </xdr:to>
    <xdr:sp macro="" textlink="">
      <xdr:nvSpPr>
        <xdr:cNvPr id="646" name="Line 8">
          <a:extLst>
            <a:ext uri="{FF2B5EF4-FFF2-40B4-BE49-F238E27FC236}">
              <a16:creationId xmlns:a16="http://schemas.microsoft.com/office/drawing/2014/main" id="{B44DB901-D788-4B8D-B742-4A53AD3DF792}"/>
            </a:ext>
          </a:extLst>
        </xdr:cNvPr>
        <xdr:cNvSpPr>
          <a:spLocks noChangeShapeType="1"/>
        </xdr:cNvSpPr>
      </xdr:nvSpPr>
      <xdr:spPr bwMode="auto">
        <a:xfrm flipH="1">
          <a:off x="1905000" y="94697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451</xdr:row>
      <xdr:rowOff>114300</xdr:rowOff>
    </xdr:from>
    <xdr:to>
      <xdr:col>2</xdr:col>
      <xdr:colOff>57150</xdr:colOff>
      <xdr:row>451</xdr:row>
      <xdr:rowOff>114300</xdr:rowOff>
    </xdr:to>
    <xdr:sp macro="" textlink="">
      <xdr:nvSpPr>
        <xdr:cNvPr id="647" name="Line 8">
          <a:extLst>
            <a:ext uri="{FF2B5EF4-FFF2-40B4-BE49-F238E27FC236}">
              <a16:creationId xmlns:a16="http://schemas.microsoft.com/office/drawing/2014/main" id="{D3347DA0-5152-42CF-A6AF-ECDF853F89CF}"/>
            </a:ext>
          </a:extLst>
        </xdr:cNvPr>
        <xdr:cNvSpPr>
          <a:spLocks noChangeShapeType="1"/>
        </xdr:cNvSpPr>
      </xdr:nvSpPr>
      <xdr:spPr bwMode="auto">
        <a:xfrm flipH="1">
          <a:off x="1905000" y="75323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452</xdr:row>
      <xdr:rowOff>114300</xdr:rowOff>
    </xdr:from>
    <xdr:to>
      <xdr:col>2</xdr:col>
      <xdr:colOff>57150</xdr:colOff>
      <xdr:row>452</xdr:row>
      <xdr:rowOff>114300</xdr:rowOff>
    </xdr:to>
    <xdr:sp macro="" textlink="">
      <xdr:nvSpPr>
        <xdr:cNvPr id="648" name="Line 8">
          <a:extLst>
            <a:ext uri="{FF2B5EF4-FFF2-40B4-BE49-F238E27FC236}">
              <a16:creationId xmlns:a16="http://schemas.microsoft.com/office/drawing/2014/main" id="{98B0CDE9-73AB-4B7F-B1F5-F9D6A7C92A81}"/>
            </a:ext>
          </a:extLst>
        </xdr:cNvPr>
        <xdr:cNvSpPr>
          <a:spLocks noChangeShapeType="1"/>
        </xdr:cNvSpPr>
      </xdr:nvSpPr>
      <xdr:spPr bwMode="auto">
        <a:xfrm flipH="1">
          <a:off x="1905000" y="75495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480</xdr:row>
      <xdr:rowOff>95250</xdr:rowOff>
    </xdr:from>
    <xdr:to>
      <xdr:col>2</xdr:col>
      <xdr:colOff>38100</xdr:colOff>
      <xdr:row>480</xdr:row>
      <xdr:rowOff>104775</xdr:rowOff>
    </xdr:to>
    <xdr:sp macro="" textlink="">
      <xdr:nvSpPr>
        <xdr:cNvPr id="649" name="Line 7">
          <a:extLst>
            <a:ext uri="{FF2B5EF4-FFF2-40B4-BE49-F238E27FC236}">
              <a16:creationId xmlns:a16="http://schemas.microsoft.com/office/drawing/2014/main" id="{FEA2B363-EC78-4A78-B576-C5A6544C65B5}"/>
            </a:ext>
          </a:extLst>
        </xdr:cNvPr>
        <xdr:cNvSpPr>
          <a:spLocks noChangeShapeType="1"/>
        </xdr:cNvSpPr>
      </xdr:nvSpPr>
      <xdr:spPr bwMode="auto">
        <a:xfrm flipH="1" flipV="1">
          <a:off x="1905000" y="802767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481</xdr:row>
      <xdr:rowOff>114300</xdr:rowOff>
    </xdr:from>
    <xdr:to>
      <xdr:col>2</xdr:col>
      <xdr:colOff>0</xdr:colOff>
      <xdr:row>481</xdr:row>
      <xdr:rowOff>114300</xdr:rowOff>
    </xdr:to>
    <xdr:sp macro="" textlink="">
      <xdr:nvSpPr>
        <xdr:cNvPr id="650" name="Line 8">
          <a:extLst>
            <a:ext uri="{FF2B5EF4-FFF2-40B4-BE49-F238E27FC236}">
              <a16:creationId xmlns:a16="http://schemas.microsoft.com/office/drawing/2014/main" id="{4A6A1418-A1A1-411B-B723-F97C9E532D83}"/>
            </a:ext>
          </a:extLst>
        </xdr:cNvPr>
        <xdr:cNvSpPr>
          <a:spLocks noChangeShapeType="1"/>
        </xdr:cNvSpPr>
      </xdr:nvSpPr>
      <xdr:spPr bwMode="auto">
        <a:xfrm flipH="1">
          <a:off x="1905000" y="80467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559</xdr:row>
      <xdr:rowOff>114300</xdr:rowOff>
    </xdr:from>
    <xdr:to>
      <xdr:col>2</xdr:col>
      <xdr:colOff>57150</xdr:colOff>
      <xdr:row>559</xdr:row>
      <xdr:rowOff>114300</xdr:rowOff>
    </xdr:to>
    <xdr:sp macro="" textlink="">
      <xdr:nvSpPr>
        <xdr:cNvPr id="653" name="Line 8">
          <a:extLst>
            <a:ext uri="{FF2B5EF4-FFF2-40B4-BE49-F238E27FC236}">
              <a16:creationId xmlns:a16="http://schemas.microsoft.com/office/drawing/2014/main" id="{EBE049E4-DAE7-4489-89DE-8693EB1EF783}"/>
            </a:ext>
          </a:extLst>
        </xdr:cNvPr>
        <xdr:cNvSpPr>
          <a:spLocks noChangeShapeType="1"/>
        </xdr:cNvSpPr>
      </xdr:nvSpPr>
      <xdr:spPr bwMode="auto">
        <a:xfrm flipH="1">
          <a:off x="1905000" y="9384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446</xdr:row>
      <xdr:rowOff>114300</xdr:rowOff>
    </xdr:from>
    <xdr:to>
      <xdr:col>2</xdr:col>
      <xdr:colOff>57150</xdr:colOff>
      <xdr:row>446</xdr:row>
      <xdr:rowOff>114300</xdr:rowOff>
    </xdr:to>
    <xdr:sp macro="" textlink="">
      <xdr:nvSpPr>
        <xdr:cNvPr id="654" name="Line 8">
          <a:extLst>
            <a:ext uri="{FF2B5EF4-FFF2-40B4-BE49-F238E27FC236}">
              <a16:creationId xmlns:a16="http://schemas.microsoft.com/office/drawing/2014/main" id="{EFA36BB0-99B1-4049-8AE3-9720DA20457C}"/>
            </a:ext>
          </a:extLst>
        </xdr:cNvPr>
        <xdr:cNvSpPr>
          <a:spLocks noChangeShapeType="1"/>
        </xdr:cNvSpPr>
      </xdr:nvSpPr>
      <xdr:spPr bwMode="auto">
        <a:xfrm flipH="1">
          <a:off x="1905000" y="74466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453</xdr:row>
      <xdr:rowOff>114300</xdr:rowOff>
    </xdr:from>
    <xdr:to>
      <xdr:col>2</xdr:col>
      <xdr:colOff>57150</xdr:colOff>
      <xdr:row>453</xdr:row>
      <xdr:rowOff>114300</xdr:rowOff>
    </xdr:to>
    <xdr:sp macro="" textlink="">
      <xdr:nvSpPr>
        <xdr:cNvPr id="655" name="Line 8">
          <a:extLst>
            <a:ext uri="{FF2B5EF4-FFF2-40B4-BE49-F238E27FC236}">
              <a16:creationId xmlns:a16="http://schemas.microsoft.com/office/drawing/2014/main" id="{069ED306-3B0A-43DA-AFCA-E13EFDD4DEF1}"/>
            </a:ext>
          </a:extLst>
        </xdr:cNvPr>
        <xdr:cNvSpPr>
          <a:spLocks noChangeShapeType="1"/>
        </xdr:cNvSpPr>
      </xdr:nvSpPr>
      <xdr:spPr bwMode="auto">
        <a:xfrm flipH="1">
          <a:off x="1905000" y="756666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481</xdr:row>
      <xdr:rowOff>95250</xdr:rowOff>
    </xdr:from>
    <xdr:to>
      <xdr:col>2</xdr:col>
      <xdr:colOff>38100</xdr:colOff>
      <xdr:row>481</xdr:row>
      <xdr:rowOff>104775</xdr:rowOff>
    </xdr:to>
    <xdr:sp macro="" textlink="">
      <xdr:nvSpPr>
        <xdr:cNvPr id="656" name="Line 7">
          <a:extLst>
            <a:ext uri="{FF2B5EF4-FFF2-40B4-BE49-F238E27FC236}">
              <a16:creationId xmlns:a16="http://schemas.microsoft.com/office/drawing/2014/main" id="{8E8BC9E9-46CA-4410-9E02-27D9ED92CF81}"/>
            </a:ext>
          </a:extLst>
        </xdr:cNvPr>
        <xdr:cNvSpPr>
          <a:spLocks noChangeShapeType="1"/>
        </xdr:cNvSpPr>
      </xdr:nvSpPr>
      <xdr:spPr bwMode="auto">
        <a:xfrm flipH="1" flipV="1">
          <a:off x="1905000" y="8044815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482</xdr:row>
      <xdr:rowOff>114300</xdr:rowOff>
    </xdr:from>
    <xdr:to>
      <xdr:col>2</xdr:col>
      <xdr:colOff>0</xdr:colOff>
      <xdr:row>482</xdr:row>
      <xdr:rowOff>114300</xdr:rowOff>
    </xdr:to>
    <xdr:sp macro="" textlink="">
      <xdr:nvSpPr>
        <xdr:cNvPr id="657" name="Line 8">
          <a:extLst>
            <a:ext uri="{FF2B5EF4-FFF2-40B4-BE49-F238E27FC236}">
              <a16:creationId xmlns:a16="http://schemas.microsoft.com/office/drawing/2014/main" id="{7A8BFD22-EA22-4750-A63E-6991E2275AC5}"/>
            </a:ext>
          </a:extLst>
        </xdr:cNvPr>
        <xdr:cNvSpPr>
          <a:spLocks noChangeShapeType="1"/>
        </xdr:cNvSpPr>
      </xdr:nvSpPr>
      <xdr:spPr bwMode="auto">
        <a:xfrm flipH="1">
          <a:off x="1905000" y="80638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335</xdr:row>
      <xdr:rowOff>114300</xdr:rowOff>
    </xdr:from>
    <xdr:to>
      <xdr:col>2</xdr:col>
      <xdr:colOff>76200</xdr:colOff>
      <xdr:row>335</xdr:row>
      <xdr:rowOff>114300</xdr:rowOff>
    </xdr:to>
    <xdr:sp macro="" textlink="">
      <xdr:nvSpPr>
        <xdr:cNvPr id="710" name="Line 8">
          <a:extLst>
            <a:ext uri="{FF2B5EF4-FFF2-40B4-BE49-F238E27FC236}">
              <a16:creationId xmlns:a16="http://schemas.microsoft.com/office/drawing/2014/main" id="{27AC653E-E193-40AE-8697-057C96D840C6}"/>
            </a:ext>
          </a:extLst>
        </xdr:cNvPr>
        <xdr:cNvSpPr>
          <a:spLocks noChangeShapeType="1"/>
        </xdr:cNvSpPr>
      </xdr:nvSpPr>
      <xdr:spPr bwMode="auto">
        <a:xfrm flipH="1">
          <a:off x="1905000" y="55454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336</xdr:row>
      <xdr:rowOff>114300</xdr:rowOff>
    </xdr:from>
    <xdr:to>
      <xdr:col>2</xdr:col>
      <xdr:colOff>76200</xdr:colOff>
      <xdr:row>336</xdr:row>
      <xdr:rowOff>114300</xdr:rowOff>
    </xdr:to>
    <xdr:sp macro="" textlink="">
      <xdr:nvSpPr>
        <xdr:cNvPr id="745" name="Line 8">
          <a:extLst>
            <a:ext uri="{FF2B5EF4-FFF2-40B4-BE49-F238E27FC236}">
              <a16:creationId xmlns:a16="http://schemas.microsoft.com/office/drawing/2014/main" id="{D8A9F278-13C5-4AE7-988D-E755A5F82FB5}"/>
            </a:ext>
          </a:extLst>
        </xdr:cNvPr>
        <xdr:cNvSpPr>
          <a:spLocks noChangeShapeType="1"/>
        </xdr:cNvSpPr>
      </xdr:nvSpPr>
      <xdr:spPr bwMode="auto">
        <a:xfrm flipH="1">
          <a:off x="1266825" y="54692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331</xdr:row>
      <xdr:rowOff>114300</xdr:rowOff>
    </xdr:from>
    <xdr:to>
      <xdr:col>2</xdr:col>
      <xdr:colOff>76200</xdr:colOff>
      <xdr:row>331</xdr:row>
      <xdr:rowOff>114300</xdr:rowOff>
    </xdr:to>
    <xdr:sp macro="" textlink="">
      <xdr:nvSpPr>
        <xdr:cNvPr id="775" name="Line 8">
          <a:extLst>
            <a:ext uri="{FF2B5EF4-FFF2-40B4-BE49-F238E27FC236}">
              <a16:creationId xmlns:a16="http://schemas.microsoft.com/office/drawing/2014/main" id="{D2492D92-BE3C-4F83-8D7E-611E600AB054}"/>
            </a:ext>
          </a:extLst>
        </xdr:cNvPr>
        <xdr:cNvSpPr>
          <a:spLocks noChangeShapeType="1"/>
        </xdr:cNvSpPr>
      </xdr:nvSpPr>
      <xdr:spPr bwMode="auto">
        <a:xfrm flipH="1">
          <a:off x="1266825" y="538829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335</xdr:row>
      <xdr:rowOff>114300</xdr:rowOff>
    </xdr:from>
    <xdr:to>
      <xdr:col>2</xdr:col>
      <xdr:colOff>76200</xdr:colOff>
      <xdr:row>335</xdr:row>
      <xdr:rowOff>114300</xdr:rowOff>
    </xdr:to>
    <xdr:sp macro="" textlink="">
      <xdr:nvSpPr>
        <xdr:cNvPr id="845" name="Line 8">
          <a:extLst>
            <a:ext uri="{FF2B5EF4-FFF2-40B4-BE49-F238E27FC236}">
              <a16:creationId xmlns:a16="http://schemas.microsoft.com/office/drawing/2014/main" id="{A5300AD9-395D-45C2-A454-C91A86290F03}"/>
            </a:ext>
          </a:extLst>
        </xdr:cNvPr>
        <xdr:cNvSpPr>
          <a:spLocks noChangeShapeType="1"/>
        </xdr:cNvSpPr>
      </xdr:nvSpPr>
      <xdr:spPr bwMode="auto">
        <a:xfrm flipH="1">
          <a:off x="1266825" y="545306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228</xdr:row>
      <xdr:rowOff>114300</xdr:rowOff>
    </xdr:from>
    <xdr:to>
      <xdr:col>2</xdr:col>
      <xdr:colOff>76200</xdr:colOff>
      <xdr:row>228</xdr:row>
      <xdr:rowOff>114300</xdr:rowOff>
    </xdr:to>
    <xdr:sp macro="" textlink="">
      <xdr:nvSpPr>
        <xdr:cNvPr id="866" name="Line 8">
          <a:extLst>
            <a:ext uri="{FF2B5EF4-FFF2-40B4-BE49-F238E27FC236}">
              <a16:creationId xmlns:a16="http://schemas.microsoft.com/office/drawing/2014/main" id="{3B90EDE8-1AE6-49ED-9227-58B0E90DB2F8}"/>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228</xdr:row>
      <xdr:rowOff>114300</xdr:rowOff>
    </xdr:from>
    <xdr:to>
      <xdr:col>2</xdr:col>
      <xdr:colOff>76200</xdr:colOff>
      <xdr:row>228</xdr:row>
      <xdr:rowOff>114300</xdr:rowOff>
    </xdr:to>
    <xdr:sp macro="" textlink="">
      <xdr:nvSpPr>
        <xdr:cNvPr id="867" name="Line 8">
          <a:extLst>
            <a:ext uri="{FF2B5EF4-FFF2-40B4-BE49-F238E27FC236}">
              <a16:creationId xmlns:a16="http://schemas.microsoft.com/office/drawing/2014/main" id="{F5A9AD42-6F04-4399-9EBB-D8B21C119A61}"/>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228</xdr:row>
      <xdr:rowOff>114300</xdr:rowOff>
    </xdr:from>
    <xdr:to>
      <xdr:col>2</xdr:col>
      <xdr:colOff>76200</xdr:colOff>
      <xdr:row>228</xdr:row>
      <xdr:rowOff>114300</xdr:rowOff>
    </xdr:to>
    <xdr:sp macro="" textlink="">
      <xdr:nvSpPr>
        <xdr:cNvPr id="868" name="Line 8">
          <a:extLst>
            <a:ext uri="{FF2B5EF4-FFF2-40B4-BE49-F238E27FC236}">
              <a16:creationId xmlns:a16="http://schemas.microsoft.com/office/drawing/2014/main" id="{3C99062B-2E35-4B57-8C9F-46FA366F70A9}"/>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228</xdr:row>
      <xdr:rowOff>114300</xdr:rowOff>
    </xdr:from>
    <xdr:to>
      <xdr:col>2</xdr:col>
      <xdr:colOff>76200</xdr:colOff>
      <xdr:row>228</xdr:row>
      <xdr:rowOff>114300</xdr:rowOff>
    </xdr:to>
    <xdr:sp macro="" textlink="">
      <xdr:nvSpPr>
        <xdr:cNvPr id="869" name="Line 8">
          <a:extLst>
            <a:ext uri="{FF2B5EF4-FFF2-40B4-BE49-F238E27FC236}">
              <a16:creationId xmlns:a16="http://schemas.microsoft.com/office/drawing/2014/main" id="{B94691D3-48A1-4A91-A36C-120FF2B14A60}"/>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228</xdr:row>
      <xdr:rowOff>114300</xdr:rowOff>
    </xdr:from>
    <xdr:to>
      <xdr:col>2</xdr:col>
      <xdr:colOff>76200</xdr:colOff>
      <xdr:row>228</xdr:row>
      <xdr:rowOff>114300</xdr:rowOff>
    </xdr:to>
    <xdr:sp macro="" textlink="">
      <xdr:nvSpPr>
        <xdr:cNvPr id="870" name="Line 8">
          <a:extLst>
            <a:ext uri="{FF2B5EF4-FFF2-40B4-BE49-F238E27FC236}">
              <a16:creationId xmlns:a16="http://schemas.microsoft.com/office/drawing/2014/main" id="{7D4BA9E6-1C64-4C09-99E8-FB87F6E2E28C}"/>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228</xdr:row>
      <xdr:rowOff>114300</xdr:rowOff>
    </xdr:from>
    <xdr:to>
      <xdr:col>2</xdr:col>
      <xdr:colOff>76200</xdr:colOff>
      <xdr:row>228</xdr:row>
      <xdr:rowOff>114300</xdr:rowOff>
    </xdr:to>
    <xdr:sp macro="" textlink="">
      <xdr:nvSpPr>
        <xdr:cNvPr id="871" name="Line 8">
          <a:extLst>
            <a:ext uri="{FF2B5EF4-FFF2-40B4-BE49-F238E27FC236}">
              <a16:creationId xmlns:a16="http://schemas.microsoft.com/office/drawing/2014/main" id="{47BC656D-EB45-4D66-A74D-F9335EE75BB6}"/>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228</xdr:row>
      <xdr:rowOff>114300</xdr:rowOff>
    </xdr:from>
    <xdr:to>
      <xdr:col>2</xdr:col>
      <xdr:colOff>47625</xdr:colOff>
      <xdr:row>228</xdr:row>
      <xdr:rowOff>114300</xdr:rowOff>
    </xdr:to>
    <xdr:sp macro="" textlink="">
      <xdr:nvSpPr>
        <xdr:cNvPr id="872" name="Line 8">
          <a:extLst>
            <a:ext uri="{FF2B5EF4-FFF2-40B4-BE49-F238E27FC236}">
              <a16:creationId xmlns:a16="http://schemas.microsoft.com/office/drawing/2014/main" id="{1F75AE1F-BD82-41A5-A953-69C86B99DCD2}"/>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228</xdr:row>
      <xdr:rowOff>114300</xdr:rowOff>
    </xdr:from>
    <xdr:to>
      <xdr:col>2</xdr:col>
      <xdr:colOff>47625</xdr:colOff>
      <xdr:row>228</xdr:row>
      <xdr:rowOff>114300</xdr:rowOff>
    </xdr:to>
    <xdr:sp macro="" textlink="">
      <xdr:nvSpPr>
        <xdr:cNvPr id="873" name="Line 8">
          <a:extLst>
            <a:ext uri="{FF2B5EF4-FFF2-40B4-BE49-F238E27FC236}">
              <a16:creationId xmlns:a16="http://schemas.microsoft.com/office/drawing/2014/main" id="{D4E448B6-BC8A-4875-8371-185725C0E36F}"/>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228</xdr:row>
      <xdr:rowOff>114300</xdr:rowOff>
    </xdr:from>
    <xdr:to>
      <xdr:col>2</xdr:col>
      <xdr:colOff>76200</xdr:colOff>
      <xdr:row>228</xdr:row>
      <xdr:rowOff>114300</xdr:rowOff>
    </xdr:to>
    <xdr:sp macro="" textlink="">
      <xdr:nvSpPr>
        <xdr:cNvPr id="874" name="Line 8">
          <a:extLst>
            <a:ext uri="{FF2B5EF4-FFF2-40B4-BE49-F238E27FC236}">
              <a16:creationId xmlns:a16="http://schemas.microsoft.com/office/drawing/2014/main" id="{95E1C315-3CD4-4265-864D-6A53D4FDA50C}"/>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228</xdr:row>
      <xdr:rowOff>114300</xdr:rowOff>
    </xdr:from>
    <xdr:to>
      <xdr:col>2</xdr:col>
      <xdr:colOff>76200</xdr:colOff>
      <xdr:row>228</xdr:row>
      <xdr:rowOff>114300</xdr:rowOff>
    </xdr:to>
    <xdr:sp macro="" textlink="">
      <xdr:nvSpPr>
        <xdr:cNvPr id="875" name="Line 8">
          <a:extLst>
            <a:ext uri="{FF2B5EF4-FFF2-40B4-BE49-F238E27FC236}">
              <a16:creationId xmlns:a16="http://schemas.microsoft.com/office/drawing/2014/main" id="{09DF1498-DA55-43DC-8F51-9D6DC5FCAEDC}"/>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231</xdr:row>
      <xdr:rowOff>114300</xdr:rowOff>
    </xdr:from>
    <xdr:to>
      <xdr:col>2</xdr:col>
      <xdr:colOff>76200</xdr:colOff>
      <xdr:row>231</xdr:row>
      <xdr:rowOff>114300</xdr:rowOff>
    </xdr:to>
    <xdr:sp macro="" textlink="">
      <xdr:nvSpPr>
        <xdr:cNvPr id="886" name="Line 8">
          <a:extLst>
            <a:ext uri="{FF2B5EF4-FFF2-40B4-BE49-F238E27FC236}">
              <a16:creationId xmlns:a16="http://schemas.microsoft.com/office/drawing/2014/main" id="{F05C8888-EE5C-41E4-8086-F5ED12D32AC0}"/>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231</xdr:row>
      <xdr:rowOff>114300</xdr:rowOff>
    </xdr:from>
    <xdr:to>
      <xdr:col>2</xdr:col>
      <xdr:colOff>76200</xdr:colOff>
      <xdr:row>231</xdr:row>
      <xdr:rowOff>114300</xdr:rowOff>
    </xdr:to>
    <xdr:sp macro="" textlink="">
      <xdr:nvSpPr>
        <xdr:cNvPr id="887" name="Line 8">
          <a:extLst>
            <a:ext uri="{FF2B5EF4-FFF2-40B4-BE49-F238E27FC236}">
              <a16:creationId xmlns:a16="http://schemas.microsoft.com/office/drawing/2014/main" id="{9E0E1711-A610-4BD1-8561-599D385B81FF}"/>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231</xdr:row>
      <xdr:rowOff>114300</xdr:rowOff>
    </xdr:from>
    <xdr:to>
      <xdr:col>2</xdr:col>
      <xdr:colOff>76200</xdr:colOff>
      <xdr:row>231</xdr:row>
      <xdr:rowOff>114300</xdr:rowOff>
    </xdr:to>
    <xdr:sp macro="" textlink="">
      <xdr:nvSpPr>
        <xdr:cNvPr id="888" name="Line 8">
          <a:extLst>
            <a:ext uri="{FF2B5EF4-FFF2-40B4-BE49-F238E27FC236}">
              <a16:creationId xmlns:a16="http://schemas.microsoft.com/office/drawing/2014/main" id="{F402D908-657D-44F9-9E28-19F0FB0CCDCC}"/>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231</xdr:row>
      <xdr:rowOff>114300</xdr:rowOff>
    </xdr:from>
    <xdr:to>
      <xdr:col>2</xdr:col>
      <xdr:colOff>76200</xdr:colOff>
      <xdr:row>231</xdr:row>
      <xdr:rowOff>114300</xdr:rowOff>
    </xdr:to>
    <xdr:sp macro="" textlink="">
      <xdr:nvSpPr>
        <xdr:cNvPr id="889" name="Line 8">
          <a:extLst>
            <a:ext uri="{FF2B5EF4-FFF2-40B4-BE49-F238E27FC236}">
              <a16:creationId xmlns:a16="http://schemas.microsoft.com/office/drawing/2014/main" id="{971B92FA-FC75-4FE5-A6FF-C4270A0AFC58}"/>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231</xdr:row>
      <xdr:rowOff>114300</xdr:rowOff>
    </xdr:from>
    <xdr:to>
      <xdr:col>2</xdr:col>
      <xdr:colOff>76200</xdr:colOff>
      <xdr:row>231</xdr:row>
      <xdr:rowOff>114300</xdr:rowOff>
    </xdr:to>
    <xdr:sp macro="" textlink="">
      <xdr:nvSpPr>
        <xdr:cNvPr id="890" name="Line 8">
          <a:extLst>
            <a:ext uri="{FF2B5EF4-FFF2-40B4-BE49-F238E27FC236}">
              <a16:creationId xmlns:a16="http://schemas.microsoft.com/office/drawing/2014/main" id="{F91DE5C4-5325-439F-9345-40D66DE4C73B}"/>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231</xdr:row>
      <xdr:rowOff>114300</xdr:rowOff>
    </xdr:from>
    <xdr:to>
      <xdr:col>2</xdr:col>
      <xdr:colOff>76200</xdr:colOff>
      <xdr:row>231</xdr:row>
      <xdr:rowOff>114300</xdr:rowOff>
    </xdr:to>
    <xdr:sp macro="" textlink="">
      <xdr:nvSpPr>
        <xdr:cNvPr id="891" name="Line 8">
          <a:extLst>
            <a:ext uri="{FF2B5EF4-FFF2-40B4-BE49-F238E27FC236}">
              <a16:creationId xmlns:a16="http://schemas.microsoft.com/office/drawing/2014/main" id="{B63251E8-5B3D-4FA8-BD11-0101CA50059E}"/>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231</xdr:row>
      <xdr:rowOff>114300</xdr:rowOff>
    </xdr:from>
    <xdr:to>
      <xdr:col>2</xdr:col>
      <xdr:colOff>47625</xdr:colOff>
      <xdr:row>231</xdr:row>
      <xdr:rowOff>114300</xdr:rowOff>
    </xdr:to>
    <xdr:sp macro="" textlink="">
      <xdr:nvSpPr>
        <xdr:cNvPr id="892" name="Line 8">
          <a:extLst>
            <a:ext uri="{FF2B5EF4-FFF2-40B4-BE49-F238E27FC236}">
              <a16:creationId xmlns:a16="http://schemas.microsoft.com/office/drawing/2014/main" id="{076B650D-648D-45FC-91CB-B265FC482C8B}"/>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231</xdr:row>
      <xdr:rowOff>114300</xdr:rowOff>
    </xdr:from>
    <xdr:to>
      <xdr:col>2</xdr:col>
      <xdr:colOff>47625</xdr:colOff>
      <xdr:row>231</xdr:row>
      <xdr:rowOff>114300</xdr:rowOff>
    </xdr:to>
    <xdr:sp macro="" textlink="">
      <xdr:nvSpPr>
        <xdr:cNvPr id="893" name="Line 8">
          <a:extLst>
            <a:ext uri="{FF2B5EF4-FFF2-40B4-BE49-F238E27FC236}">
              <a16:creationId xmlns:a16="http://schemas.microsoft.com/office/drawing/2014/main" id="{B6EBC83A-0B24-47A9-B0E2-0D65D6E167E0}"/>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231</xdr:row>
      <xdr:rowOff>114300</xdr:rowOff>
    </xdr:from>
    <xdr:to>
      <xdr:col>2</xdr:col>
      <xdr:colOff>76200</xdr:colOff>
      <xdr:row>231</xdr:row>
      <xdr:rowOff>114300</xdr:rowOff>
    </xdr:to>
    <xdr:sp macro="" textlink="">
      <xdr:nvSpPr>
        <xdr:cNvPr id="894" name="Line 8">
          <a:extLst>
            <a:ext uri="{FF2B5EF4-FFF2-40B4-BE49-F238E27FC236}">
              <a16:creationId xmlns:a16="http://schemas.microsoft.com/office/drawing/2014/main" id="{384053B0-438A-4D87-9AE3-A95EC2C66500}"/>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231</xdr:row>
      <xdr:rowOff>114300</xdr:rowOff>
    </xdr:from>
    <xdr:to>
      <xdr:col>2</xdr:col>
      <xdr:colOff>76200</xdr:colOff>
      <xdr:row>231</xdr:row>
      <xdr:rowOff>114300</xdr:rowOff>
    </xdr:to>
    <xdr:sp macro="" textlink="">
      <xdr:nvSpPr>
        <xdr:cNvPr id="895" name="Line 8">
          <a:extLst>
            <a:ext uri="{FF2B5EF4-FFF2-40B4-BE49-F238E27FC236}">
              <a16:creationId xmlns:a16="http://schemas.microsoft.com/office/drawing/2014/main" id="{FB9E96E6-1CDA-4AB1-80E8-73B1C3EF2B24}"/>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236</xdr:row>
      <xdr:rowOff>114300</xdr:rowOff>
    </xdr:from>
    <xdr:to>
      <xdr:col>2</xdr:col>
      <xdr:colOff>76200</xdr:colOff>
      <xdr:row>236</xdr:row>
      <xdr:rowOff>114300</xdr:rowOff>
    </xdr:to>
    <xdr:sp macro="" textlink="">
      <xdr:nvSpPr>
        <xdr:cNvPr id="898" name="Line 8">
          <a:extLst>
            <a:ext uri="{FF2B5EF4-FFF2-40B4-BE49-F238E27FC236}">
              <a16:creationId xmlns:a16="http://schemas.microsoft.com/office/drawing/2014/main" id="{1F4F87C9-518E-41FC-A9F2-B2318DC3BEC1}"/>
            </a:ext>
          </a:extLst>
        </xdr:cNvPr>
        <xdr:cNvSpPr>
          <a:spLocks noChangeShapeType="1"/>
        </xdr:cNvSpPr>
      </xdr:nvSpPr>
      <xdr:spPr bwMode="auto">
        <a:xfrm flipH="1">
          <a:off x="1289050" y="38823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236</xdr:row>
      <xdr:rowOff>114300</xdr:rowOff>
    </xdr:from>
    <xdr:to>
      <xdr:col>2</xdr:col>
      <xdr:colOff>76200</xdr:colOff>
      <xdr:row>236</xdr:row>
      <xdr:rowOff>114300</xdr:rowOff>
    </xdr:to>
    <xdr:sp macro="" textlink="">
      <xdr:nvSpPr>
        <xdr:cNvPr id="899" name="Line 8">
          <a:extLst>
            <a:ext uri="{FF2B5EF4-FFF2-40B4-BE49-F238E27FC236}">
              <a16:creationId xmlns:a16="http://schemas.microsoft.com/office/drawing/2014/main" id="{2FB8A78F-87BC-4EC9-8325-9EA49CA559FF}"/>
            </a:ext>
          </a:extLst>
        </xdr:cNvPr>
        <xdr:cNvSpPr>
          <a:spLocks noChangeShapeType="1"/>
        </xdr:cNvSpPr>
      </xdr:nvSpPr>
      <xdr:spPr bwMode="auto">
        <a:xfrm flipH="1">
          <a:off x="1289050" y="38823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236</xdr:row>
      <xdr:rowOff>114300</xdr:rowOff>
    </xdr:from>
    <xdr:to>
      <xdr:col>2</xdr:col>
      <xdr:colOff>76200</xdr:colOff>
      <xdr:row>236</xdr:row>
      <xdr:rowOff>114300</xdr:rowOff>
    </xdr:to>
    <xdr:sp macro="" textlink="">
      <xdr:nvSpPr>
        <xdr:cNvPr id="900" name="Line 8">
          <a:extLst>
            <a:ext uri="{FF2B5EF4-FFF2-40B4-BE49-F238E27FC236}">
              <a16:creationId xmlns:a16="http://schemas.microsoft.com/office/drawing/2014/main" id="{11535E8F-6FAA-4402-8280-8089C758D532}"/>
            </a:ext>
          </a:extLst>
        </xdr:cNvPr>
        <xdr:cNvSpPr>
          <a:spLocks noChangeShapeType="1"/>
        </xdr:cNvSpPr>
      </xdr:nvSpPr>
      <xdr:spPr bwMode="auto">
        <a:xfrm flipH="1">
          <a:off x="1289050" y="38823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236</xdr:row>
      <xdr:rowOff>114300</xdr:rowOff>
    </xdr:from>
    <xdr:to>
      <xdr:col>2</xdr:col>
      <xdr:colOff>76200</xdr:colOff>
      <xdr:row>236</xdr:row>
      <xdr:rowOff>114300</xdr:rowOff>
    </xdr:to>
    <xdr:sp macro="" textlink="">
      <xdr:nvSpPr>
        <xdr:cNvPr id="901" name="Line 8">
          <a:extLst>
            <a:ext uri="{FF2B5EF4-FFF2-40B4-BE49-F238E27FC236}">
              <a16:creationId xmlns:a16="http://schemas.microsoft.com/office/drawing/2014/main" id="{F422E672-08D2-4A51-B3A7-FCA9FAA2C435}"/>
            </a:ext>
          </a:extLst>
        </xdr:cNvPr>
        <xdr:cNvSpPr>
          <a:spLocks noChangeShapeType="1"/>
        </xdr:cNvSpPr>
      </xdr:nvSpPr>
      <xdr:spPr bwMode="auto">
        <a:xfrm flipH="1">
          <a:off x="1289050" y="38823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236</xdr:row>
      <xdr:rowOff>114300</xdr:rowOff>
    </xdr:from>
    <xdr:to>
      <xdr:col>2</xdr:col>
      <xdr:colOff>76200</xdr:colOff>
      <xdr:row>236</xdr:row>
      <xdr:rowOff>114300</xdr:rowOff>
    </xdr:to>
    <xdr:sp macro="" textlink="">
      <xdr:nvSpPr>
        <xdr:cNvPr id="902" name="Line 8">
          <a:extLst>
            <a:ext uri="{FF2B5EF4-FFF2-40B4-BE49-F238E27FC236}">
              <a16:creationId xmlns:a16="http://schemas.microsoft.com/office/drawing/2014/main" id="{A44FD89B-F003-4F14-9806-877BEF3E3D74}"/>
            </a:ext>
          </a:extLst>
        </xdr:cNvPr>
        <xdr:cNvSpPr>
          <a:spLocks noChangeShapeType="1"/>
        </xdr:cNvSpPr>
      </xdr:nvSpPr>
      <xdr:spPr bwMode="auto">
        <a:xfrm flipH="1">
          <a:off x="1289050" y="38823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236</xdr:row>
      <xdr:rowOff>114300</xdr:rowOff>
    </xdr:from>
    <xdr:to>
      <xdr:col>2</xdr:col>
      <xdr:colOff>76200</xdr:colOff>
      <xdr:row>236</xdr:row>
      <xdr:rowOff>114300</xdr:rowOff>
    </xdr:to>
    <xdr:sp macro="" textlink="">
      <xdr:nvSpPr>
        <xdr:cNvPr id="903" name="Line 8">
          <a:extLst>
            <a:ext uri="{FF2B5EF4-FFF2-40B4-BE49-F238E27FC236}">
              <a16:creationId xmlns:a16="http://schemas.microsoft.com/office/drawing/2014/main" id="{52AD13DD-576D-4B1C-BF75-776FDEB5A452}"/>
            </a:ext>
          </a:extLst>
        </xdr:cNvPr>
        <xdr:cNvSpPr>
          <a:spLocks noChangeShapeType="1"/>
        </xdr:cNvSpPr>
      </xdr:nvSpPr>
      <xdr:spPr bwMode="auto">
        <a:xfrm flipH="1">
          <a:off x="1289050" y="38823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236</xdr:row>
      <xdr:rowOff>114300</xdr:rowOff>
    </xdr:from>
    <xdr:to>
      <xdr:col>2</xdr:col>
      <xdr:colOff>47625</xdr:colOff>
      <xdr:row>236</xdr:row>
      <xdr:rowOff>114300</xdr:rowOff>
    </xdr:to>
    <xdr:sp macro="" textlink="">
      <xdr:nvSpPr>
        <xdr:cNvPr id="904" name="Line 8">
          <a:extLst>
            <a:ext uri="{FF2B5EF4-FFF2-40B4-BE49-F238E27FC236}">
              <a16:creationId xmlns:a16="http://schemas.microsoft.com/office/drawing/2014/main" id="{88AE8627-87C3-4083-9297-D15B2C1BD581}"/>
            </a:ext>
          </a:extLst>
        </xdr:cNvPr>
        <xdr:cNvSpPr>
          <a:spLocks noChangeShapeType="1"/>
        </xdr:cNvSpPr>
      </xdr:nvSpPr>
      <xdr:spPr bwMode="auto">
        <a:xfrm flipH="1">
          <a:off x="1289050" y="38823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236</xdr:row>
      <xdr:rowOff>114300</xdr:rowOff>
    </xdr:from>
    <xdr:to>
      <xdr:col>2</xdr:col>
      <xdr:colOff>47625</xdr:colOff>
      <xdr:row>236</xdr:row>
      <xdr:rowOff>114300</xdr:rowOff>
    </xdr:to>
    <xdr:sp macro="" textlink="">
      <xdr:nvSpPr>
        <xdr:cNvPr id="905" name="Line 8">
          <a:extLst>
            <a:ext uri="{FF2B5EF4-FFF2-40B4-BE49-F238E27FC236}">
              <a16:creationId xmlns:a16="http://schemas.microsoft.com/office/drawing/2014/main" id="{E641BA97-D16F-42C3-8B8F-8CA3713F9850}"/>
            </a:ext>
          </a:extLst>
        </xdr:cNvPr>
        <xdr:cNvSpPr>
          <a:spLocks noChangeShapeType="1"/>
        </xdr:cNvSpPr>
      </xdr:nvSpPr>
      <xdr:spPr bwMode="auto">
        <a:xfrm flipH="1">
          <a:off x="1289050" y="38823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236</xdr:row>
      <xdr:rowOff>114300</xdr:rowOff>
    </xdr:from>
    <xdr:to>
      <xdr:col>2</xdr:col>
      <xdr:colOff>76200</xdr:colOff>
      <xdr:row>236</xdr:row>
      <xdr:rowOff>114300</xdr:rowOff>
    </xdr:to>
    <xdr:sp macro="" textlink="">
      <xdr:nvSpPr>
        <xdr:cNvPr id="906" name="Line 8">
          <a:extLst>
            <a:ext uri="{FF2B5EF4-FFF2-40B4-BE49-F238E27FC236}">
              <a16:creationId xmlns:a16="http://schemas.microsoft.com/office/drawing/2014/main" id="{71B8103A-C54B-4332-B341-61323F4B6EAD}"/>
            </a:ext>
          </a:extLst>
        </xdr:cNvPr>
        <xdr:cNvSpPr>
          <a:spLocks noChangeShapeType="1"/>
        </xdr:cNvSpPr>
      </xdr:nvSpPr>
      <xdr:spPr bwMode="auto">
        <a:xfrm flipH="1">
          <a:off x="1289050" y="38823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236</xdr:row>
      <xdr:rowOff>114300</xdr:rowOff>
    </xdr:from>
    <xdr:to>
      <xdr:col>2</xdr:col>
      <xdr:colOff>76200</xdr:colOff>
      <xdr:row>236</xdr:row>
      <xdr:rowOff>114300</xdr:rowOff>
    </xdr:to>
    <xdr:sp macro="" textlink="">
      <xdr:nvSpPr>
        <xdr:cNvPr id="907" name="Line 8">
          <a:extLst>
            <a:ext uri="{FF2B5EF4-FFF2-40B4-BE49-F238E27FC236}">
              <a16:creationId xmlns:a16="http://schemas.microsoft.com/office/drawing/2014/main" id="{AD4AD7BB-F7B5-4CB0-AFE7-320F3B7758D3}"/>
            </a:ext>
          </a:extLst>
        </xdr:cNvPr>
        <xdr:cNvSpPr>
          <a:spLocks noChangeShapeType="1"/>
        </xdr:cNvSpPr>
      </xdr:nvSpPr>
      <xdr:spPr bwMode="auto">
        <a:xfrm flipH="1">
          <a:off x="1289050" y="38823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232</xdr:row>
      <xdr:rowOff>114300</xdr:rowOff>
    </xdr:from>
    <xdr:to>
      <xdr:col>2</xdr:col>
      <xdr:colOff>76200</xdr:colOff>
      <xdr:row>232</xdr:row>
      <xdr:rowOff>114300</xdr:rowOff>
    </xdr:to>
    <xdr:sp macro="" textlink="">
      <xdr:nvSpPr>
        <xdr:cNvPr id="918" name="Line 8">
          <a:extLst>
            <a:ext uri="{FF2B5EF4-FFF2-40B4-BE49-F238E27FC236}">
              <a16:creationId xmlns:a16="http://schemas.microsoft.com/office/drawing/2014/main" id="{983B365E-77C2-4CE5-A2A0-A93DF58952E0}"/>
            </a:ext>
          </a:extLst>
        </xdr:cNvPr>
        <xdr:cNvSpPr>
          <a:spLocks noChangeShapeType="1"/>
        </xdr:cNvSpPr>
      </xdr:nvSpPr>
      <xdr:spPr bwMode="auto">
        <a:xfrm flipH="1">
          <a:off x="1289050" y="38163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232</xdr:row>
      <xdr:rowOff>114300</xdr:rowOff>
    </xdr:from>
    <xdr:to>
      <xdr:col>2</xdr:col>
      <xdr:colOff>76200</xdr:colOff>
      <xdr:row>232</xdr:row>
      <xdr:rowOff>114300</xdr:rowOff>
    </xdr:to>
    <xdr:sp macro="" textlink="">
      <xdr:nvSpPr>
        <xdr:cNvPr id="919" name="Line 8">
          <a:extLst>
            <a:ext uri="{FF2B5EF4-FFF2-40B4-BE49-F238E27FC236}">
              <a16:creationId xmlns:a16="http://schemas.microsoft.com/office/drawing/2014/main" id="{8038BB90-0361-4288-8A54-745457E10046}"/>
            </a:ext>
          </a:extLst>
        </xdr:cNvPr>
        <xdr:cNvSpPr>
          <a:spLocks noChangeShapeType="1"/>
        </xdr:cNvSpPr>
      </xdr:nvSpPr>
      <xdr:spPr bwMode="auto">
        <a:xfrm flipH="1">
          <a:off x="1289050" y="38163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232</xdr:row>
      <xdr:rowOff>114300</xdr:rowOff>
    </xdr:from>
    <xdr:to>
      <xdr:col>2</xdr:col>
      <xdr:colOff>76200</xdr:colOff>
      <xdr:row>232</xdr:row>
      <xdr:rowOff>114300</xdr:rowOff>
    </xdr:to>
    <xdr:sp macro="" textlink="">
      <xdr:nvSpPr>
        <xdr:cNvPr id="920" name="Line 8">
          <a:extLst>
            <a:ext uri="{FF2B5EF4-FFF2-40B4-BE49-F238E27FC236}">
              <a16:creationId xmlns:a16="http://schemas.microsoft.com/office/drawing/2014/main" id="{7F820C4D-1671-48FD-800B-F85797225263}"/>
            </a:ext>
          </a:extLst>
        </xdr:cNvPr>
        <xdr:cNvSpPr>
          <a:spLocks noChangeShapeType="1"/>
        </xdr:cNvSpPr>
      </xdr:nvSpPr>
      <xdr:spPr bwMode="auto">
        <a:xfrm flipH="1">
          <a:off x="1289050" y="38163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232</xdr:row>
      <xdr:rowOff>114300</xdr:rowOff>
    </xdr:from>
    <xdr:to>
      <xdr:col>2</xdr:col>
      <xdr:colOff>76200</xdr:colOff>
      <xdr:row>232</xdr:row>
      <xdr:rowOff>114300</xdr:rowOff>
    </xdr:to>
    <xdr:sp macro="" textlink="">
      <xdr:nvSpPr>
        <xdr:cNvPr id="921" name="Line 8">
          <a:extLst>
            <a:ext uri="{FF2B5EF4-FFF2-40B4-BE49-F238E27FC236}">
              <a16:creationId xmlns:a16="http://schemas.microsoft.com/office/drawing/2014/main" id="{07037B81-B29A-4052-AF53-7C9B8AA90571}"/>
            </a:ext>
          </a:extLst>
        </xdr:cNvPr>
        <xdr:cNvSpPr>
          <a:spLocks noChangeShapeType="1"/>
        </xdr:cNvSpPr>
      </xdr:nvSpPr>
      <xdr:spPr bwMode="auto">
        <a:xfrm flipH="1">
          <a:off x="1289050" y="38163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232</xdr:row>
      <xdr:rowOff>114300</xdr:rowOff>
    </xdr:from>
    <xdr:to>
      <xdr:col>2</xdr:col>
      <xdr:colOff>76200</xdr:colOff>
      <xdr:row>232</xdr:row>
      <xdr:rowOff>114300</xdr:rowOff>
    </xdr:to>
    <xdr:sp macro="" textlink="">
      <xdr:nvSpPr>
        <xdr:cNvPr id="922" name="Line 8">
          <a:extLst>
            <a:ext uri="{FF2B5EF4-FFF2-40B4-BE49-F238E27FC236}">
              <a16:creationId xmlns:a16="http://schemas.microsoft.com/office/drawing/2014/main" id="{CC6A9F96-9E84-4002-825C-E328F0D58579}"/>
            </a:ext>
          </a:extLst>
        </xdr:cNvPr>
        <xdr:cNvSpPr>
          <a:spLocks noChangeShapeType="1"/>
        </xdr:cNvSpPr>
      </xdr:nvSpPr>
      <xdr:spPr bwMode="auto">
        <a:xfrm flipH="1">
          <a:off x="1289050" y="38163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232</xdr:row>
      <xdr:rowOff>114300</xdr:rowOff>
    </xdr:from>
    <xdr:to>
      <xdr:col>2</xdr:col>
      <xdr:colOff>76200</xdr:colOff>
      <xdr:row>232</xdr:row>
      <xdr:rowOff>114300</xdr:rowOff>
    </xdr:to>
    <xdr:sp macro="" textlink="">
      <xdr:nvSpPr>
        <xdr:cNvPr id="923" name="Line 8">
          <a:extLst>
            <a:ext uri="{FF2B5EF4-FFF2-40B4-BE49-F238E27FC236}">
              <a16:creationId xmlns:a16="http://schemas.microsoft.com/office/drawing/2014/main" id="{DAD215C4-1545-4ADC-A62D-18466C20E415}"/>
            </a:ext>
          </a:extLst>
        </xdr:cNvPr>
        <xdr:cNvSpPr>
          <a:spLocks noChangeShapeType="1"/>
        </xdr:cNvSpPr>
      </xdr:nvSpPr>
      <xdr:spPr bwMode="auto">
        <a:xfrm flipH="1">
          <a:off x="1289050" y="38163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232</xdr:row>
      <xdr:rowOff>114300</xdr:rowOff>
    </xdr:from>
    <xdr:to>
      <xdr:col>2</xdr:col>
      <xdr:colOff>47625</xdr:colOff>
      <xdr:row>232</xdr:row>
      <xdr:rowOff>114300</xdr:rowOff>
    </xdr:to>
    <xdr:sp macro="" textlink="">
      <xdr:nvSpPr>
        <xdr:cNvPr id="924" name="Line 8">
          <a:extLst>
            <a:ext uri="{FF2B5EF4-FFF2-40B4-BE49-F238E27FC236}">
              <a16:creationId xmlns:a16="http://schemas.microsoft.com/office/drawing/2014/main" id="{627258BC-8C08-4D3C-BAB1-B274D4CBCC99}"/>
            </a:ext>
          </a:extLst>
        </xdr:cNvPr>
        <xdr:cNvSpPr>
          <a:spLocks noChangeShapeType="1"/>
        </xdr:cNvSpPr>
      </xdr:nvSpPr>
      <xdr:spPr bwMode="auto">
        <a:xfrm flipH="1">
          <a:off x="1289050" y="38163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232</xdr:row>
      <xdr:rowOff>114300</xdr:rowOff>
    </xdr:from>
    <xdr:to>
      <xdr:col>2</xdr:col>
      <xdr:colOff>47625</xdr:colOff>
      <xdr:row>232</xdr:row>
      <xdr:rowOff>114300</xdr:rowOff>
    </xdr:to>
    <xdr:sp macro="" textlink="">
      <xdr:nvSpPr>
        <xdr:cNvPr id="925" name="Line 8">
          <a:extLst>
            <a:ext uri="{FF2B5EF4-FFF2-40B4-BE49-F238E27FC236}">
              <a16:creationId xmlns:a16="http://schemas.microsoft.com/office/drawing/2014/main" id="{55B03CB0-952A-488F-A018-D0AD6775047E}"/>
            </a:ext>
          </a:extLst>
        </xdr:cNvPr>
        <xdr:cNvSpPr>
          <a:spLocks noChangeShapeType="1"/>
        </xdr:cNvSpPr>
      </xdr:nvSpPr>
      <xdr:spPr bwMode="auto">
        <a:xfrm flipH="1">
          <a:off x="1289050" y="38163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232</xdr:row>
      <xdr:rowOff>114300</xdr:rowOff>
    </xdr:from>
    <xdr:to>
      <xdr:col>2</xdr:col>
      <xdr:colOff>76200</xdr:colOff>
      <xdr:row>232</xdr:row>
      <xdr:rowOff>114300</xdr:rowOff>
    </xdr:to>
    <xdr:sp macro="" textlink="">
      <xdr:nvSpPr>
        <xdr:cNvPr id="926" name="Line 8">
          <a:extLst>
            <a:ext uri="{FF2B5EF4-FFF2-40B4-BE49-F238E27FC236}">
              <a16:creationId xmlns:a16="http://schemas.microsoft.com/office/drawing/2014/main" id="{E7AF4D21-7E43-492E-A4AA-03AF24A1FA22}"/>
            </a:ext>
          </a:extLst>
        </xdr:cNvPr>
        <xdr:cNvSpPr>
          <a:spLocks noChangeShapeType="1"/>
        </xdr:cNvSpPr>
      </xdr:nvSpPr>
      <xdr:spPr bwMode="auto">
        <a:xfrm flipH="1">
          <a:off x="1289050" y="38163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232</xdr:row>
      <xdr:rowOff>114300</xdr:rowOff>
    </xdr:from>
    <xdr:to>
      <xdr:col>2</xdr:col>
      <xdr:colOff>76200</xdr:colOff>
      <xdr:row>232</xdr:row>
      <xdr:rowOff>114300</xdr:rowOff>
    </xdr:to>
    <xdr:sp macro="" textlink="">
      <xdr:nvSpPr>
        <xdr:cNvPr id="927" name="Line 8">
          <a:extLst>
            <a:ext uri="{FF2B5EF4-FFF2-40B4-BE49-F238E27FC236}">
              <a16:creationId xmlns:a16="http://schemas.microsoft.com/office/drawing/2014/main" id="{9BED78AB-4681-4857-89D6-91FBDFFD073C}"/>
            </a:ext>
          </a:extLst>
        </xdr:cNvPr>
        <xdr:cNvSpPr>
          <a:spLocks noChangeShapeType="1"/>
        </xdr:cNvSpPr>
      </xdr:nvSpPr>
      <xdr:spPr bwMode="auto">
        <a:xfrm flipH="1">
          <a:off x="1289050" y="38163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tenniskei.com/2021-nitto-atp-finals-resul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tenniskei.com/2021-nitto-atp-finals-resul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tenniskei.com/2021-nitto-atp-finals-resul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9D8C3-6473-40C2-87CE-1EACFAFE521C}">
  <dimension ref="A1:I22"/>
  <sheetViews>
    <sheetView tabSelected="1" view="pageBreakPreview" zoomScaleNormal="100" zoomScaleSheetLayoutView="100" workbookViewId="0">
      <pane xSplit="1" ySplit="3" topLeftCell="B4" activePane="bottomRight" state="frozen"/>
      <selection pane="topRight" activeCell="B1" sqref="B1"/>
      <selection pane="bottomLeft" activeCell="A4" sqref="A4"/>
      <selection pane="bottomRight" activeCell="B14" sqref="B14"/>
    </sheetView>
  </sheetViews>
  <sheetFormatPr defaultRowHeight="15" x14ac:dyDescent="0.55000000000000004"/>
  <cols>
    <col min="1" max="1" width="8.6640625" style="2"/>
    <col min="2" max="6" width="11.83203125" style="2" customWidth="1"/>
    <col min="7" max="7" width="14" style="2" customWidth="1"/>
    <col min="8" max="9" width="13.6640625" style="2" customWidth="1"/>
    <col min="10" max="16384" width="8.6640625" style="2"/>
  </cols>
  <sheetData>
    <row r="1" spans="1:9" x14ac:dyDescent="0.55000000000000004">
      <c r="A1" s="23" t="s">
        <v>380</v>
      </c>
    </row>
    <row r="2" spans="1:9" x14ac:dyDescent="0.55000000000000004">
      <c r="A2" s="190"/>
      <c r="B2" s="189" t="s">
        <v>370</v>
      </c>
      <c r="C2" s="189"/>
      <c r="D2" s="189"/>
      <c r="E2" s="189"/>
      <c r="F2" s="189"/>
      <c r="G2" s="189"/>
      <c r="H2" s="189" t="s">
        <v>377</v>
      </c>
      <c r="I2" s="189"/>
    </row>
    <row r="3" spans="1:9" x14ac:dyDescent="0.55000000000000004">
      <c r="A3" s="191"/>
      <c r="B3" s="22" t="s">
        <v>371</v>
      </c>
      <c r="C3" s="22" t="s">
        <v>372</v>
      </c>
      <c r="D3" s="22" t="s">
        <v>373</v>
      </c>
      <c r="E3" s="22" t="s">
        <v>374</v>
      </c>
      <c r="F3" s="22" t="s">
        <v>375</v>
      </c>
      <c r="G3" s="22" t="s">
        <v>376</v>
      </c>
      <c r="H3" s="22" t="s">
        <v>378</v>
      </c>
      <c r="I3" s="22" t="s">
        <v>379</v>
      </c>
    </row>
    <row r="4" spans="1:9" ht="19.5" customHeight="1" x14ac:dyDescent="0.55000000000000004">
      <c r="A4" s="21">
        <v>0.375</v>
      </c>
      <c r="B4" s="166" t="s">
        <v>1291</v>
      </c>
      <c r="C4" s="166" t="s">
        <v>1292</v>
      </c>
      <c r="D4" s="173" t="s">
        <v>1197</v>
      </c>
      <c r="E4" s="170" t="s">
        <v>1198</v>
      </c>
      <c r="F4" s="171" t="s">
        <v>1308</v>
      </c>
      <c r="G4" s="187" t="s">
        <v>1314</v>
      </c>
      <c r="H4" s="168" t="s">
        <v>1209</v>
      </c>
      <c r="I4" s="172" t="s">
        <v>1212</v>
      </c>
    </row>
    <row r="5" spans="1:9" ht="19.5" customHeight="1" x14ac:dyDescent="0.55000000000000004">
      <c r="A5" s="21">
        <v>0.39583333333333331</v>
      </c>
      <c r="B5" s="166" t="s">
        <v>1293</v>
      </c>
      <c r="C5" s="166" t="s">
        <v>1294</v>
      </c>
      <c r="D5" s="188" t="s">
        <v>1206</v>
      </c>
      <c r="E5" s="170" t="s">
        <v>1200</v>
      </c>
      <c r="F5" s="171" t="s">
        <v>1309</v>
      </c>
      <c r="G5" s="169" t="s">
        <v>1317</v>
      </c>
      <c r="H5" s="168" t="s">
        <v>1210</v>
      </c>
      <c r="I5" s="172" t="s">
        <v>1213</v>
      </c>
    </row>
    <row r="6" spans="1:9" ht="19.5" customHeight="1" x14ac:dyDescent="0.55000000000000004">
      <c r="A6" s="21">
        <v>0.41666666666666702</v>
      </c>
      <c r="B6" s="166" t="s">
        <v>1295</v>
      </c>
      <c r="C6" s="166" t="s">
        <v>1296</v>
      </c>
      <c r="D6" s="173" t="s">
        <v>1199</v>
      </c>
      <c r="E6" s="170" t="s">
        <v>1202</v>
      </c>
      <c r="F6" s="171" t="s">
        <v>1310</v>
      </c>
      <c r="G6" s="187" t="s">
        <v>1315</v>
      </c>
      <c r="H6" s="168" t="s">
        <v>1211</v>
      </c>
      <c r="I6" s="172" t="s">
        <v>1214</v>
      </c>
    </row>
    <row r="7" spans="1:9" ht="19.5" customHeight="1" x14ac:dyDescent="0.55000000000000004">
      <c r="A7" s="21">
        <v>0.4375</v>
      </c>
      <c r="B7" s="166" t="s">
        <v>1297</v>
      </c>
      <c r="C7" s="166" t="s">
        <v>1298</v>
      </c>
      <c r="D7" s="188" t="s">
        <v>1207</v>
      </c>
      <c r="E7" s="170" t="s">
        <v>1203</v>
      </c>
      <c r="F7" s="171" t="s">
        <v>1311</v>
      </c>
      <c r="G7" s="169" t="s">
        <v>1318</v>
      </c>
      <c r="H7" s="19" t="s">
        <v>1219</v>
      </c>
      <c r="I7" s="19" t="s">
        <v>1220</v>
      </c>
    </row>
    <row r="8" spans="1:9" ht="19.5" customHeight="1" x14ac:dyDescent="0.55000000000000004">
      <c r="A8" s="21">
        <v>0.45833333333333298</v>
      </c>
      <c r="B8" s="166" t="s">
        <v>1299</v>
      </c>
      <c r="C8" s="166" t="s">
        <v>1300</v>
      </c>
      <c r="D8" s="173" t="s">
        <v>1201</v>
      </c>
      <c r="E8" s="170" t="s">
        <v>1204</v>
      </c>
      <c r="F8" s="171" t="s">
        <v>1312</v>
      </c>
      <c r="G8" s="187" t="s">
        <v>1316</v>
      </c>
      <c r="H8" s="19" t="s">
        <v>1221</v>
      </c>
      <c r="I8" s="19" t="s">
        <v>1306</v>
      </c>
    </row>
    <row r="9" spans="1:9" ht="19.5" customHeight="1" x14ac:dyDescent="0.55000000000000004">
      <c r="A9" s="21">
        <v>0.47916666666666702</v>
      </c>
      <c r="B9" s="166" t="s">
        <v>1301</v>
      </c>
      <c r="C9" s="166" t="s">
        <v>1302</v>
      </c>
      <c r="D9" s="188" t="s">
        <v>1208</v>
      </c>
      <c r="E9" s="170" t="s">
        <v>1205</v>
      </c>
      <c r="F9" s="171" t="s">
        <v>1313</v>
      </c>
      <c r="G9" s="169" t="s">
        <v>1319</v>
      </c>
      <c r="H9" s="19" t="s">
        <v>1222</v>
      </c>
      <c r="I9" s="19"/>
    </row>
    <row r="10" spans="1:9" ht="19.5" customHeight="1" x14ac:dyDescent="0.55000000000000004">
      <c r="A10" s="21">
        <v>0.5</v>
      </c>
      <c r="B10" s="166" t="s">
        <v>1303</v>
      </c>
      <c r="C10" s="166" t="s">
        <v>1304</v>
      </c>
      <c r="D10" s="173" t="s">
        <v>1215</v>
      </c>
      <c r="E10" s="173" t="s">
        <v>1216</v>
      </c>
      <c r="F10" s="187" t="s">
        <v>1323</v>
      </c>
      <c r="G10" s="187" t="s">
        <v>1324</v>
      </c>
      <c r="I10" s="19"/>
    </row>
    <row r="11" spans="1:9" ht="19.5" customHeight="1" x14ac:dyDescent="0.55000000000000004">
      <c r="A11" s="21">
        <v>0.52083333333333304</v>
      </c>
      <c r="B11" s="166" t="s">
        <v>1305</v>
      </c>
      <c r="C11" s="19"/>
      <c r="D11" s="173" t="s">
        <v>1217</v>
      </c>
      <c r="E11" s="174" t="s">
        <v>1320</v>
      </c>
      <c r="F11" s="187" t="s">
        <v>1325</v>
      </c>
      <c r="G11" s="22" t="s">
        <v>1327</v>
      </c>
      <c r="H11" s="19"/>
      <c r="I11" s="19"/>
    </row>
    <row r="12" spans="1:9" ht="19.5" customHeight="1" x14ac:dyDescent="0.55000000000000004">
      <c r="A12" s="21">
        <v>0.54166666666666696</v>
      </c>
      <c r="B12" s="167"/>
      <c r="C12" s="167"/>
      <c r="D12" s="173" t="s">
        <v>1218</v>
      </c>
      <c r="E12" s="174" t="s">
        <v>1321</v>
      </c>
      <c r="F12" s="19"/>
      <c r="G12" s="187" t="s">
        <v>1326</v>
      </c>
      <c r="H12" s="19"/>
      <c r="I12" s="19"/>
    </row>
    <row r="13" spans="1:9" ht="19.5" customHeight="1" x14ac:dyDescent="0.55000000000000004">
      <c r="A13" s="21">
        <v>0.5625</v>
      </c>
      <c r="B13" s="167"/>
      <c r="C13" s="167"/>
      <c r="D13" s="19"/>
      <c r="E13" s="174" t="s">
        <v>1322</v>
      </c>
      <c r="F13" s="19"/>
      <c r="G13" s="19"/>
      <c r="H13" s="167"/>
      <c r="I13" s="19"/>
    </row>
    <row r="14" spans="1:9" ht="19.5" customHeight="1" x14ac:dyDescent="0.55000000000000004">
      <c r="A14" s="21">
        <v>0.58333333333333304</v>
      </c>
      <c r="B14" s="167"/>
      <c r="C14" s="167"/>
      <c r="D14" s="19"/>
      <c r="E14" s="19"/>
      <c r="F14" s="19"/>
      <c r="G14" s="19"/>
      <c r="H14" s="167"/>
      <c r="I14" s="19"/>
    </row>
    <row r="15" spans="1:9" ht="19.5" customHeight="1" x14ac:dyDescent="0.55000000000000004">
      <c r="A15" s="21">
        <v>0.60416666666666596</v>
      </c>
      <c r="B15" s="167"/>
      <c r="C15" s="167"/>
      <c r="D15" s="19"/>
      <c r="E15" s="19"/>
      <c r="F15" s="19"/>
      <c r="G15" s="19"/>
      <c r="H15" s="167"/>
      <c r="I15" s="19"/>
    </row>
    <row r="16" spans="1:9" ht="19.5" customHeight="1" x14ac:dyDescent="0.55000000000000004">
      <c r="A16" s="21">
        <v>0.625</v>
      </c>
      <c r="B16" s="167"/>
      <c r="C16" s="167"/>
      <c r="D16" s="19"/>
      <c r="E16" s="19"/>
      <c r="F16" s="19"/>
      <c r="G16" s="19"/>
      <c r="H16" s="167"/>
      <c r="I16" s="19"/>
    </row>
    <row r="17" spans="1:9" ht="19.5" customHeight="1" x14ac:dyDescent="0.55000000000000004">
      <c r="A17" s="21">
        <v>0.64583333333333304</v>
      </c>
      <c r="B17" s="167"/>
      <c r="C17" s="167"/>
      <c r="D17" s="19"/>
      <c r="E17" s="19"/>
      <c r="F17" s="19"/>
      <c r="G17" s="19"/>
      <c r="H17" s="167"/>
      <c r="I17" s="19"/>
    </row>
    <row r="18" spans="1:9" ht="19.5" customHeight="1" x14ac:dyDescent="0.55000000000000004">
      <c r="A18" s="21">
        <v>0.66666666666666596</v>
      </c>
      <c r="B18" s="167"/>
      <c r="C18" s="19"/>
      <c r="D18" s="19"/>
      <c r="E18" s="19"/>
      <c r="F18" s="19"/>
      <c r="G18" s="19"/>
      <c r="H18" s="167"/>
      <c r="I18" s="19"/>
    </row>
    <row r="19" spans="1:9" ht="19.5" customHeight="1" x14ac:dyDescent="0.55000000000000004">
      <c r="A19" s="21">
        <v>0.6875</v>
      </c>
      <c r="B19" s="19"/>
      <c r="C19" s="19"/>
      <c r="D19" s="19"/>
      <c r="E19" s="19"/>
      <c r="F19" s="19"/>
      <c r="G19" s="19"/>
      <c r="H19" s="19"/>
      <c r="I19" s="19"/>
    </row>
    <row r="20" spans="1:9" ht="19.5" customHeight="1" x14ac:dyDescent="0.55000000000000004">
      <c r="A20" s="21">
        <v>0.70833333333333304</v>
      </c>
      <c r="B20" s="19"/>
      <c r="C20" s="19"/>
      <c r="D20" s="19"/>
      <c r="E20" s="19"/>
      <c r="F20" s="19"/>
      <c r="G20" s="19"/>
      <c r="H20" s="19"/>
      <c r="I20" s="19"/>
    </row>
    <row r="21" spans="1:9" ht="19.5" customHeight="1" x14ac:dyDescent="0.55000000000000004">
      <c r="A21" s="21">
        <v>0.72916666666666596</v>
      </c>
      <c r="B21" s="19"/>
      <c r="C21" s="19"/>
      <c r="D21" s="19"/>
      <c r="E21" s="19"/>
      <c r="F21" s="19"/>
      <c r="G21" s="19"/>
      <c r="H21" s="19"/>
      <c r="I21" s="19"/>
    </row>
    <row r="22" spans="1:9" ht="19.5" customHeight="1" x14ac:dyDescent="0.55000000000000004">
      <c r="A22" s="21">
        <v>0.75</v>
      </c>
      <c r="B22" s="19"/>
      <c r="C22" s="19"/>
      <c r="D22" s="19"/>
      <c r="E22" s="19"/>
      <c r="F22" s="19"/>
      <c r="G22" s="19"/>
      <c r="H22" s="19"/>
      <c r="I22" s="19"/>
    </row>
  </sheetData>
  <mergeCells count="3">
    <mergeCell ref="B2:G2"/>
    <mergeCell ref="H2:I2"/>
    <mergeCell ref="A2:A3"/>
  </mergeCells>
  <phoneticPr fontId="2"/>
  <pageMargins left="0.7" right="0.7" top="0.75" bottom="0.75" header="0.3" footer="0.3"/>
  <pageSetup paperSize="9" orientation="landscape"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02B1F-D980-4A67-9983-16A211FBF5D0}">
  <sheetPr>
    <pageSetUpPr fitToPage="1"/>
  </sheetPr>
  <dimension ref="A1:AN26"/>
  <sheetViews>
    <sheetView showGridLines="0" showWhiteSpace="0" topLeftCell="C1" zoomScaleNormal="100" zoomScaleSheetLayoutView="70" zoomScalePageLayoutView="70" workbookViewId="0">
      <selection activeCell="C5" sqref="C5:F5"/>
    </sheetView>
  </sheetViews>
  <sheetFormatPr defaultRowHeight="15" x14ac:dyDescent="0.55000000000000004"/>
  <cols>
    <col min="1" max="2" width="4" style="2" hidden="1" customWidth="1"/>
    <col min="3" max="40" width="4" style="2" customWidth="1"/>
    <col min="41" max="58" width="4.08203125" style="2" customWidth="1"/>
    <col min="59" max="16384" width="8.6640625" style="2"/>
  </cols>
  <sheetData>
    <row r="1" spans="1:40" ht="24.5" x14ac:dyDescent="0.55000000000000004">
      <c r="B1" s="161"/>
      <c r="C1" s="161" t="s">
        <v>1188</v>
      </c>
      <c r="D1" s="161"/>
      <c r="E1" s="161"/>
      <c r="F1" s="161"/>
      <c r="G1" s="161"/>
      <c r="H1" s="161"/>
      <c r="I1" s="161"/>
      <c r="J1" s="161"/>
      <c r="K1" s="161"/>
      <c r="L1" s="161"/>
      <c r="M1" s="161"/>
      <c r="N1" s="161"/>
      <c r="O1" s="161"/>
      <c r="P1" s="161"/>
      <c r="Q1" s="161"/>
      <c r="R1" s="161"/>
      <c r="S1" s="161"/>
      <c r="T1" s="161"/>
      <c r="U1" s="161"/>
      <c r="V1" s="161"/>
      <c r="W1" s="161"/>
      <c r="X1" s="161"/>
      <c r="Y1" s="161"/>
      <c r="Z1" s="161"/>
      <c r="AA1" s="161"/>
      <c r="AB1" s="161"/>
      <c r="AC1" s="161"/>
      <c r="AD1" s="161"/>
      <c r="AE1" s="161"/>
      <c r="AF1" s="161"/>
      <c r="AG1" s="161"/>
      <c r="AH1" s="161"/>
      <c r="AI1" s="161"/>
      <c r="AJ1" s="161"/>
      <c r="AK1" s="161"/>
      <c r="AL1" s="161"/>
      <c r="AM1" s="161"/>
      <c r="AN1" s="161"/>
    </row>
    <row r="2" spans="1:40" ht="22" x14ac:dyDescent="0.55000000000000004">
      <c r="A2" s="229" t="s">
        <v>1189</v>
      </c>
      <c r="B2" s="229"/>
      <c r="C2" s="229"/>
      <c r="D2" s="229"/>
      <c r="E2" s="229"/>
      <c r="F2" s="229"/>
      <c r="G2" s="229"/>
      <c r="H2" s="229"/>
      <c r="I2" s="229"/>
      <c r="J2" s="230" t="s">
        <v>10</v>
      </c>
      <c r="K2" s="230"/>
      <c r="L2" s="230"/>
      <c r="M2" s="230"/>
      <c r="N2" s="230"/>
      <c r="O2" s="230"/>
      <c r="P2" s="230"/>
      <c r="Q2" s="230"/>
      <c r="R2" s="230"/>
      <c r="S2" s="230"/>
      <c r="T2" s="230"/>
      <c r="U2" s="230"/>
      <c r="V2" s="230"/>
      <c r="W2" s="230"/>
      <c r="X2" s="230"/>
      <c r="Y2" s="230"/>
      <c r="Z2" s="230"/>
      <c r="AA2" s="230"/>
      <c r="AB2" s="230"/>
      <c r="AC2" s="230"/>
      <c r="AD2" s="230"/>
      <c r="AE2" s="230"/>
      <c r="AF2" s="230"/>
      <c r="AG2" s="230"/>
      <c r="AH2" s="230"/>
      <c r="AI2" s="230"/>
      <c r="AJ2" s="230"/>
      <c r="AK2" s="230"/>
      <c r="AL2" s="230"/>
      <c r="AM2" s="230"/>
      <c r="AN2" s="230"/>
    </row>
    <row r="3" spans="1:40" ht="15" customHeight="1" x14ac:dyDescent="0.55000000000000004"/>
    <row r="4" spans="1:40" ht="15" customHeight="1" x14ac:dyDescent="0.55000000000000004">
      <c r="A4" s="1"/>
      <c r="B4" s="1"/>
      <c r="C4" s="2" t="s">
        <v>1334</v>
      </c>
      <c r="D4" s="1"/>
      <c r="E4" s="1"/>
      <c r="F4" s="1"/>
      <c r="G4" s="1"/>
      <c r="H4" s="1"/>
      <c r="I4" s="1"/>
      <c r="J4" s="1"/>
      <c r="K4" s="1"/>
      <c r="L4" s="1"/>
      <c r="M4" s="1"/>
      <c r="N4" s="1"/>
      <c r="O4" s="1"/>
      <c r="P4" s="1"/>
      <c r="Q4" s="1"/>
      <c r="R4" s="1"/>
      <c r="S4" s="1"/>
      <c r="U4" s="1"/>
      <c r="V4" s="1"/>
      <c r="X4" s="1"/>
      <c r="Y4" s="1"/>
      <c r="Z4" s="1"/>
      <c r="AA4" s="1"/>
      <c r="AB4" s="1"/>
    </row>
    <row r="5" spans="1:40" ht="15" customHeight="1" x14ac:dyDescent="0.55000000000000004">
      <c r="A5" s="10" t="s">
        <v>369</v>
      </c>
      <c r="B5" s="1"/>
      <c r="C5" s="225" t="s">
        <v>6</v>
      </c>
      <c r="D5" s="226"/>
      <c r="E5" s="226"/>
      <c r="F5" s="227"/>
      <c r="G5" s="16" t="str">
        <f>C6</f>
        <v>山口</v>
      </c>
      <c r="H5" s="17" t="s">
        <v>15</v>
      </c>
      <c r="I5" s="18" t="str">
        <f>E6</f>
        <v>新谷</v>
      </c>
      <c r="J5" s="16" t="str">
        <f>C8</f>
        <v>齊田</v>
      </c>
      <c r="K5" s="17" t="s">
        <v>15</v>
      </c>
      <c r="L5" s="18" t="str">
        <f>E8</f>
        <v>生田</v>
      </c>
      <c r="M5" s="16" t="str">
        <f>C10</f>
        <v>岡</v>
      </c>
      <c r="N5" s="17" t="s">
        <v>15</v>
      </c>
      <c r="O5" s="18" t="str">
        <f>E10</f>
        <v>三箇</v>
      </c>
      <c r="P5" s="16" t="str">
        <f>C12</f>
        <v>牛道</v>
      </c>
      <c r="Q5" s="17" t="s">
        <v>15</v>
      </c>
      <c r="R5" s="18" t="str">
        <f>E12</f>
        <v>竹田</v>
      </c>
      <c r="S5" s="16" t="str">
        <f>C14</f>
        <v>澁谷</v>
      </c>
      <c r="T5" s="17" t="s">
        <v>15</v>
      </c>
      <c r="U5" s="18" t="str">
        <f>E14</f>
        <v>門根</v>
      </c>
      <c r="V5" s="16" t="str">
        <f>C14</f>
        <v>澁谷</v>
      </c>
      <c r="W5" s="17" t="s">
        <v>15</v>
      </c>
      <c r="X5" s="18" t="str">
        <f>E14</f>
        <v>門根</v>
      </c>
      <c r="Y5" s="228" t="s">
        <v>0</v>
      </c>
      <c r="Z5" s="228"/>
      <c r="AA5" s="228"/>
      <c r="AB5" s="228"/>
    </row>
    <row r="6" spans="1:40" ht="15" customHeight="1" x14ac:dyDescent="0.55000000000000004">
      <c r="A6" s="202" t="s">
        <v>1223</v>
      </c>
      <c r="B6" s="202"/>
      <c r="C6" s="217" t="str">
        <f>IF(A6="","",VLOOKUP(A6,登録No.!$A$3:$N$508,2,FALSE))</f>
        <v>山口</v>
      </c>
      <c r="D6" s="218"/>
      <c r="E6" s="219" t="str">
        <f>IF(A7="","",VLOOKUP(A7,登録No.!$A$3:$N$508,2,FALSE))</f>
        <v>新谷</v>
      </c>
      <c r="F6" s="220"/>
      <c r="G6" s="192"/>
      <c r="H6" s="193"/>
      <c r="I6" s="194"/>
      <c r="J6" s="211" t="str">
        <f>IF(K6="","①",IF(K6&gt;L6,"〇","×"))</f>
        <v>①</v>
      </c>
      <c r="K6" s="223"/>
      <c r="L6" s="221"/>
      <c r="M6" s="211" t="s">
        <v>357</v>
      </c>
      <c r="N6" s="223"/>
      <c r="O6" s="221"/>
      <c r="P6" s="211" t="s">
        <v>360</v>
      </c>
      <c r="Q6" s="223"/>
      <c r="R6" s="221"/>
      <c r="S6" s="211" t="s">
        <v>363</v>
      </c>
      <c r="T6" s="223"/>
      <c r="U6" s="221"/>
      <c r="V6" s="211" t="s">
        <v>368</v>
      </c>
      <c r="W6" s="223"/>
      <c r="X6" s="221"/>
      <c r="Y6" s="198" t="str">
        <f>IF(K6="","勝",COUNTIF(J6:U6,"〇"))</f>
        <v>勝</v>
      </c>
      <c r="Z6" s="199"/>
      <c r="AA6" s="200" t="str">
        <f>IF(K6="","敗",COUNTIF(J6:U6,"×"))</f>
        <v>敗</v>
      </c>
      <c r="AB6" s="201"/>
    </row>
    <row r="7" spans="1:40" x14ac:dyDescent="0.55000000000000004">
      <c r="A7" s="202" t="s">
        <v>1224</v>
      </c>
      <c r="B7" s="202"/>
      <c r="C7" s="203" t="str">
        <f>IF(A6="","",VLOOKUP(A6,登録No.!$A$3:$N$508,4,FALSE))</f>
        <v>Kテニス</v>
      </c>
      <c r="D7" s="204"/>
      <c r="E7" s="205" t="str">
        <f>IF(A7="","",VLOOKUP(A7,登録No.!$A$3:$N$508,4,FALSE))</f>
        <v>Kテニス</v>
      </c>
      <c r="F7" s="206"/>
      <c r="G7" s="195"/>
      <c r="H7" s="196"/>
      <c r="I7" s="197"/>
      <c r="J7" s="212"/>
      <c r="K7" s="224"/>
      <c r="L7" s="222"/>
      <c r="M7" s="212"/>
      <c r="N7" s="224"/>
      <c r="O7" s="222"/>
      <c r="P7" s="212"/>
      <c r="Q7" s="224"/>
      <c r="R7" s="222"/>
      <c r="S7" s="212"/>
      <c r="T7" s="224"/>
      <c r="U7" s="222"/>
      <c r="V7" s="212"/>
      <c r="W7" s="224"/>
      <c r="X7" s="222"/>
      <c r="Y7" s="207" t="str">
        <f>IF(N6="","ゲーム取得率",SUM(K6,N6,Q6,T6)/SUM(J6:U6))</f>
        <v>ゲーム取得率</v>
      </c>
      <c r="Z7" s="208"/>
      <c r="AA7" s="209" t="s">
        <v>13</v>
      </c>
      <c r="AB7" s="210"/>
    </row>
    <row r="8" spans="1:40" x14ac:dyDescent="0.55000000000000004">
      <c r="A8" s="202"/>
      <c r="B8" s="202"/>
      <c r="C8" s="217" t="s">
        <v>1229</v>
      </c>
      <c r="D8" s="218"/>
      <c r="E8" s="219" t="s">
        <v>1231</v>
      </c>
      <c r="F8" s="220"/>
      <c r="G8" s="211" t="str">
        <f>IF(K6="","",IF(J6="〇","×","〇"))</f>
        <v/>
      </c>
      <c r="H8" s="213" t="str">
        <f>IF(L6="","",L6)</f>
        <v/>
      </c>
      <c r="I8" s="215" t="str">
        <f>IF(K6="","",K6)</f>
        <v/>
      </c>
      <c r="J8" s="192"/>
      <c r="K8" s="193"/>
      <c r="L8" s="194"/>
      <c r="M8" s="211" t="s">
        <v>364</v>
      </c>
      <c r="N8" s="223"/>
      <c r="O8" s="221"/>
      <c r="P8" s="211" t="s">
        <v>367</v>
      </c>
      <c r="Q8" s="223"/>
      <c r="R8" s="221"/>
      <c r="S8" s="211" t="s">
        <v>361</v>
      </c>
      <c r="T8" s="223"/>
      <c r="U8" s="221"/>
      <c r="V8" s="211" t="s">
        <v>359</v>
      </c>
      <c r="W8" s="223"/>
      <c r="X8" s="221"/>
      <c r="Y8" s="198" t="str">
        <f>IF(G8="","勝",COUNTIF(G8:U8,"〇"))</f>
        <v>勝</v>
      </c>
      <c r="Z8" s="199"/>
      <c r="AA8" s="200" t="str">
        <f>IF(H8="","敗",COUNTIF(G8:U8,"×"))</f>
        <v>敗</v>
      </c>
      <c r="AB8" s="201"/>
    </row>
    <row r="9" spans="1:40" x14ac:dyDescent="0.55000000000000004">
      <c r="A9" s="202"/>
      <c r="B9" s="202"/>
      <c r="C9" s="203" t="s">
        <v>1230</v>
      </c>
      <c r="D9" s="204"/>
      <c r="E9" s="205" t="s">
        <v>1230</v>
      </c>
      <c r="F9" s="206"/>
      <c r="G9" s="212"/>
      <c r="H9" s="214"/>
      <c r="I9" s="216"/>
      <c r="J9" s="195"/>
      <c r="K9" s="196"/>
      <c r="L9" s="197"/>
      <c r="M9" s="212"/>
      <c r="N9" s="224"/>
      <c r="O9" s="222"/>
      <c r="P9" s="212"/>
      <c r="Q9" s="224"/>
      <c r="R9" s="222"/>
      <c r="S9" s="212"/>
      <c r="T9" s="224"/>
      <c r="U9" s="222"/>
      <c r="V9" s="212"/>
      <c r="W9" s="224"/>
      <c r="X9" s="222"/>
      <c r="Y9" s="207" t="str">
        <f>IF(N8="","ゲーム取得率",SUM(H8,N8,Q8,T8)/SUM(G8:U8))</f>
        <v>ゲーム取得率</v>
      </c>
      <c r="Z9" s="208"/>
      <c r="AA9" s="209" t="s">
        <v>13</v>
      </c>
      <c r="AB9" s="210"/>
    </row>
    <row r="10" spans="1:40" x14ac:dyDescent="0.55000000000000004">
      <c r="A10" s="202" t="s">
        <v>1232</v>
      </c>
      <c r="B10" s="202"/>
      <c r="C10" s="217" t="str">
        <f>IF(A10="","",VLOOKUP(A10,登録No.!$A$3:$N$508,2,FALSE))</f>
        <v>岡</v>
      </c>
      <c r="D10" s="218"/>
      <c r="E10" s="219" t="str">
        <f>IF(A11="","",VLOOKUP(A11,登録No.!$A$3:$N$508,2,FALSE))</f>
        <v>三箇</v>
      </c>
      <c r="F10" s="220"/>
      <c r="G10" s="211" t="str">
        <f>IF(N6="","",IF(M6="〇","×","〇"))</f>
        <v/>
      </c>
      <c r="H10" s="213" t="str">
        <f>IF(O6="","",O6)</f>
        <v/>
      </c>
      <c r="I10" s="215" t="str">
        <f>IF(N6="","",N6)</f>
        <v/>
      </c>
      <c r="J10" s="211" t="str">
        <f>IF(N8="","",IF(M8="〇","×","〇"))</f>
        <v/>
      </c>
      <c r="K10" s="213" t="str">
        <f>IF(O8="","",O8)</f>
        <v/>
      </c>
      <c r="L10" s="215" t="str">
        <f>IF(N8="","",N8)</f>
        <v/>
      </c>
      <c r="M10" s="192"/>
      <c r="N10" s="193"/>
      <c r="O10" s="194"/>
      <c r="P10" s="211" t="str">
        <f>IF(Q10="","②",IF(Q10&gt;R10,"〇","×"))</f>
        <v>②</v>
      </c>
      <c r="Q10" s="223"/>
      <c r="R10" s="221"/>
      <c r="S10" s="211" t="s">
        <v>366</v>
      </c>
      <c r="T10" s="223"/>
      <c r="U10" s="221"/>
      <c r="V10" s="211" t="s">
        <v>362</v>
      </c>
      <c r="W10" s="223"/>
      <c r="X10" s="221"/>
      <c r="Y10" s="198" t="str">
        <f>IF(H10="","勝",COUNTIF(G10:U10,"〇"))</f>
        <v>勝</v>
      </c>
      <c r="Z10" s="199"/>
      <c r="AA10" s="200" t="str">
        <f>IF(H10="","敗",COUNTIF(G10:U10,"×"))</f>
        <v>敗</v>
      </c>
      <c r="AB10" s="201"/>
    </row>
    <row r="11" spans="1:40" x14ac:dyDescent="0.55000000000000004">
      <c r="A11" s="202" t="s">
        <v>1233</v>
      </c>
      <c r="B11" s="202"/>
      <c r="C11" s="203" t="str">
        <f>IF(A10="","",VLOOKUP(A10,登録No.!$A$3:$N$508,4,FALSE))</f>
        <v>アンヴァース</v>
      </c>
      <c r="D11" s="204"/>
      <c r="E11" s="205" t="str">
        <f>IF(A11="","",VLOOKUP(A11,登録No.!$A$3:$N$508,4,FALSE))</f>
        <v>アンヴァース</v>
      </c>
      <c r="F11" s="206"/>
      <c r="G11" s="212"/>
      <c r="H11" s="214"/>
      <c r="I11" s="216"/>
      <c r="J11" s="212"/>
      <c r="K11" s="214"/>
      <c r="L11" s="216"/>
      <c r="M11" s="195"/>
      <c r="N11" s="196"/>
      <c r="O11" s="197"/>
      <c r="P11" s="212"/>
      <c r="Q11" s="224"/>
      <c r="R11" s="222"/>
      <c r="S11" s="212"/>
      <c r="T11" s="224"/>
      <c r="U11" s="222"/>
      <c r="V11" s="212"/>
      <c r="W11" s="224"/>
      <c r="X11" s="222"/>
      <c r="Y11" s="207" t="str">
        <f>IF(H10="","ゲーム取得率",SUM(H10,K10,Q10,T10)/SUM(G10:U10))</f>
        <v>ゲーム取得率</v>
      </c>
      <c r="Z11" s="208"/>
      <c r="AA11" s="209" t="s">
        <v>13</v>
      </c>
      <c r="AB11" s="210"/>
    </row>
    <row r="12" spans="1:40" x14ac:dyDescent="0.55000000000000004">
      <c r="A12" s="202" t="s">
        <v>1225</v>
      </c>
      <c r="B12" s="202"/>
      <c r="C12" s="217" t="str">
        <f>IF(A12="","",VLOOKUP(A12,登録No.!$A$3:$N$508,2,FALSE))</f>
        <v>牛道</v>
      </c>
      <c r="D12" s="218"/>
      <c r="E12" s="219" t="str">
        <f>IF(A13="","",VLOOKUP(A13,登録No.!$A$3:$N$508,2,FALSE))</f>
        <v>竹田</v>
      </c>
      <c r="F12" s="220"/>
      <c r="G12" s="211" t="str">
        <f>IF(Q6="","",IF(P6="〇","×","〇"))</f>
        <v/>
      </c>
      <c r="H12" s="213" t="str">
        <f>IF(R6="","",R6)</f>
        <v/>
      </c>
      <c r="I12" s="215" t="str">
        <f>IF(Q6="","",Q6)</f>
        <v/>
      </c>
      <c r="J12" s="211" t="str">
        <f>IF(Q8="","",IF(P8="〇","×","〇"))</f>
        <v/>
      </c>
      <c r="K12" s="213" t="str">
        <f>IF(R8="","",R8)</f>
        <v/>
      </c>
      <c r="L12" s="215" t="str">
        <f>IF(Q8="","",Q8)</f>
        <v/>
      </c>
      <c r="M12" s="211" t="str">
        <f>IF(Q10="","",IF(P10="〇","×","〇"))</f>
        <v/>
      </c>
      <c r="N12" s="213" t="str">
        <f>IF(R10="","",R10)</f>
        <v/>
      </c>
      <c r="O12" s="215" t="str">
        <f>IF(Q10="","",Q10)</f>
        <v/>
      </c>
      <c r="P12" s="192"/>
      <c r="Q12" s="193"/>
      <c r="R12" s="194"/>
      <c r="S12" s="211" t="s">
        <v>358</v>
      </c>
      <c r="T12" s="223"/>
      <c r="U12" s="221"/>
      <c r="V12" s="211" t="s">
        <v>365</v>
      </c>
      <c r="W12" s="223"/>
      <c r="X12" s="221"/>
      <c r="Y12" s="198" t="str">
        <f>IF(H12="","勝",COUNTIF(G12:U12,"〇"))</f>
        <v>勝</v>
      </c>
      <c r="Z12" s="199"/>
      <c r="AA12" s="200" t="str">
        <f>IF(H12="","敗",COUNTIF(G12:U12,"×"))</f>
        <v>敗</v>
      </c>
      <c r="AB12" s="201"/>
    </row>
    <row r="13" spans="1:40" x14ac:dyDescent="0.55000000000000004">
      <c r="A13" s="202" t="s">
        <v>1226</v>
      </c>
      <c r="B13" s="202"/>
      <c r="C13" s="203" t="str">
        <f>IF(A12="","",VLOOKUP(A12,登録No.!$A$3:$N$508,4,FALSE))</f>
        <v>うさかめ</v>
      </c>
      <c r="D13" s="204"/>
      <c r="E13" s="205" t="str">
        <f>IF(A13="","",VLOOKUP(A13,登録No.!$A$3:$N$508,4,FALSE))</f>
        <v>うさかめ</v>
      </c>
      <c r="F13" s="206"/>
      <c r="G13" s="212"/>
      <c r="H13" s="214"/>
      <c r="I13" s="216"/>
      <c r="J13" s="212"/>
      <c r="K13" s="214"/>
      <c r="L13" s="216"/>
      <c r="M13" s="212"/>
      <c r="N13" s="214"/>
      <c r="O13" s="216"/>
      <c r="P13" s="195"/>
      <c r="Q13" s="196"/>
      <c r="R13" s="197"/>
      <c r="S13" s="212"/>
      <c r="T13" s="224"/>
      <c r="U13" s="222"/>
      <c r="V13" s="212"/>
      <c r="W13" s="224"/>
      <c r="X13" s="222"/>
      <c r="Y13" s="207" t="str">
        <f>IF(H12="","ゲーム取得率",SUM(H12,K12,N12,T12)/SUM(G12:U12))</f>
        <v>ゲーム取得率</v>
      </c>
      <c r="Z13" s="208"/>
      <c r="AA13" s="209" t="s">
        <v>13</v>
      </c>
      <c r="AB13" s="210"/>
    </row>
    <row r="14" spans="1:40" x14ac:dyDescent="0.55000000000000004">
      <c r="A14" s="202" t="s">
        <v>1227</v>
      </c>
      <c r="B14" s="202"/>
      <c r="C14" s="217" t="str">
        <f>IF(A14="","",VLOOKUP(A14,登録No.!$A$3:$N$508,2,FALSE))</f>
        <v>澁谷</v>
      </c>
      <c r="D14" s="218"/>
      <c r="E14" s="219" t="str">
        <f>IF(A15="","",VLOOKUP(A15,登録No.!$A$3:$N$508,2,FALSE))</f>
        <v>門根</v>
      </c>
      <c r="F14" s="220"/>
      <c r="G14" s="211" t="str">
        <f>IF(T6="","",IF(S6="〇","×","〇"))</f>
        <v/>
      </c>
      <c r="H14" s="213" t="str">
        <f>IF(U6="","",U6)</f>
        <v/>
      </c>
      <c r="I14" s="215" t="str">
        <f>IF(T6="","",T6)</f>
        <v/>
      </c>
      <c r="J14" s="211" t="str">
        <f>IF(T8="","",IF(S8="〇","×","〇"))</f>
        <v/>
      </c>
      <c r="K14" s="213" t="str">
        <f>IF(U8="","",U8)</f>
        <v/>
      </c>
      <c r="L14" s="215" t="str">
        <f>IF(T8="","",T8)</f>
        <v/>
      </c>
      <c r="M14" s="211" t="str">
        <f>IF(T10="","",IF(S10="〇","×","〇"))</f>
        <v/>
      </c>
      <c r="N14" s="213" t="str">
        <f>IF(U10="","",U10)</f>
        <v/>
      </c>
      <c r="O14" s="215" t="str">
        <f>IF(T10="","",T10)</f>
        <v/>
      </c>
      <c r="P14" s="211" t="str">
        <f>IF(T12="","",IF(S12="〇","×","〇"))</f>
        <v/>
      </c>
      <c r="Q14" s="213" t="str">
        <f>IF(U12="","",U12)</f>
        <v/>
      </c>
      <c r="R14" s="215" t="str">
        <f>IF(T12="","",T12)</f>
        <v/>
      </c>
      <c r="S14" s="192"/>
      <c r="T14" s="193"/>
      <c r="U14" s="194"/>
      <c r="V14" s="211" t="s">
        <v>356</v>
      </c>
      <c r="W14" s="223"/>
      <c r="X14" s="221"/>
      <c r="Y14" s="198" t="str">
        <f>IF(H14="","勝",COUNTIF(G14:U14,"〇"))</f>
        <v>勝</v>
      </c>
      <c r="Z14" s="199"/>
      <c r="AA14" s="200" t="str">
        <f>IF(H14="","敗",COUNTIF(G14:U14,"×"))</f>
        <v>敗</v>
      </c>
      <c r="AB14" s="201"/>
    </row>
    <row r="15" spans="1:40" x14ac:dyDescent="0.55000000000000004">
      <c r="A15" s="202" t="s">
        <v>1228</v>
      </c>
      <c r="B15" s="202"/>
      <c r="C15" s="203" t="str">
        <f>IF(A14="","",VLOOKUP(A14,登録No.!$A$3:$N$508,4,FALSE))</f>
        <v>グリフィンズ</v>
      </c>
      <c r="D15" s="204"/>
      <c r="E15" s="205" t="str">
        <f>IF(A15="","",VLOOKUP(A15,登録No.!$A$3:$N$508,4,FALSE))</f>
        <v>グリフィンズ</v>
      </c>
      <c r="F15" s="206"/>
      <c r="G15" s="212"/>
      <c r="H15" s="214"/>
      <c r="I15" s="216"/>
      <c r="J15" s="212"/>
      <c r="K15" s="214"/>
      <c r="L15" s="216"/>
      <c r="M15" s="212"/>
      <c r="N15" s="214"/>
      <c r="O15" s="216"/>
      <c r="P15" s="212"/>
      <c r="Q15" s="214"/>
      <c r="R15" s="216"/>
      <c r="S15" s="195"/>
      <c r="T15" s="196"/>
      <c r="U15" s="197"/>
      <c r="V15" s="212"/>
      <c r="W15" s="224"/>
      <c r="X15" s="222"/>
      <c r="Y15" s="207" t="str">
        <f>IF(H14="","ゲーム取得率",SUM(H14,K14,N14,Q14)/SUM(G14:U14))</f>
        <v>ゲーム取得率</v>
      </c>
      <c r="Z15" s="208"/>
      <c r="AA15" s="209" t="s">
        <v>13</v>
      </c>
      <c r="AB15" s="210"/>
    </row>
    <row r="16" spans="1:40" x14ac:dyDescent="0.55000000000000004">
      <c r="A16" s="202" t="s">
        <v>1234</v>
      </c>
      <c r="B16" s="202"/>
      <c r="C16" s="217" t="str">
        <f>IF(A16="","",VLOOKUP(A16,登録No.!$A$3:$N$508,2,FALSE))</f>
        <v>服部</v>
      </c>
      <c r="D16" s="218"/>
      <c r="E16" s="219" t="s">
        <v>1235</v>
      </c>
      <c r="F16" s="220"/>
      <c r="G16" s="211" t="str">
        <f>IF(W6="","",IF(V6="〇","×","〇"))</f>
        <v/>
      </c>
      <c r="H16" s="213" t="str">
        <f>IF(X8="","",X8)</f>
        <v/>
      </c>
      <c r="I16" s="215" t="str">
        <f>IF(W8="","",W8)</f>
        <v/>
      </c>
      <c r="J16" s="211" t="str">
        <f>IF(W8="","",IF(V8="〇","×","〇"))</f>
        <v/>
      </c>
      <c r="K16" s="213" t="str">
        <f>IF(X8="","",X8)</f>
        <v/>
      </c>
      <c r="L16" s="215" t="str">
        <f>IF(W8="","",W8)</f>
        <v/>
      </c>
      <c r="M16" s="211" t="str">
        <f>IF(W10="","",IF(V10="〇","×","〇"))</f>
        <v/>
      </c>
      <c r="N16" s="213" t="str">
        <f>IF(X10="","",X10)</f>
        <v/>
      </c>
      <c r="O16" s="215" t="str">
        <f>IF(W10="","",W10)</f>
        <v/>
      </c>
      <c r="P16" s="211" t="str">
        <f>IF(W12="","",IF(V12="〇","×","〇"))</f>
        <v/>
      </c>
      <c r="Q16" s="213" t="str">
        <f>IF(X12="","",X12)</f>
        <v/>
      </c>
      <c r="R16" s="215" t="str">
        <f>IF(W12="","",W12)</f>
        <v/>
      </c>
      <c r="S16" s="211" t="str">
        <f>IF(W14="","",IF(V14="〇","×","〇"))</f>
        <v/>
      </c>
      <c r="T16" s="213" t="str">
        <f>IF(X14="","",X14)</f>
        <v/>
      </c>
      <c r="U16" s="215" t="str">
        <f>IF(W14="","",W14)</f>
        <v/>
      </c>
      <c r="V16" s="192"/>
      <c r="W16" s="193"/>
      <c r="X16" s="194"/>
      <c r="Y16" s="198" t="str">
        <f>IF(H16="","勝",COUNTIF(G16:U16,"〇"))</f>
        <v>勝</v>
      </c>
      <c r="Z16" s="199"/>
      <c r="AA16" s="200" t="str">
        <f>IF(H16="","敗",COUNTIF(G16:U16,"×"))</f>
        <v>敗</v>
      </c>
      <c r="AB16" s="201"/>
    </row>
    <row r="17" spans="1:28" ht="15" customHeight="1" x14ac:dyDescent="0.55000000000000004">
      <c r="A17" s="202"/>
      <c r="B17" s="202"/>
      <c r="C17" s="203" t="str">
        <f>IF(A16="","",VLOOKUP(A16,登録No.!$A$3:$N$508,4,FALSE))</f>
        <v>県立大</v>
      </c>
      <c r="D17" s="204"/>
      <c r="E17" s="205" t="s">
        <v>1230</v>
      </c>
      <c r="F17" s="206"/>
      <c r="G17" s="212"/>
      <c r="H17" s="214"/>
      <c r="I17" s="216"/>
      <c r="J17" s="212"/>
      <c r="K17" s="214"/>
      <c r="L17" s="216"/>
      <c r="M17" s="212"/>
      <c r="N17" s="214"/>
      <c r="O17" s="216"/>
      <c r="P17" s="212"/>
      <c r="Q17" s="214"/>
      <c r="R17" s="216"/>
      <c r="S17" s="212"/>
      <c r="T17" s="214"/>
      <c r="U17" s="216"/>
      <c r="V17" s="195"/>
      <c r="W17" s="196"/>
      <c r="X17" s="197"/>
      <c r="Y17" s="207" t="str">
        <f>IF(H16="","ゲーム取得率",SUM(H16,K16,N16,Q16)/SUM(G16:U16))</f>
        <v>ゲーム取得率</v>
      </c>
      <c r="Z17" s="208"/>
      <c r="AA17" s="209" t="s">
        <v>13</v>
      </c>
      <c r="AB17" s="210"/>
    </row>
    <row r="18" spans="1:28" ht="15" customHeight="1" x14ac:dyDescent="0.55000000000000004"/>
    <row r="19" spans="1:28" ht="15" customHeight="1" x14ac:dyDescent="0.55000000000000004">
      <c r="A19" s="1"/>
      <c r="B19" s="1"/>
      <c r="D19" s="2" t="s">
        <v>1328</v>
      </c>
    </row>
    <row r="20" spans="1:28" ht="15" customHeight="1" x14ac:dyDescent="0.55000000000000004">
      <c r="A20" s="1"/>
      <c r="B20" s="1"/>
    </row>
    <row r="21" spans="1:28" ht="15" customHeight="1" x14ac:dyDescent="0.55000000000000004">
      <c r="A21" s="1"/>
      <c r="B21" s="1"/>
    </row>
    <row r="22" spans="1:28" ht="15" customHeight="1" x14ac:dyDescent="0.55000000000000004">
      <c r="A22" s="1"/>
      <c r="B22" s="1"/>
    </row>
    <row r="23" spans="1:28" ht="15" customHeight="1" x14ac:dyDescent="0.55000000000000004">
      <c r="A23" s="1"/>
      <c r="B23" s="1"/>
    </row>
    <row r="24" spans="1:28" x14ac:dyDescent="0.55000000000000004">
      <c r="A24" s="1"/>
      <c r="B24" s="1"/>
    </row>
    <row r="25" spans="1:28" x14ac:dyDescent="0.55000000000000004">
      <c r="A25" s="1"/>
      <c r="B25" s="1"/>
    </row>
    <row r="26" spans="1:28" x14ac:dyDescent="0.55000000000000004">
      <c r="A26" s="1"/>
      <c r="B26" s="1"/>
    </row>
  </sheetData>
  <mergeCells count="160">
    <mergeCell ref="J6:J7"/>
    <mergeCell ref="K6:K7"/>
    <mergeCell ref="C5:F5"/>
    <mergeCell ref="Y5:AB5"/>
    <mergeCell ref="A2:I2"/>
    <mergeCell ref="J2:AN2"/>
    <mergeCell ref="X6:X7"/>
    <mergeCell ref="Y6:Z6"/>
    <mergeCell ref="AA6:AB6"/>
    <mergeCell ref="A7:B7"/>
    <mergeCell ref="C7:D7"/>
    <mergeCell ref="E7:F7"/>
    <mergeCell ref="Y7:Z7"/>
    <mergeCell ref="AA7:AB7"/>
    <mergeCell ref="R6:R7"/>
    <mergeCell ref="S6:S7"/>
    <mergeCell ref="T6:T7"/>
    <mergeCell ref="U6:U7"/>
    <mergeCell ref="V6:V7"/>
    <mergeCell ref="W6:W7"/>
    <mergeCell ref="L6:L7"/>
    <mergeCell ref="M6:M7"/>
    <mergeCell ref="N6:N7"/>
    <mergeCell ref="O6:O7"/>
    <mergeCell ref="P6:P7"/>
    <mergeCell ref="Q6:Q7"/>
    <mergeCell ref="A6:B6"/>
    <mergeCell ref="C6:D6"/>
    <mergeCell ref="E6:F6"/>
    <mergeCell ref="G6:I7"/>
    <mergeCell ref="Y8:Z8"/>
    <mergeCell ref="AA8:AB8"/>
    <mergeCell ref="A9:B9"/>
    <mergeCell ref="C9:D9"/>
    <mergeCell ref="E9:F9"/>
    <mergeCell ref="Y9:Z9"/>
    <mergeCell ref="AA9:AB9"/>
    <mergeCell ref="R8:R9"/>
    <mergeCell ref="S8:S9"/>
    <mergeCell ref="T8:T9"/>
    <mergeCell ref="U8:U9"/>
    <mergeCell ref="V8:V9"/>
    <mergeCell ref="W8:W9"/>
    <mergeCell ref="J8:L9"/>
    <mergeCell ref="M8:M9"/>
    <mergeCell ref="N8:N9"/>
    <mergeCell ref="O8:O9"/>
    <mergeCell ref="P8:P9"/>
    <mergeCell ref="Q8:Q9"/>
    <mergeCell ref="A8:B8"/>
    <mergeCell ref="C8:D8"/>
    <mergeCell ref="E8:F8"/>
    <mergeCell ref="G8:G9"/>
    <mergeCell ref="H8:H9"/>
    <mergeCell ref="P10:P11"/>
    <mergeCell ref="Q10:Q11"/>
    <mergeCell ref="A10:B10"/>
    <mergeCell ref="C10:D10"/>
    <mergeCell ref="E10:F10"/>
    <mergeCell ref="G10:G11"/>
    <mergeCell ref="H10:H11"/>
    <mergeCell ref="I10:I11"/>
    <mergeCell ref="X8:X9"/>
    <mergeCell ref="I8:I9"/>
    <mergeCell ref="A12:B12"/>
    <mergeCell ref="C12:D12"/>
    <mergeCell ref="E12:F12"/>
    <mergeCell ref="G12:G13"/>
    <mergeCell ref="H12:H13"/>
    <mergeCell ref="I12:I13"/>
    <mergeCell ref="X10:X11"/>
    <mergeCell ref="Y10:Z10"/>
    <mergeCell ref="AA10:AB10"/>
    <mergeCell ref="A11:B11"/>
    <mergeCell ref="C11:D11"/>
    <mergeCell ref="E11:F11"/>
    <mergeCell ref="Y11:Z11"/>
    <mergeCell ref="AA11:AB11"/>
    <mergeCell ref="R10:R11"/>
    <mergeCell ref="S10:S11"/>
    <mergeCell ref="T10:T11"/>
    <mergeCell ref="U10:U11"/>
    <mergeCell ref="V10:V11"/>
    <mergeCell ref="W10:W11"/>
    <mergeCell ref="J10:J11"/>
    <mergeCell ref="K10:K11"/>
    <mergeCell ref="L10:L11"/>
    <mergeCell ref="M10:O11"/>
    <mergeCell ref="E14:F14"/>
    <mergeCell ref="G14:G15"/>
    <mergeCell ref="H14:H15"/>
    <mergeCell ref="I14:I15"/>
    <mergeCell ref="X12:X13"/>
    <mergeCell ref="Y12:Z12"/>
    <mergeCell ref="AA12:AB12"/>
    <mergeCell ref="A13:B13"/>
    <mergeCell ref="C13:D13"/>
    <mergeCell ref="E13:F13"/>
    <mergeCell ref="Y13:Z13"/>
    <mergeCell ref="AA13:AB13"/>
    <mergeCell ref="P12:R13"/>
    <mergeCell ref="S12:S13"/>
    <mergeCell ref="T12:T13"/>
    <mergeCell ref="U12:U13"/>
    <mergeCell ref="V12:V13"/>
    <mergeCell ref="W12:W13"/>
    <mergeCell ref="J12:J13"/>
    <mergeCell ref="K12:K13"/>
    <mergeCell ref="L12:L13"/>
    <mergeCell ref="M12:M13"/>
    <mergeCell ref="N12:N13"/>
    <mergeCell ref="O12:O13"/>
    <mergeCell ref="H16:H17"/>
    <mergeCell ref="I16:I17"/>
    <mergeCell ref="X14:X15"/>
    <mergeCell ref="Y14:Z14"/>
    <mergeCell ref="AA14:AB14"/>
    <mergeCell ref="A15:B15"/>
    <mergeCell ref="C15:D15"/>
    <mergeCell ref="E15:F15"/>
    <mergeCell ref="Y15:Z15"/>
    <mergeCell ref="AA15:AB15"/>
    <mergeCell ref="P14:P15"/>
    <mergeCell ref="Q14:Q15"/>
    <mergeCell ref="R14:R15"/>
    <mergeCell ref="S14:U15"/>
    <mergeCell ref="V14:V15"/>
    <mergeCell ref="W14:W15"/>
    <mergeCell ref="J14:J15"/>
    <mergeCell ref="K14:K15"/>
    <mergeCell ref="L14:L15"/>
    <mergeCell ref="M14:M15"/>
    <mergeCell ref="N14:N15"/>
    <mergeCell ref="O14:O15"/>
    <mergeCell ref="A14:B14"/>
    <mergeCell ref="C14:D14"/>
    <mergeCell ref="V16:X17"/>
    <mergeCell ref="Y16:Z16"/>
    <mergeCell ref="AA16:AB16"/>
    <mergeCell ref="A17:B17"/>
    <mergeCell ref="C17:D17"/>
    <mergeCell ref="E17:F17"/>
    <mergeCell ref="Y17:Z17"/>
    <mergeCell ref="AA17:AB17"/>
    <mergeCell ref="P16:P17"/>
    <mergeCell ref="Q16:Q17"/>
    <mergeCell ref="R16:R17"/>
    <mergeCell ref="S16:S17"/>
    <mergeCell ref="T16:T17"/>
    <mergeCell ref="U16:U17"/>
    <mergeCell ref="J16:J17"/>
    <mergeCell ref="K16:K17"/>
    <mergeCell ref="L16:L17"/>
    <mergeCell ref="M16:M17"/>
    <mergeCell ref="N16:N17"/>
    <mergeCell ref="O16:O17"/>
    <mergeCell ref="A16:B16"/>
    <mergeCell ref="C16:D16"/>
    <mergeCell ref="E16:F16"/>
    <mergeCell ref="G16:G17"/>
  </mergeCells>
  <phoneticPr fontId="2"/>
  <pageMargins left="0.7" right="0.7" top="0.75" bottom="0.75" header="0.3" footer="0.3"/>
  <pageSetup paperSize="9" scale="45"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D9583-32C5-4247-A469-ECE53E3E2E69}">
  <sheetPr>
    <pageSetUpPr fitToPage="1"/>
  </sheetPr>
  <dimension ref="A1:CV63"/>
  <sheetViews>
    <sheetView showGridLines="0" showWhiteSpace="0" topLeftCell="C1" zoomScaleNormal="100" zoomScaleSheetLayoutView="70" zoomScalePageLayoutView="70" workbookViewId="0">
      <selection activeCell="C15" sqref="C15:F15"/>
    </sheetView>
  </sheetViews>
  <sheetFormatPr defaultRowHeight="15" x14ac:dyDescent="0.55000000000000004"/>
  <cols>
    <col min="1" max="2" width="4" style="2" hidden="1" customWidth="1"/>
    <col min="3" max="43" width="4" style="2" customWidth="1"/>
    <col min="44" max="46" width="4.08203125" style="2" customWidth="1"/>
    <col min="47" max="65" width="4.08203125" style="1" customWidth="1"/>
    <col min="66" max="66" width="4.08203125" style="2" customWidth="1"/>
    <col min="67" max="89" width="4.08203125" style="1" customWidth="1"/>
    <col min="90" max="120" width="4.08203125" style="2" customWidth="1"/>
    <col min="121" max="16384" width="8.6640625" style="2"/>
  </cols>
  <sheetData>
    <row r="1" spans="1:100" ht="24.5" x14ac:dyDescent="0.55000000000000004">
      <c r="B1" s="161"/>
      <c r="C1" s="161" t="s">
        <v>1188</v>
      </c>
      <c r="D1" s="161"/>
      <c r="E1" s="161"/>
      <c r="F1" s="161"/>
      <c r="G1" s="161"/>
      <c r="H1" s="161"/>
      <c r="I1" s="161"/>
      <c r="J1" s="161"/>
      <c r="K1" s="161"/>
      <c r="L1" s="161"/>
      <c r="M1" s="161"/>
      <c r="N1" s="161"/>
      <c r="O1" s="161"/>
      <c r="P1" s="161"/>
      <c r="Q1" s="161"/>
      <c r="R1" s="161"/>
      <c r="S1" s="161"/>
      <c r="T1" s="161"/>
      <c r="U1" s="161"/>
      <c r="V1" s="161"/>
      <c r="W1" s="161"/>
      <c r="X1" s="161"/>
      <c r="Y1" s="161"/>
      <c r="Z1" s="161"/>
      <c r="AA1" s="161"/>
      <c r="AB1" s="161"/>
      <c r="AC1" s="161"/>
      <c r="AD1" s="161"/>
      <c r="AE1" s="161"/>
      <c r="AF1" s="161"/>
      <c r="AG1" s="161"/>
      <c r="AH1" s="161"/>
      <c r="AI1" s="161"/>
      <c r="AJ1" s="161"/>
      <c r="AK1" s="161"/>
      <c r="AL1" s="161"/>
      <c r="AM1" s="161"/>
      <c r="AN1" s="161"/>
      <c r="AO1" s="161"/>
      <c r="AP1" s="161"/>
      <c r="AQ1" s="161"/>
      <c r="AS1" s="20"/>
      <c r="AU1" s="15" t="s">
        <v>14</v>
      </c>
    </row>
    <row r="2" spans="1:100" ht="22" x14ac:dyDescent="0.55000000000000004">
      <c r="A2" s="229" t="s">
        <v>1190</v>
      </c>
      <c r="B2" s="229"/>
      <c r="C2" s="229"/>
      <c r="D2" s="229"/>
      <c r="E2" s="229"/>
      <c r="F2" s="229"/>
      <c r="G2" s="229"/>
      <c r="H2" s="229"/>
      <c r="I2" s="229"/>
      <c r="J2" s="230" t="s">
        <v>10</v>
      </c>
      <c r="K2" s="230"/>
      <c r="L2" s="230"/>
      <c r="M2" s="230"/>
      <c r="N2" s="230"/>
      <c r="O2" s="230"/>
      <c r="P2" s="230"/>
      <c r="Q2" s="230"/>
      <c r="R2" s="230"/>
      <c r="S2" s="230"/>
      <c r="T2" s="230"/>
      <c r="U2" s="230"/>
      <c r="V2" s="230"/>
      <c r="W2" s="230"/>
      <c r="X2" s="230"/>
      <c r="Y2" s="230"/>
      <c r="Z2" s="230"/>
      <c r="AA2" s="230"/>
      <c r="AB2" s="230"/>
      <c r="AC2" s="230"/>
      <c r="AD2" s="230"/>
      <c r="AE2" s="230"/>
      <c r="AF2" s="230"/>
      <c r="AG2" s="230"/>
      <c r="AH2" s="230"/>
      <c r="AI2" s="230"/>
      <c r="AJ2" s="230"/>
      <c r="AK2" s="230"/>
      <c r="AL2" s="230"/>
      <c r="AM2" s="230"/>
      <c r="AN2" s="230"/>
      <c r="AO2" s="230"/>
      <c r="AP2" s="230"/>
      <c r="AQ2" s="230"/>
      <c r="AS2" s="20" t="s">
        <v>351</v>
      </c>
      <c r="AU2" s="10" t="s">
        <v>12</v>
      </c>
    </row>
    <row r="3" spans="1:100" ht="15" customHeight="1" x14ac:dyDescent="0.55000000000000004">
      <c r="AS3" s="20" t="s">
        <v>352</v>
      </c>
    </row>
    <row r="4" spans="1:100" ht="15" customHeight="1" x14ac:dyDescent="0.55000000000000004">
      <c r="A4" s="1"/>
      <c r="B4" s="1"/>
      <c r="C4" s="2" t="s">
        <v>1332</v>
      </c>
      <c r="D4" s="1"/>
      <c r="E4" s="1"/>
      <c r="F4" s="1"/>
      <c r="G4" s="1"/>
      <c r="H4" s="1"/>
      <c r="I4" s="1"/>
      <c r="J4" s="1"/>
      <c r="K4" s="1"/>
      <c r="L4" s="1"/>
      <c r="M4" s="1"/>
      <c r="N4" s="1"/>
      <c r="O4" s="1"/>
      <c r="P4" s="1"/>
      <c r="Q4" s="1"/>
      <c r="R4" s="1"/>
      <c r="S4" s="1"/>
      <c r="AS4" s="20" t="s">
        <v>353</v>
      </c>
      <c r="AW4" s="2" t="s">
        <v>11</v>
      </c>
      <c r="BW4" s="2" t="s">
        <v>11</v>
      </c>
      <c r="CL4" s="1"/>
      <c r="CM4" s="1"/>
      <c r="CO4" s="1"/>
      <c r="CP4" s="1"/>
      <c r="CR4" s="1"/>
      <c r="CS4" s="1"/>
      <c r="CT4" s="1"/>
      <c r="CU4" s="1"/>
      <c r="CV4" s="1"/>
    </row>
    <row r="5" spans="1:100" ht="15" customHeight="1" x14ac:dyDescent="0.55000000000000004">
      <c r="A5" s="10" t="s">
        <v>7</v>
      </c>
      <c r="B5" s="1"/>
      <c r="C5" s="225" t="s">
        <v>6</v>
      </c>
      <c r="D5" s="226"/>
      <c r="E5" s="226"/>
      <c r="F5" s="227"/>
      <c r="G5" s="16" t="str">
        <f>C6</f>
        <v>朝日</v>
      </c>
      <c r="H5" s="17" t="s">
        <v>15</v>
      </c>
      <c r="I5" s="18" t="str">
        <f>E6</f>
        <v>中島</v>
      </c>
      <c r="J5" s="16" t="str">
        <f>C8</f>
        <v>宮村</v>
      </c>
      <c r="K5" s="17" t="s">
        <v>15</v>
      </c>
      <c r="L5" s="18" t="str">
        <f>E8</f>
        <v>原田</v>
      </c>
      <c r="M5" s="16" t="str">
        <f>C10</f>
        <v>荒浪</v>
      </c>
      <c r="N5" s="17" t="s">
        <v>15</v>
      </c>
      <c r="O5" s="18" t="str">
        <f>E10</f>
        <v>廣瀬</v>
      </c>
      <c r="P5" s="228" t="s">
        <v>0</v>
      </c>
      <c r="Q5" s="228"/>
      <c r="R5" s="228"/>
      <c r="S5" s="228"/>
      <c r="AS5" s="20" t="s">
        <v>354</v>
      </c>
      <c r="AU5" s="10" t="s">
        <v>7</v>
      </c>
      <c r="AW5" s="225" t="s">
        <v>6</v>
      </c>
      <c r="AX5" s="226"/>
      <c r="AY5" s="226"/>
      <c r="AZ5" s="227"/>
      <c r="BA5" s="16" t="str">
        <f>AW6</f>
        <v/>
      </c>
      <c r="BB5" s="17" t="s">
        <v>15</v>
      </c>
      <c r="BC5" s="18" t="str">
        <f>AY6</f>
        <v/>
      </c>
      <c r="BD5" s="16" t="str">
        <f>AW8</f>
        <v/>
      </c>
      <c r="BE5" s="17" t="s">
        <v>15</v>
      </c>
      <c r="BF5" s="18" t="str">
        <f>AY8</f>
        <v/>
      </c>
      <c r="BG5" s="16" t="str">
        <f>AW10</f>
        <v/>
      </c>
      <c r="BH5" s="17" t="s">
        <v>15</v>
      </c>
      <c r="BI5" s="18" t="str">
        <f>AY10</f>
        <v/>
      </c>
      <c r="BJ5" s="228" t="s">
        <v>0</v>
      </c>
      <c r="BK5" s="228"/>
      <c r="BL5" s="228"/>
      <c r="BM5" s="228"/>
      <c r="BU5" s="10" t="s">
        <v>369</v>
      </c>
      <c r="BW5" s="225" t="s">
        <v>6</v>
      </c>
      <c r="BX5" s="226"/>
      <c r="BY5" s="226"/>
      <c r="BZ5" s="227"/>
      <c r="CA5" s="16" t="str">
        <f>BW6</f>
        <v/>
      </c>
      <c r="CB5" s="17" t="s">
        <v>15</v>
      </c>
      <c r="CC5" s="18" t="str">
        <f>BY6</f>
        <v/>
      </c>
      <c r="CD5" s="16" t="str">
        <f>BW8</f>
        <v/>
      </c>
      <c r="CE5" s="17" t="s">
        <v>15</v>
      </c>
      <c r="CF5" s="18" t="str">
        <f>BY8</f>
        <v/>
      </c>
      <c r="CG5" s="16" t="str">
        <f>BW10</f>
        <v/>
      </c>
      <c r="CH5" s="17" t="s">
        <v>15</v>
      </c>
      <c r="CI5" s="18" t="str">
        <f>BY10</f>
        <v/>
      </c>
      <c r="CJ5" s="16" t="str">
        <f>BW12</f>
        <v/>
      </c>
      <c r="CK5" s="17" t="s">
        <v>15</v>
      </c>
      <c r="CL5" s="18" t="str">
        <f>BY12</f>
        <v/>
      </c>
      <c r="CM5" s="16" t="str">
        <f>BW14</f>
        <v/>
      </c>
      <c r="CN5" s="17" t="s">
        <v>15</v>
      </c>
      <c r="CO5" s="18" t="str">
        <f>BY14</f>
        <v/>
      </c>
      <c r="CP5" s="16">
        <f>BZ14</f>
        <v>0</v>
      </c>
      <c r="CQ5" s="17" t="s">
        <v>15</v>
      </c>
      <c r="CR5" s="18" t="str">
        <f>CB14</f>
        <v/>
      </c>
      <c r="CS5" s="228" t="s">
        <v>0</v>
      </c>
      <c r="CT5" s="228"/>
      <c r="CU5" s="228"/>
      <c r="CV5" s="228"/>
    </row>
    <row r="6" spans="1:100" ht="15" customHeight="1" x14ac:dyDescent="0.55000000000000004">
      <c r="A6" s="202" t="s">
        <v>1236</v>
      </c>
      <c r="B6" s="202"/>
      <c r="C6" s="217" t="str">
        <f>IF(A6="","",VLOOKUP(A6,登録No.!$A$3:$N$508,2,FALSE))</f>
        <v>朝日</v>
      </c>
      <c r="D6" s="218"/>
      <c r="E6" s="219" t="str">
        <f>IF(A7="","",VLOOKUP(A7,登録No.!$A$3:$N$508,2,FALSE))</f>
        <v>中島</v>
      </c>
      <c r="F6" s="220"/>
      <c r="G6" s="234"/>
      <c r="H6" s="235"/>
      <c r="I6" s="236"/>
      <c r="J6" s="217" t="str">
        <f>IF(K6="","③",IF(K6&gt;L6,"〇","×"))</f>
        <v>③</v>
      </c>
      <c r="K6" s="240"/>
      <c r="L6" s="242"/>
      <c r="M6" s="217" t="str">
        <f>IF(N6="","②",IF(N6&gt;O6,"〇","×"))</f>
        <v>②</v>
      </c>
      <c r="N6" s="240"/>
      <c r="O6" s="242"/>
      <c r="P6" s="198" t="str">
        <f>IF(K6="","勝",COUNTIF(G6:O6,"〇"))</f>
        <v>勝</v>
      </c>
      <c r="Q6" s="199"/>
      <c r="R6" s="200" t="str">
        <f>IF(K6="","敗",COUNTIF(G6:O6,"×"))</f>
        <v>敗</v>
      </c>
      <c r="S6" s="201"/>
      <c r="AS6" s="20" t="s">
        <v>355</v>
      </c>
      <c r="AU6" s="202"/>
      <c r="AV6" s="202"/>
      <c r="AW6" s="217" t="str">
        <f>IF(AU6="","",VLOOKUP(AU6,登録No.!$A$3:$N$508,2,FALSE))</f>
        <v/>
      </c>
      <c r="AX6" s="218"/>
      <c r="AY6" s="219" t="str">
        <f>IF(AU7="","",VLOOKUP(AU7,登録No.!$A$3:$N$508,2,FALSE))</f>
        <v/>
      </c>
      <c r="AZ6" s="220"/>
      <c r="BA6" s="192"/>
      <c r="BB6" s="193"/>
      <c r="BC6" s="194"/>
      <c r="BD6" s="211" t="str">
        <f>IF(BE6="","③",IF(BE6&gt;BF6,"〇","×"))</f>
        <v>③</v>
      </c>
      <c r="BE6" s="223"/>
      <c r="BF6" s="221"/>
      <c r="BG6" s="211" t="str">
        <f>IF(BH6="","②",IF(BH6&gt;BI6,"〇","×"))</f>
        <v>②</v>
      </c>
      <c r="BH6" s="223"/>
      <c r="BI6" s="221"/>
      <c r="BJ6" s="198" t="str">
        <f>IF(BE6="","勝",COUNTIF(BA6:BI6,"〇"))</f>
        <v>勝</v>
      </c>
      <c r="BK6" s="199"/>
      <c r="BL6" s="200" t="str">
        <f>IF(BE6="","敗",COUNTIF(BA6:BI6,"×"))</f>
        <v>敗</v>
      </c>
      <c r="BM6" s="201"/>
      <c r="BU6" s="202"/>
      <c r="BV6" s="202"/>
      <c r="BW6" s="217" t="str">
        <f>IF(BU6="","",VLOOKUP(BU6,登録No.!$A$3:$N$508,2,FALSE))</f>
        <v/>
      </c>
      <c r="BX6" s="218"/>
      <c r="BY6" s="219" t="str">
        <f>IF(BU7="","",VLOOKUP(BU7,登録No.!$A$3:$N$508,2,FALSE))</f>
        <v/>
      </c>
      <c r="BZ6" s="220"/>
      <c r="CA6" s="192"/>
      <c r="CB6" s="193"/>
      <c r="CC6" s="194"/>
      <c r="CD6" s="211" t="str">
        <f>IF(CE6="","①",IF(CE6&gt;CF6,"〇","×"))</f>
        <v>①</v>
      </c>
      <c r="CE6" s="223"/>
      <c r="CF6" s="221"/>
      <c r="CG6" s="211" t="s">
        <v>357</v>
      </c>
      <c r="CH6" s="223"/>
      <c r="CI6" s="221"/>
      <c r="CJ6" s="211" t="s">
        <v>360</v>
      </c>
      <c r="CK6" s="223"/>
      <c r="CL6" s="221"/>
      <c r="CM6" s="211" t="s">
        <v>363</v>
      </c>
      <c r="CN6" s="223"/>
      <c r="CO6" s="221"/>
      <c r="CP6" s="211" t="s">
        <v>368</v>
      </c>
      <c r="CQ6" s="223"/>
      <c r="CR6" s="221"/>
      <c r="CS6" s="198" t="str">
        <f>IF(CE6="","勝",COUNTIF(CD6:CO6,"〇"))</f>
        <v>勝</v>
      </c>
      <c r="CT6" s="199"/>
      <c r="CU6" s="200" t="str">
        <f>IF(CE6="","敗",COUNTIF(CD6:CO6,"×"))</f>
        <v>敗</v>
      </c>
      <c r="CV6" s="201"/>
    </row>
    <row r="7" spans="1:100" ht="15" customHeight="1" x14ac:dyDescent="0.55000000000000004">
      <c r="A7" s="202" t="s">
        <v>1237</v>
      </c>
      <c r="B7" s="202"/>
      <c r="C7" s="203" t="str">
        <f>IF(A6="","",VLOOKUP(A6,登録No.!$A$3:$N$508,4,FALSE))</f>
        <v>Kテニス</v>
      </c>
      <c r="D7" s="204"/>
      <c r="E7" s="205" t="str">
        <f>IF(A7="","",VLOOKUP(A7,登録No.!$A$3:$N$508,4,FALSE))</f>
        <v>Kテニス</v>
      </c>
      <c r="F7" s="206"/>
      <c r="G7" s="237"/>
      <c r="H7" s="238"/>
      <c r="I7" s="239"/>
      <c r="J7" s="231"/>
      <c r="K7" s="241"/>
      <c r="L7" s="243"/>
      <c r="M7" s="231"/>
      <c r="N7" s="241"/>
      <c r="O7" s="243"/>
      <c r="P7" s="207" t="str">
        <f>IF(K6="","ゲーム取得率",SUM(K6,N6)/SUM(G6:O6))</f>
        <v>ゲーム取得率</v>
      </c>
      <c r="Q7" s="208"/>
      <c r="R7" s="209" t="s">
        <v>13</v>
      </c>
      <c r="S7" s="210"/>
      <c r="AS7" s="9"/>
      <c r="AU7" s="202"/>
      <c r="AV7" s="202"/>
      <c r="AW7" s="203" t="str">
        <f>IF(AU6="","",VLOOKUP(AU6,登録No.!$A$3:$N$508,4,FALSE))</f>
        <v/>
      </c>
      <c r="AX7" s="204"/>
      <c r="AY7" s="205" t="str">
        <f>IF(AU7="","",VLOOKUP(AU7,登録No.!$A$3:$N$508,4,FALSE))</f>
        <v/>
      </c>
      <c r="AZ7" s="206"/>
      <c r="BA7" s="195"/>
      <c r="BB7" s="196"/>
      <c r="BC7" s="197"/>
      <c r="BD7" s="212"/>
      <c r="BE7" s="224"/>
      <c r="BF7" s="222"/>
      <c r="BG7" s="212"/>
      <c r="BH7" s="224"/>
      <c r="BI7" s="222"/>
      <c r="BJ7" s="207" t="str">
        <f>IF(BE6="","ゲーム取得率",SUM(BE6,BH6)/SUM(BA6:BI6))</f>
        <v>ゲーム取得率</v>
      </c>
      <c r="BK7" s="208"/>
      <c r="BL7" s="209" t="s">
        <v>13</v>
      </c>
      <c r="BM7" s="210"/>
      <c r="BU7" s="202"/>
      <c r="BV7" s="202"/>
      <c r="BW7" s="203" t="str">
        <f>IF(BU6="","",VLOOKUP(BU6,登録No.!$A$3:$N$508,4,FALSE))</f>
        <v/>
      </c>
      <c r="BX7" s="204"/>
      <c r="BY7" s="205" t="str">
        <f>IF(BU7="","",VLOOKUP(BU7,登録No.!$A$3:$N$508,4,FALSE))</f>
        <v/>
      </c>
      <c r="BZ7" s="206"/>
      <c r="CA7" s="195"/>
      <c r="CB7" s="196"/>
      <c r="CC7" s="197"/>
      <c r="CD7" s="212"/>
      <c r="CE7" s="224"/>
      <c r="CF7" s="222"/>
      <c r="CG7" s="212"/>
      <c r="CH7" s="224"/>
      <c r="CI7" s="222"/>
      <c r="CJ7" s="212"/>
      <c r="CK7" s="224"/>
      <c r="CL7" s="222"/>
      <c r="CM7" s="212"/>
      <c r="CN7" s="224"/>
      <c r="CO7" s="222"/>
      <c r="CP7" s="212"/>
      <c r="CQ7" s="224"/>
      <c r="CR7" s="222"/>
      <c r="CS7" s="207" t="str">
        <f>IF(CH6="","ゲーム取得率",SUM(CE6,CH6,CK6,CN6)/SUM(CD6:CO6))</f>
        <v>ゲーム取得率</v>
      </c>
      <c r="CT7" s="208"/>
      <c r="CU7" s="209" t="s">
        <v>13</v>
      </c>
      <c r="CV7" s="210"/>
    </row>
    <row r="8" spans="1:100" ht="15" customHeight="1" x14ac:dyDescent="0.55000000000000004">
      <c r="A8" s="202" t="s">
        <v>1240</v>
      </c>
      <c r="B8" s="202"/>
      <c r="C8" s="217" t="str">
        <f>IF(A8="","",VLOOKUP(A8,登録No.!$A$3:$N$508,2,FALSE))</f>
        <v>宮村</v>
      </c>
      <c r="D8" s="218"/>
      <c r="E8" s="219" t="str">
        <f>IF(A9="","",VLOOKUP(A9,登録No.!$A$3:$N$508,2,FALSE))</f>
        <v>原田</v>
      </c>
      <c r="F8" s="220"/>
      <c r="G8" s="217" t="str">
        <f>IF(J6="③","",IF(J6="〇","×","〇"))</f>
        <v/>
      </c>
      <c r="H8" s="219" t="str">
        <f>IF(L6="","",L6)</f>
        <v/>
      </c>
      <c r="I8" s="220" t="str">
        <f>IF(K6="","",K6)</f>
        <v/>
      </c>
      <c r="J8" s="234"/>
      <c r="K8" s="235"/>
      <c r="L8" s="236"/>
      <c r="M8" s="217" t="str">
        <f>IF(N8="","①",IF(N8&gt;O8,"〇","×"))</f>
        <v>①</v>
      </c>
      <c r="N8" s="240"/>
      <c r="O8" s="242"/>
      <c r="P8" s="198" t="str">
        <f>IF(G8="","勝",COUNTIF(G8:O8,"〇"))</f>
        <v>勝</v>
      </c>
      <c r="Q8" s="199"/>
      <c r="R8" s="200" t="str">
        <f>IF(G8="","敗",COUNTIF(G8:O8,"×"))</f>
        <v>敗</v>
      </c>
      <c r="S8" s="201"/>
      <c r="AS8" s="9"/>
      <c r="AU8" s="202"/>
      <c r="AV8" s="202"/>
      <c r="AW8" s="217" t="str">
        <f>IF(AU8="","",VLOOKUP(AU8,登録No.!$A$3:$N$508,2,FALSE))</f>
        <v/>
      </c>
      <c r="AX8" s="218"/>
      <c r="AY8" s="219" t="str">
        <f>IF(AU9="","",VLOOKUP(AU9,登録No.!$A$3:$N$508,2,FALSE))</f>
        <v/>
      </c>
      <c r="AZ8" s="220"/>
      <c r="BA8" s="211" t="str">
        <f>IF(BE6="","",IF(BD6="〇","×","〇"))</f>
        <v/>
      </c>
      <c r="BB8" s="213" t="str">
        <f>IF(BF6="","",BF6)</f>
        <v/>
      </c>
      <c r="BC8" s="215" t="str">
        <f>IF(BE6="","",BE6)</f>
        <v/>
      </c>
      <c r="BD8" s="192"/>
      <c r="BE8" s="193"/>
      <c r="BF8" s="194"/>
      <c r="BG8" s="211" t="str">
        <f>IF(BH8="","①",IF(BH8&gt;BI8,"〇","×"))</f>
        <v>①</v>
      </c>
      <c r="BH8" s="223"/>
      <c r="BI8" s="221"/>
      <c r="BJ8" s="198" t="str">
        <f>IF(BA8="","勝",COUNTIF(BA8:BI8,"〇"))</f>
        <v>勝</v>
      </c>
      <c r="BK8" s="199"/>
      <c r="BL8" s="200" t="str">
        <f>IF(BA8="","敗",COUNTIF(BA8:BI8,"×"))</f>
        <v>敗</v>
      </c>
      <c r="BM8" s="201"/>
      <c r="BU8" s="202"/>
      <c r="BV8" s="202"/>
      <c r="BW8" s="217" t="str">
        <f>IF(BU8="","",VLOOKUP(BU8,登録No.!$A$3:$N$508,2,FALSE))</f>
        <v/>
      </c>
      <c r="BX8" s="218"/>
      <c r="BY8" s="219" t="str">
        <f>IF(BU9="","",VLOOKUP(BU9,登録No.!$A$3:$N$508,2,FALSE))</f>
        <v/>
      </c>
      <c r="BZ8" s="220"/>
      <c r="CA8" s="211" t="str">
        <f>IF(CE6="","",IF(CD6="〇","×","〇"))</f>
        <v/>
      </c>
      <c r="CB8" s="213" t="str">
        <f>IF(CF6="","",CF6)</f>
        <v/>
      </c>
      <c r="CC8" s="215" t="str">
        <f>IF(CE6="","",CE6)</f>
        <v/>
      </c>
      <c r="CD8" s="192"/>
      <c r="CE8" s="193"/>
      <c r="CF8" s="194"/>
      <c r="CG8" s="211" t="s">
        <v>364</v>
      </c>
      <c r="CH8" s="223"/>
      <c r="CI8" s="221"/>
      <c r="CJ8" s="211" t="s">
        <v>367</v>
      </c>
      <c r="CK8" s="223"/>
      <c r="CL8" s="221"/>
      <c r="CM8" s="211" t="s">
        <v>361</v>
      </c>
      <c r="CN8" s="223"/>
      <c r="CO8" s="221"/>
      <c r="CP8" s="211" t="s">
        <v>359</v>
      </c>
      <c r="CQ8" s="223"/>
      <c r="CR8" s="221"/>
      <c r="CS8" s="198" t="str">
        <f>IF(CA8="","勝",COUNTIF(CA8:CO8,"〇"))</f>
        <v>勝</v>
      </c>
      <c r="CT8" s="199"/>
      <c r="CU8" s="200" t="str">
        <f>IF(CB8="","敗",COUNTIF(CA8:CO8,"×"))</f>
        <v>敗</v>
      </c>
      <c r="CV8" s="201"/>
    </row>
    <row r="9" spans="1:100" ht="15" customHeight="1" x14ac:dyDescent="0.55000000000000004">
      <c r="A9" s="202" t="s">
        <v>1241</v>
      </c>
      <c r="B9" s="202"/>
      <c r="C9" s="203" t="str">
        <f>IF(A8="","",VLOOKUP(A8,登録No.!$A$3:$N$508,4,FALSE))</f>
        <v>アプストTC</v>
      </c>
      <c r="D9" s="204"/>
      <c r="E9" s="205" t="str">
        <f>IF(A9="","",VLOOKUP(A9,登録No.!$A$3:$N$508,4,FALSE))</f>
        <v>うさかめ</v>
      </c>
      <c r="F9" s="206"/>
      <c r="G9" s="231"/>
      <c r="H9" s="232"/>
      <c r="I9" s="233"/>
      <c r="J9" s="237"/>
      <c r="K9" s="238"/>
      <c r="L9" s="239"/>
      <c r="M9" s="231"/>
      <c r="N9" s="241"/>
      <c r="O9" s="243"/>
      <c r="P9" s="207" t="str">
        <f>IF(H8="","ゲーム取得率",SUM(H8,N8)/SUM(G8:O8))</f>
        <v>ゲーム取得率</v>
      </c>
      <c r="Q9" s="208"/>
      <c r="R9" s="209" t="s">
        <v>13</v>
      </c>
      <c r="S9" s="210"/>
      <c r="AS9" s="9"/>
      <c r="AU9" s="202"/>
      <c r="AV9" s="202"/>
      <c r="AW9" s="203" t="str">
        <f>IF(AU8="","",VLOOKUP(AU8,登録No.!$A$3:$N$508,4,FALSE))</f>
        <v/>
      </c>
      <c r="AX9" s="204"/>
      <c r="AY9" s="205" t="str">
        <f>IF(AU9="","",VLOOKUP(AU9,登録No.!$A$3:$N$508,4,FALSE))</f>
        <v/>
      </c>
      <c r="AZ9" s="206"/>
      <c r="BA9" s="212"/>
      <c r="BB9" s="214"/>
      <c r="BC9" s="216"/>
      <c r="BD9" s="195"/>
      <c r="BE9" s="196"/>
      <c r="BF9" s="197"/>
      <c r="BG9" s="212"/>
      <c r="BH9" s="224"/>
      <c r="BI9" s="222"/>
      <c r="BJ9" s="207" t="str">
        <f>IF(BB8="","ゲーム取得率",SUM(BB8,BH8)/SUM(BA8:BI8))</f>
        <v>ゲーム取得率</v>
      </c>
      <c r="BK9" s="208"/>
      <c r="BL9" s="209" t="s">
        <v>13</v>
      </c>
      <c r="BM9" s="210"/>
      <c r="BU9" s="202"/>
      <c r="BV9" s="202"/>
      <c r="BW9" s="203" t="str">
        <f>IF(BU8="","",VLOOKUP(BU8,登録No.!$A$3:$N$508,4,FALSE))</f>
        <v/>
      </c>
      <c r="BX9" s="204"/>
      <c r="BY9" s="205" t="str">
        <f>IF(BU9="","",VLOOKUP(BU9,登録No.!$A$3:$N$508,4,FALSE))</f>
        <v/>
      </c>
      <c r="BZ9" s="206"/>
      <c r="CA9" s="212"/>
      <c r="CB9" s="214"/>
      <c r="CC9" s="216"/>
      <c r="CD9" s="195"/>
      <c r="CE9" s="196"/>
      <c r="CF9" s="197"/>
      <c r="CG9" s="212"/>
      <c r="CH9" s="224"/>
      <c r="CI9" s="222"/>
      <c r="CJ9" s="212"/>
      <c r="CK9" s="224"/>
      <c r="CL9" s="222"/>
      <c r="CM9" s="212"/>
      <c r="CN9" s="224"/>
      <c r="CO9" s="222"/>
      <c r="CP9" s="212"/>
      <c r="CQ9" s="224"/>
      <c r="CR9" s="222"/>
      <c r="CS9" s="207" t="str">
        <f>IF(CH8="","ゲーム取得率",SUM(CB8,CH8,CK8,CN8)/SUM(CA8:CO8))</f>
        <v>ゲーム取得率</v>
      </c>
      <c r="CT9" s="208"/>
      <c r="CU9" s="209" t="s">
        <v>13</v>
      </c>
      <c r="CV9" s="210"/>
    </row>
    <row r="10" spans="1:100" ht="15" customHeight="1" x14ac:dyDescent="0.55000000000000004">
      <c r="A10" s="202" t="s">
        <v>1242</v>
      </c>
      <c r="B10" s="202"/>
      <c r="C10" s="217" t="str">
        <f>IF(A10="","",VLOOKUP(A10,登録No.!$A$3:$N$508,2,FALSE))</f>
        <v>荒浪</v>
      </c>
      <c r="D10" s="218"/>
      <c r="E10" s="219" t="str">
        <f>IF(A11="","",VLOOKUP(A11,登録No.!$A$3:$N$508,2,FALSE))</f>
        <v>廣瀬</v>
      </c>
      <c r="F10" s="220"/>
      <c r="G10" s="217" t="str">
        <f>IF(N6="","",IF(M6="〇","×","〇"))</f>
        <v/>
      </c>
      <c r="H10" s="219" t="str">
        <f>IF(O6="","",O6)</f>
        <v/>
      </c>
      <c r="I10" s="220" t="str">
        <f>IF(N6="","",N6)</f>
        <v/>
      </c>
      <c r="J10" s="217" t="str">
        <f>IF(N8="","",IF(M8="〇","×","〇"))</f>
        <v/>
      </c>
      <c r="K10" s="219" t="str">
        <f>IF(O8="","",O8)</f>
        <v/>
      </c>
      <c r="L10" s="220" t="str">
        <f>IF(N8="","",N8)</f>
        <v/>
      </c>
      <c r="M10" s="234"/>
      <c r="N10" s="235"/>
      <c r="O10" s="236"/>
      <c r="P10" s="198" t="str">
        <f>IF(G10="","勝",COUNTIF(G10:O10,"〇"))</f>
        <v>勝</v>
      </c>
      <c r="Q10" s="199"/>
      <c r="R10" s="200" t="str">
        <f>IF(G10="","敗",COUNTIF(G10:O10,"×"))</f>
        <v>敗</v>
      </c>
      <c r="S10" s="201"/>
      <c r="AS10" s="9"/>
      <c r="AU10" s="202"/>
      <c r="AV10" s="202"/>
      <c r="AW10" s="217" t="str">
        <f>IF(AU10="","",VLOOKUP(AU10,登録No.!$A$3:$N$508,2,FALSE))</f>
        <v/>
      </c>
      <c r="AX10" s="218"/>
      <c r="AY10" s="219" t="str">
        <f>IF(AU11="","",VLOOKUP(AU11,登録No.!$A$3:$N$508,2,FALSE))</f>
        <v/>
      </c>
      <c r="AZ10" s="220"/>
      <c r="BA10" s="211" t="str">
        <f>IF(BH6="","",IF(BG6="〇","×","〇"))</f>
        <v/>
      </c>
      <c r="BB10" s="213" t="str">
        <f>IF(BI6="","",BI6)</f>
        <v/>
      </c>
      <c r="BC10" s="215" t="str">
        <f>IF(BH6="","",BH6)</f>
        <v/>
      </c>
      <c r="BD10" s="211" t="str">
        <f>IF(BH8="","",IF(BG8="〇","×","〇"))</f>
        <v/>
      </c>
      <c r="BE10" s="213" t="str">
        <f>IF(BI8="","",BI8)</f>
        <v/>
      </c>
      <c r="BF10" s="215" t="str">
        <f>IF(BH8="","",BH8)</f>
        <v/>
      </c>
      <c r="BG10" s="192"/>
      <c r="BH10" s="193"/>
      <c r="BI10" s="194"/>
      <c r="BJ10" s="198" t="str">
        <f>IF(BA10="","勝",COUNTIF(BA10:BI10,"〇"))</f>
        <v>勝</v>
      </c>
      <c r="BK10" s="199"/>
      <c r="BL10" s="200" t="str">
        <f>IF(BA10="","敗",COUNTIF(BA10:BI10,"×"))</f>
        <v>敗</v>
      </c>
      <c r="BM10" s="201"/>
      <c r="BU10" s="202"/>
      <c r="BV10" s="202"/>
      <c r="BW10" s="217" t="str">
        <f>IF(BU10="","",VLOOKUP(BU10,登録No.!$A$3:$N$508,2,FALSE))</f>
        <v/>
      </c>
      <c r="BX10" s="218"/>
      <c r="BY10" s="219" t="str">
        <f>IF(BU11="","",VLOOKUP(BU11,登録No.!$A$3:$N$508,2,FALSE))</f>
        <v/>
      </c>
      <c r="BZ10" s="220"/>
      <c r="CA10" s="211" t="str">
        <f>IF(CH6="","",IF(CG6="〇","×","〇"))</f>
        <v/>
      </c>
      <c r="CB10" s="213" t="str">
        <f>IF(CI6="","",CI6)</f>
        <v/>
      </c>
      <c r="CC10" s="215" t="str">
        <f>IF(CH6="","",CH6)</f>
        <v/>
      </c>
      <c r="CD10" s="211" t="str">
        <f>IF(CH8="","",IF(CG8="〇","×","〇"))</f>
        <v/>
      </c>
      <c r="CE10" s="213" t="str">
        <f>IF(CI8="","",CI8)</f>
        <v/>
      </c>
      <c r="CF10" s="215" t="str">
        <f>IF(CH8="","",CH8)</f>
        <v/>
      </c>
      <c r="CG10" s="192"/>
      <c r="CH10" s="193"/>
      <c r="CI10" s="194"/>
      <c r="CJ10" s="211" t="str">
        <f>IF(CK10="","②",IF(CK10&gt;CL10,"〇","×"))</f>
        <v>②</v>
      </c>
      <c r="CK10" s="223"/>
      <c r="CL10" s="221"/>
      <c r="CM10" s="211" t="s">
        <v>366</v>
      </c>
      <c r="CN10" s="223"/>
      <c r="CO10" s="221"/>
      <c r="CP10" s="211" t="s">
        <v>362</v>
      </c>
      <c r="CQ10" s="223"/>
      <c r="CR10" s="221"/>
      <c r="CS10" s="198" t="str">
        <f>IF(CB10="","勝",COUNTIF(CA10:CO10,"〇"))</f>
        <v>勝</v>
      </c>
      <c r="CT10" s="199"/>
      <c r="CU10" s="200" t="str">
        <f>IF(CB10="","敗",COUNTIF(CA10:CO10,"×"))</f>
        <v>敗</v>
      </c>
      <c r="CV10" s="201"/>
    </row>
    <row r="11" spans="1:100" ht="15" customHeight="1" x14ac:dyDescent="0.55000000000000004">
      <c r="A11" s="202" t="s">
        <v>1243</v>
      </c>
      <c r="B11" s="202"/>
      <c r="C11" s="203" t="str">
        <f>IF(A10="","",VLOOKUP(A10,登録No.!$A$3:$N$508,4,FALSE))</f>
        <v>京セラTC</v>
      </c>
      <c r="D11" s="204"/>
      <c r="E11" s="205" t="str">
        <f>IF(A11="","",VLOOKUP(A11,登録No.!$A$3:$N$508,4,FALSE))</f>
        <v>京セラTC</v>
      </c>
      <c r="F11" s="206"/>
      <c r="G11" s="231"/>
      <c r="H11" s="232"/>
      <c r="I11" s="233"/>
      <c r="J11" s="231"/>
      <c r="K11" s="232"/>
      <c r="L11" s="233"/>
      <c r="M11" s="237"/>
      <c r="N11" s="238"/>
      <c r="O11" s="239"/>
      <c r="P11" s="207" t="str">
        <f>IF(G10="","ゲーム取得率",SUM(H10,K10)/SUM(G10:O10))</f>
        <v>ゲーム取得率</v>
      </c>
      <c r="Q11" s="208"/>
      <c r="R11" s="209" t="s">
        <v>13</v>
      </c>
      <c r="S11" s="210"/>
      <c r="AS11" s="9"/>
      <c r="AU11" s="202"/>
      <c r="AV11" s="202"/>
      <c r="AW11" s="203" t="str">
        <f>IF(AU10="","",VLOOKUP(AU10,登録No.!$A$3:$N$508,4,FALSE))</f>
        <v/>
      </c>
      <c r="AX11" s="204"/>
      <c r="AY11" s="205" t="str">
        <f>IF(AU11="","",VLOOKUP(AU11,登録No.!$A$3:$N$508,4,FALSE))</f>
        <v/>
      </c>
      <c r="AZ11" s="206"/>
      <c r="BA11" s="212"/>
      <c r="BB11" s="214"/>
      <c r="BC11" s="216"/>
      <c r="BD11" s="212"/>
      <c r="BE11" s="214"/>
      <c r="BF11" s="216"/>
      <c r="BG11" s="195"/>
      <c r="BH11" s="196"/>
      <c r="BI11" s="197"/>
      <c r="BJ11" s="207" t="str">
        <f>IF(BA10="","ゲーム取得率",SUM(BB10,BE10)/SUM(BA10:BI10))</f>
        <v>ゲーム取得率</v>
      </c>
      <c r="BK11" s="208"/>
      <c r="BL11" s="209" t="s">
        <v>13</v>
      </c>
      <c r="BM11" s="210"/>
      <c r="BU11" s="202"/>
      <c r="BV11" s="202"/>
      <c r="BW11" s="203" t="str">
        <f>IF(BU10="","",VLOOKUP(BU10,登録No.!$A$3:$N$508,4,FALSE))</f>
        <v/>
      </c>
      <c r="BX11" s="204"/>
      <c r="BY11" s="205" t="str">
        <f>IF(BU11="","",VLOOKUP(BU11,登録No.!$A$3:$N$508,4,FALSE))</f>
        <v/>
      </c>
      <c r="BZ11" s="206"/>
      <c r="CA11" s="212"/>
      <c r="CB11" s="214"/>
      <c r="CC11" s="216"/>
      <c r="CD11" s="212"/>
      <c r="CE11" s="214"/>
      <c r="CF11" s="216"/>
      <c r="CG11" s="195"/>
      <c r="CH11" s="196"/>
      <c r="CI11" s="197"/>
      <c r="CJ11" s="212"/>
      <c r="CK11" s="224"/>
      <c r="CL11" s="222"/>
      <c r="CM11" s="212"/>
      <c r="CN11" s="224"/>
      <c r="CO11" s="222"/>
      <c r="CP11" s="212"/>
      <c r="CQ11" s="224"/>
      <c r="CR11" s="222"/>
      <c r="CS11" s="207" t="str">
        <f>IF(CB10="","ゲーム取得率",SUM(CB10,CE10,CK10,CN10)/SUM(CA10:CO10))</f>
        <v>ゲーム取得率</v>
      </c>
      <c r="CT11" s="208"/>
      <c r="CU11" s="209" t="s">
        <v>13</v>
      </c>
      <c r="CV11" s="210"/>
    </row>
    <row r="12" spans="1:100" ht="15" customHeight="1" x14ac:dyDescent="0.55000000000000004">
      <c r="C12" s="2" t="s">
        <v>1328</v>
      </c>
      <c r="AS12" s="9"/>
      <c r="AU12" s="2"/>
      <c r="AV12" s="2"/>
      <c r="AW12" s="2"/>
      <c r="AX12" s="2"/>
      <c r="AY12" s="2"/>
      <c r="AZ12" s="2"/>
      <c r="BA12" s="2"/>
      <c r="BB12" s="2"/>
      <c r="BC12" s="2"/>
      <c r="BD12" s="2"/>
      <c r="BE12" s="2"/>
      <c r="BF12" s="2"/>
      <c r="BG12" s="2"/>
      <c r="BH12" s="2"/>
      <c r="BI12" s="2"/>
      <c r="BJ12" s="2"/>
      <c r="BK12" s="2"/>
      <c r="BL12" s="2"/>
      <c r="BM12" s="2"/>
      <c r="BO12" s="2"/>
      <c r="BP12" s="2"/>
      <c r="BQ12" s="2"/>
      <c r="BR12" s="2"/>
      <c r="BU12" s="202"/>
      <c r="BV12" s="202"/>
      <c r="BW12" s="217" t="str">
        <f>IF(BU12="","",VLOOKUP(BU12,登録No.!$A$3:$N$508,2,FALSE))</f>
        <v/>
      </c>
      <c r="BX12" s="218"/>
      <c r="BY12" s="219" t="str">
        <f>IF(BU13="","",VLOOKUP(BU13,登録No.!$A$3:$N$508,2,FALSE))</f>
        <v/>
      </c>
      <c r="BZ12" s="220"/>
      <c r="CA12" s="211" t="str">
        <f>IF(CK6="","",IF(CJ6="〇","×","〇"))</f>
        <v/>
      </c>
      <c r="CB12" s="213" t="str">
        <f>IF(CL6="","",CL6)</f>
        <v/>
      </c>
      <c r="CC12" s="215" t="str">
        <f>IF(CK6="","",CK6)</f>
        <v/>
      </c>
      <c r="CD12" s="211" t="str">
        <f>IF(CK8="","",IF(CJ8="〇","×","〇"))</f>
        <v/>
      </c>
      <c r="CE12" s="213" t="str">
        <f>IF(CL8="","",CL8)</f>
        <v/>
      </c>
      <c r="CF12" s="215" t="str">
        <f>IF(CK8="","",CK8)</f>
        <v/>
      </c>
      <c r="CG12" s="211" t="str">
        <f>IF(CK10="","",IF(CJ10="〇","×","〇"))</f>
        <v/>
      </c>
      <c r="CH12" s="213" t="str">
        <f>IF(CL10="","",CL10)</f>
        <v/>
      </c>
      <c r="CI12" s="215" t="str">
        <f>IF(CK10="","",CK10)</f>
        <v/>
      </c>
      <c r="CJ12" s="192"/>
      <c r="CK12" s="193"/>
      <c r="CL12" s="194"/>
      <c r="CM12" s="211" t="s">
        <v>358</v>
      </c>
      <c r="CN12" s="223"/>
      <c r="CO12" s="221"/>
      <c r="CP12" s="211" t="s">
        <v>365</v>
      </c>
      <c r="CQ12" s="223"/>
      <c r="CR12" s="221"/>
      <c r="CS12" s="198" t="str">
        <f>IF(CB12="","勝",COUNTIF(CA12:CO12,"〇"))</f>
        <v>勝</v>
      </c>
      <c r="CT12" s="199"/>
      <c r="CU12" s="200" t="str">
        <f>IF(CB12="","敗",COUNTIF(CA12:CO12,"×"))</f>
        <v>敗</v>
      </c>
      <c r="CV12" s="201"/>
    </row>
    <row r="13" spans="1:100" ht="15" customHeight="1" x14ac:dyDescent="0.55000000000000004">
      <c r="AS13" s="9"/>
      <c r="AW13" s="2" t="s">
        <v>11</v>
      </c>
      <c r="BN13" s="1"/>
      <c r="BU13" s="202"/>
      <c r="BV13" s="202"/>
      <c r="BW13" s="203" t="str">
        <f>IF(BU12="","",VLOOKUP(BU12,登録No.!$A$3:$N$508,4,FALSE))</f>
        <v/>
      </c>
      <c r="BX13" s="204"/>
      <c r="BY13" s="205" t="str">
        <f>IF(BU13="","",VLOOKUP(BU13,登録No.!$A$3:$N$508,4,FALSE))</f>
        <v/>
      </c>
      <c r="BZ13" s="206"/>
      <c r="CA13" s="212"/>
      <c r="CB13" s="214"/>
      <c r="CC13" s="216"/>
      <c r="CD13" s="212"/>
      <c r="CE13" s="214"/>
      <c r="CF13" s="216"/>
      <c r="CG13" s="212"/>
      <c r="CH13" s="214"/>
      <c r="CI13" s="216"/>
      <c r="CJ13" s="195"/>
      <c r="CK13" s="196"/>
      <c r="CL13" s="197"/>
      <c r="CM13" s="212"/>
      <c r="CN13" s="224"/>
      <c r="CO13" s="222"/>
      <c r="CP13" s="212"/>
      <c r="CQ13" s="224"/>
      <c r="CR13" s="222"/>
      <c r="CS13" s="207" t="str">
        <f>IF(CB12="","ゲーム取得率",SUM(CB12,CE12,CH12,CN12)/SUM(CA12:CO12))</f>
        <v>ゲーム取得率</v>
      </c>
      <c r="CT13" s="208"/>
      <c r="CU13" s="209" t="s">
        <v>13</v>
      </c>
      <c r="CV13" s="210"/>
    </row>
    <row r="14" spans="1:100" ht="15" customHeight="1" x14ac:dyDescent="0.55000000000000004">
      <c r="A14" s="1"/>
      <c r="B14" s="1"/>
      <c r="C14" s="2" t="s">
        <v>1333</v>
      </c>
      <c r="D14" s="1"/>
      <c r="E14" s="1"/>
      <c r="F14" s="1"/>
      <c r="G14" s="1"/>
      <c r="H14" s="1"/>
      <c r="I14" s="1"/>
      <c r="J14" s="1"/>
      <c r="K14" s="1"/>
      <c r="L14" s="1"/>
      <c r="M14" s="1"/>
      <c r="N14" s="1"/>
      <c r="O14" s="1"/>
      <c r="P14" s="1"/>
      <c r="Q14" s="1"/>
      <c r="R14" s="1"/>
      <c r="S14" s="1"/>
      <c r="T14" s="1"/>
      <c r="U14" s="1"/>
      <c r="V14" s="1"/>
      <c r="AS14" s="9"/>
      <c r="AU14" s="10" t="s">
        <v>8</v>
      </c>
      <c r="AW14" s="225" t="s">
        <v>6</v>
      </c>
      <c r="AX14" s="226"/>
      <c r="AY14" s="226"/>
      <c r="AZ14" s="227"/>
      <c r="BA14" s="16" t="str">
        <f>AW15</f>
        <v/>
      </c>
      <c r="BB14" s="17" t="s">
        <v>15</v>
      </c>
      <c r="BC14" s="18" t="str">
        <f>AY15</f>
        <v/>
      </c>
      <c r="BD14" s="16" t="str">
        <f>AW17</f>
        <v/>
      </c>
      <c r="BE14" s="17" t="s">
        <v>15</v>
      </c>
      <c r="BF14" s="18" t="str">
        <f>AY17</f>
        <v/>
      </c>
      <c r="BG14" s="16" t="str">
        <f>AW19</f>
        <v/>
      </c>
      <c r="BH14" s="17" t="s">
        <v>15</v>
      </c>
      <c r="BI14" s="18" t="str">
        <f>AY19</f>
        <v/>
      </c>
      <c r="BJ14" s="16" t="str">
        <f>AW21</f>
        <v/>
      </c>
      <c r="BK14" s="17" t="s">
        <v>15</v>
      </c>
      <c r="BL14" s="18" t="str">
        <f>AY21</f>
        <v/>
      </c>
      <c r="BM14" s="228" t="s">
        <v>0</v>
      </c>
      <c r="BN14" s="228"/>
      <c r="BO14" s="228"/>
      <c r="BP14" s="228"/>
      <c r="BU14" s="202"/>
      <c r="BV14" s="202"/>
      <c r="BW14" s="217" t="str">
        <f>IF(BU14="","",VLOOKUP(BU14,登録No.!$A$3:$N$508,2,FALSE))</f>
        <v/>
      </c>
      <c r="BX14" s="218"/>
      <c r="BY14" s="219" t="str">
        <f>IF(BU15="","",VLOOKUP(BU15,登録No.!$A$3:$N$508,2,FALSE))</f>
        <v/>
      </c>
      <c r="BZ14" s="220"/>
      <c r="CA14" s="211" t="str">
        <f>IF(CN6="","",IF(CM6="〇","×","〇"))</f>
        <v/>
      </c>
      <c r="CB14" s="213" t="str">
        <f>IF(CO6="","",CO6)</f>
        <v/>
      </c>
      <c r="CC14" s="215" t="str">
        <f>IF(CN6="","",CN6)</f>
        <v/>
      </c>
      <c r="CD14" s="211" t="str">
        <f>IF(CN8="","",IF(CM8="〇","×","〇"))</f>
        <v/>
      </c>
      <c r="CE14" s="213" t="str">
        <f>IF(CO8="","",CO8)</f>
        <v/>
      </c>
      <c r="CF14" s="215" t="str">
        <f>IF(CN8="","",CN8)</f>
        <v/>
      </c>
      <c r="CG14" s="211" t="str">
        <f>IF(CN10="","",IF(CM10="〇","×","〇"))</f>
        <v/>
      </c>
      <c r="CH14" s="213" t="str">
        <f>IF(CO10="","",CO10)</f>
        <v/>
      </c>
      <c r="CI14" s="215" t="str">
        <f>IF(CN10="","",CN10)</f>
        <v/>
      </c>
      <c r="CJ14" s="211" t="str">
        <f>IF(CN12="","",IF(CM12="〇","×","〇"))</f>
        <v/>
      </c>
      <c r="CK14" s="213" t="str">
        <f>IF(CO12="","",CO12)</f>
        <v/>
      </c>
      <c r="CL14" s="215" t="str">
        <f>IF(CN12="","",CN12)</f>
        <v/>
      </c>
      <c r="CM14" s="192"/>
      <c r="CN14" s="193"/>
      <c r="CO14" s="194"/>
      <c r="CP14" s="211" t="s">
        <v>356</v>
      </c>
      <c r="CQ14" s="223"/>
      <c r="CR14" s="221"/>
      <c r="CS14" s="198" t="str">
        <f>IF(CB14="","勝",COUNTIF(CA14:CO14,"〇"))</f>
        <v>勝</v>
      </c>
      <c r="CT14" s="199"/>
      <c r="CU14" s="200" t="str">
        <f>IF(CB14="","敗",COUNTIF(CA14:CO14,"×"))</f>
        <v>敗</v>
      </c>
      <c r="CV14" s="201"/>
    </row>
    <row r="15" spans="1:100" ht="15" customHeight="1" x14ac:dyDescent="0.55000000000000004">
      <c r="A15" s="10" t="s">
        <v>8</v>
      </c>
      <c r="B15" s="1"/>
      <c r="C15" s="225" t="s">
        <v>6</v>
      </c>
      <c r="D15" s="226"/>
      <c r="E15" s="226"/>
      <c r="F15" s="227"/>
      <c r="G15" s="16" t="str">
        <f>C16</f>
        <v>土肥</v>
      </c>
      <c r="H15" s="17" t="s">
        <v>15</v>
      </c>
      <c r="I15" s="18" t="str">
        <f>E16</f>
        <v>脇野</v>
      </c>
      <c r="J15" s="16" t="str">
        <f>C18</f>
        <v>村尾</v>
      </c>
      <c r="K15" s="17" t="s">
        <v>15</v>
      </c>
      <c r="L15" s="18" t="str">
        <f>E18</f>
        <v>岩本</v>
      </c>
      <c r="M15" s="16" t="str">
        <f>C20</f>
        <v>村地</v>
      </c>
      <c r="N15" s="17" t="s">
        <v>15</v>
      </c>
      <c r="O15" s="18" t="str">
        <f>E20</f>
        <v>野出</v>
      </c>
      <c r="P15" s="16" t="str">
        <f>C22</f>
        <v>一色</v>
      </c>
      <c r="Q15" s="17" t="s">
        <v>15</v>
      </c>
      <c r="R15" s="18" t="str">
        <f>E22</f>
        <v>牛尾</v>
      </c>
      <c r="S15" s="228" t="s">
        <v>0</v>
      </c>
      <c r="T15" s="228"/>
      <c r="U15" s="228"/>
      <c r="V15" s="228"/>
      <c r="AS15" s="9"/>
      <c r="AU15" s="202"/>
      <c r="AV15" s="202"/>
      <c r="AW15" s="217" t="str">
        <f>IF(AU15="","",VLOOKUP(AU15,登録No.!$A$3:$N$508,2,FALSE))</f>
        <v/>
      </c>
      <c r="AX15" s="218"/>
      <c r="AY15" s="219" t="str">
        <f>IF(AU16="","",VLOOKUP(AU16,登録No.!$A$3:$N$508,2,FALSE))</f>
        <v/>
      </c>
      <c r="AZ15" s="220"/>
      <c r="BA15" s="192"/>
      <c r="BB15" s="193"/>
      <c r="BC15" s="194"/>
      <c r="BD15" s="211" t="str">
        <f>IF(BE15="","⑥",IF(BE15&gt;BF15,"〇","×"))</f>
        <v>⑥</v>
      </c>
      <c r="BE15" s="223"/>
      <c r="BF15" s="221"/>
      <c r="BG15" s="211" t="str">
        <f>IF(BH15="","④",IF(BH15&gt;BI15,"〇","×"))</f>
        <v>④</v>
      </c>
      <c r="BH15" s="223"/>
      <c r="BI15" s="221"/>
      <c r="BJ15" s="211" t="str">
        <f>IF(BK15="","②",IF(BK15&gt;BL15,"〇","×"))</f>
        <v>②</v>
      </c>
      <c r="BK15" s="223"/>
      <c r="BL15" s="221"/>
      <c r="BM15" s="198" t="str">
        <f>IF(BE15="","勝",COUNTIF(BA15:BL15,"〇"))</f>
        <v>勝</v>
      </c>
      <c r="BN15" s="199"/>
      <c r="BO15" s="200" t="str">
        <f>IF(BE15="","敗",COUNTIF(BA15:BL15,"×"))</f>
        <v>敗</v>
      </c>
      <c r="BP15" s="201"/>
      <c r="BU15" s="202"/>
      <c r="BV15" s="202"/>
      <c r="BW15" s="203" t="str">
        <f>IF(BU14="","",VLOOKUP(BU14,登録No.!$A$3:$N$508,4,FALSE))</f>
        <v/>
      </c>
      <c r="BX15" s="204"/>
      <c r="BY15" s="205" t="str">
        <f>IF(BU15="","",VLOOKUP(BU15,登録No.!$A$3:$N$508,4,FALSE))</f>
        <v/>
      </c>
      <c r="BZ15" s="206"/>
      <c r="CA15" s="212"/>
      <c r="CB15" s="214"/>
      <c r="CC15" s="216"/>
      <c r="CD15" s="212"/>
      <c r="CE15" s="214"/>
      <c r="CF15" s="216"/>
      <c r="CG15" s="212"/>
      <c r="CH15" s="214"/>
      <c r="CI15" s="216"/>
      <c r="CJ15" s="212"/>
      <c r="CK15" s="214"/>
      <c r="CL15" s="216"/>
      <c r="CM15" s="195"/>
      <c r="CN15" s="196"/>
      <c r="CO15" s="197"/>
      <c r="CP15" s="212"/>
      <c r="CQ15" s="224"/>
      <c r="CR15" s="222"/>
      <c r="CS15" s="207" t="str">
        <f>IF(CB14="","ゲーム取得率",SUM(CB14,CE14,CH14,CK14)/SUM(CA14:CO14))</f>
        <v>ゲーム取得率</v>
      </c>
      <c r="CT15" s="208"/>
      <c r="CU15" s="209" t="s">
        <v>13</v>
      </c>
      <c r="CV15" s="210"/>
    </row>
    <row r="16" spans="1:100" ht="15" customHeight="1" x14ac:dyDescent="0.55000000000000004">
      <c r="A16" s="202" t="s">
        <v>1238</v>
      </c>
      <c r="B16" s="202"/>
      <c r="C16" s="217" t="str">
        <f>IF(A16="","",VLOOKUP(A16,登録No.!$A$3:$N$508,2,FALSE))</f>
        <v>土肥</v>
      </c>
      <c r="D16" s="218"/>
      <c r="E16" s="219" t="str">
        <f>IF(A17="","",VLOOKUP(A17,登録No.!$A$3:$N$508,2,FALSE))</f>
        <v>脇野</v>
      </c>
      <c r="F16" s="220"/>
      <c r="G16" s="234"/>
      <c r="H16" s="235"/>
      <c r="I16" s="236"/>
      <c r="J16" s="217" t="str">
        <f>IF(K16="","⑥",IF(K16&gt;L16,"〇","×"))</f>
        <v>⑥</v>
      </c>
      <c r="K16" s="240"/>
      <c r="L16" s="242"/>
      <c r="M16" s="217" t="str">
        <f>IF(N16="","④",IF(N16&gt;O16,"〇","×"))</f>
        <v>④</v>
      </c>
      <c r="N16" s="240"/>
      <c r="O16" s="242"/>
      <c r="P16" s="217" t="str">
        <f>IF(Q16="","②",IF(Q16&gt;R16,"〇","×"))</f>
        <v>②</v>
      </c>
      <c r="Q16" s="240"/>
      <c r="R16" s="242"/>
      <c r="S16" s="198" t="str">
        <f>IF(K16="","勝",COUNTIF(G16:R16,"〇"))</f>
        <v>勝</v>
      </c>
      <c r="T16" s="199"/>
      <c r="U16" s="200" t="str">
        <f>IF(K16="","敗",COUNTIF(G16:R16,"×"))</f>
        <v>敗</v>
      </c>
      <c r="V16" s="201"/>
      <c r="AS16" s="9"/>
      <c r="AU16" s="202"/>
      <c r="AV16" s="202"/>
      <c r="AW16" s="203" t="str">
        <f>IF(AU15="","",VLOOKUP(AU15,登録No.!$A$3:$N$508,4,FALSE))</f>
        <v/>
      </c>
      <c r="AX16" s="204"/>
      <c r="AY16" s="205" t="str">
        <f>IF(AU16="","",VLOOKUP(AU16,登録No.!$A$3:$N$508,4,FALSE))</f>
        <v/>
      </c>
      <c r="AZ16" s="206"/>
      <c r="BA16" s="195"/>
      <c r="BB16" s="196"/>
      <c r="BC16" s="197"/>
      <c r="BD16" s="212"/>
      <c r="BE16" s="224"/>
      <c r="BF16" s="222"/>
      <c r="BG16" s="212"/>
      <c r="BH16" s="224"/>
      <c r="BI16" s="222"/>
      <c r="BJ16" s="212"/>
      <c r="BK16" s="224"/>
      <c r="BL16" s="222"/>
      <c r="BM16" s="207" t="str">
        <f>IF(BE15="","ゲーム取得率",SUM(BE15,BH15,BK15)/SUM(BD15:BL15))</f>
        <v>ゲーム取得率</v>
      </c>
      <c r="BN16" s="208"/>
      <c r="BO16" s="209" t="s">
        <v>13</v>
      </c>
      <c r="BP16" s="210"/>
      <c r="BU16" s="202"/>
      <c r="BV16" s="202"/>
      <c r="BW16" s="217" t="str">
        <f>IF(BU16="","",VLOOKUP(BU16,登録No.!$A$3:$N$508,2,FALSE))</f>
        <v/>
      </c>
      <c r="BX16" s="218"/>
      <c r="BY16" s="219" t="str">
        <f>IF(BU17="","",VLOOKUP(BU17,登録No.!$A$3:$N$508,2,FALSE))</f>
        <v/>
      </c>
      <c r="BZ16" s="220"/>
      <c r="CA16" s="211" t="str">
        <f>IF(CQ6="","",IF(CP6="〇","×","〇"))</f>
        <v/>
      </c>
      <c r="CB16" s="213" t="str">
        <f>IF(CR8="","",CR8)</f>
        <v/>
      </c>
      <c r="CC16" s="215" t="str">
        <f>IF(CQ8="","",CQ8)</f>
        <v/>
      </c>
      <c r="CD16" s="211" t="str">
        <f>IF(CQ8="","",IF(CP8="〇","×","〇"))</f>
        <v/>
      </c>
      <c r="CE16" s="213" t="str">
        <f>IF(CR8="","",CR8)</f>
        <v/>
      </c>
      <c r="CF16" s="215" t="str">
        <f>IF(CQ8="","",CQ8)</f>
        <v/>
      </c>
      <c r="CG16" s="211" t="str">
        <f>IF(CQ10="","",IF(CP10="〇","×","〇"))</f>
        <v/>
      </c>
      <c r="CH16" s="213" t="str">
        <f>IF(CR10="","",CR10)</f>
        <v/>
      </c>
      <c r="CI16" s="215" t="str">
        <f>IF(CQ10="","",CQ10)</f>
        <v/>
      </c>
      <c r="CJ16" s="211" t="str">
        <f>IF(CQ12="","",IF(CP12="〇","×","〇"))</f>
        <v/>
      </c>
      <c r="CK16" s="213" t="str">
        <f>IF(CR12="","",CR12)</f>
        <v/>
      </c>
      <c r="CL16" s="215" t="str">
        <f>IF(CQ12="","",CQ12)</f>
        <v/>
      </c>
      <c r="CM16" s="211" t="str">
        <f>IF(CQ14="","",IF(CP14="〇","×","〇"))</f>
        <v/>
      </c>
      <c r="CN16" s="213" t="str">
        <f>IF(CR14="","",CR14)</f>
        <v/>
      </c>
      <c r="CO16" s="215" t="str">
        <f>IF(CQ14="","",CQ14)</f>
        <v/>
      </c>
      <c r="CP16" s="192"/>
      <c r="CQ16" s="193"/>
      <c r="CR16" s="194"/>
      <c r="CS16" s="198" t="str">
        <f>IF(CB16="","勝",COUNTIF(CA16:CO16,"〇"))</f>
        <v>勝</v>
      </c>
      <c r="CT16" s="199"/>
      <c r="CU16" s="200" t="str">
        <f>IF(CB16="","敗",COUNTIF(CA16:CO16,"×"))</f>
        <v>敗</v>
      </c>
      <c r="CV16" s="201"/>
    </row>
    <row r="17" spans="1:100" ht="15" customHeight="1" x14ac:dyDescent="0.55000000000000004">
      <c r="A17" s="202" t="s">
        <v>1239</v>
      </c>
      <c r="B17" s="202"/>
      <c r="C17" s="203" t="str">
        <f>IF(A16="","",VLOOKUP(A16,登録No.!$A$3:$N$508,4,FALSE))</f>
        <v>うさかめ</v>
      </c>
      <c r="D17" s="204"/>
      <c r="E17" s="205" t="str">
        <f>IF(A17="","",VLOOKUP(A17,登録No.!$A$3:$N$508,4,FALSE))</f>
        <v>うさかめ</v>
      </c>
      <c r="F17" s="206"/>
      <c r="G17" s="237"/>
      <c r="H17" s="238"/>
      <c r="I17" s="239"/>
      <c r="J17" s="231"/>
      <c r="K17" s="241"/>
      <c r="L17" s="243"/>
      <c r="M17" s="231"/>
      <c r="N17" s="241"/>
      <c r="O17" s="243"/>
      <c r="P17" s="231"/>
      <c r="Q17" s="241"/>
      <c r="R17" s="243"/>
      <c r="S17" s="207" t="str">
        <f>IF(K16="","ゲーム取得率",SUM(K16,N16,Q16)/SUM(J16:R16))</f>
        <v>ゲーム取得率</v>
      </c>
      <c r="T17" s="208"/>
      <c r="U17" s="209" t="s">
        <v>13</v>
      </c>
      <c r="V17" s="210"/>
      <c r="AS17" s="9"/>
      <c r="AU17" s="202"/>
      <c r="AV17" s="202"/>
      <c r="AW17" s="217" t="str">
        <f>IF(AU17="","",VLOOKUP(AU17,登録No.!$A$3:$N$508,2,FALSE))</f>
        <v/>
      </c>
      <c r="AX17" s="218"/>
      <c r="AY17" s="219" t="str">
        <f>IF(AU18="","",VLOOKUP(AU18,登録No.!$A$3:$N$508,2,FALSE))</f>
        <v/>
      </c>
      <c r="AZ17" s="220"/>
      <c r="BA17" s="211" t="str">
        <f>IF(BE15="","",IF(BD15="〇","×","〇"))</f>
        <v/>
      </c>
      <c r="BB17" s="213" t="str">
        <f>IF(BF15="","",BF15)</f>
        <v/>
      </c>
      <c r="BC17" s="215" t="str">
        <f>IF(BE15="","",BE15)</f>
        <v/>
      </c>
      <c r="BD17" s="192"/>
      <c r="BE17" s="193"/>
      <c r="BF17" s="194"/>
      <c r="BG17" s="211" t="str">
        <f>IF(BH17="","①",IF(BH17&gt;BI17,"〇","×"))</f>
        <v>①</v>
      </c>
      <c r="BH17" s="223"/>
      <c r="BI17" s="221"/>
      <c r="BJ17" s="211" t="str">
        <f>IF(BK17="","③",IF(BK17&gt;BL17,"〇","×"))</f>
        <v>③</v>
      </c>
      <c r="BK17" s="223"/>
      <c r="BL17" s="221"/>
      <c r="BM17" s="198" t="str">
        <f>IF(BA17="","勝",COUNTIF(BA17:BL17,"〇"))</f>
        <v>勝</v>
      </c>
      <c r="BN17" s="199"/>
      <c r="BO17" s="200" t="str">
        <f>IF(BA17="","敗",COUNTIF(BA17:BL17,"×"))</f>
        <v>敗</v>
      </c>
      <c r="BP17" s="201"/>
      <c r="BU17" s="202"/>
      <c r="BV17" s="202"/>
      <c r="BW17" s="203" t="str">
        <f>IF(BU16="","",VLOOKUP(BU16,登録No.!$A$3:$N$508,4,FALSE))</f>
        <v/>
      </c>
      <c r="BX17" s="204"/>
      <c r="BY17" s="205" t="str">
        <f>IF(BU17="","",VLOOKUP(BU17,登録No.!$A$3:$N$508,4,FALSE))</f>
        <v/>
      </c>
      <c r="BZ17" s="206"/>
      <c r="CA17" s="212"/>
      <c r="CB17" s="214"/>
      <c r="CC17" s="216"/>
      <c r="CD17" s="212"/>
      <c r="CE17" s="214"/>
      <c r="CF17" s="216"/>
      <c r="CG17" s="212"/>
      <c r="CH17" s="214"/>
      <c r="CI17" s="216"/>
      <c r="CJ17" s="212"/>
      <c r="CK17" s="214"/>
      <c r="CL17" s="216"/>
      <c r="CM17" s="212"/>
      <c r="CN17" s="214"/>
      <c r="CO17" s="216"/>
      <c r="CP17" s="195"/>
      <c r="CQ17" s="196"/>
      <c r="CR17" s="197"/>
      <c r="CS17" s="207" t="str">
        <f>IF(CB16="","ゲーム取得率",SUM(CB16,CE16,CH16,CK16)/SUM(CA16:CO16))</f>
        <v>ゲーム取得率</v>
      </c>
      <c r="CT17" s="208"/>
      <c r="CU17" s="209" t="s">
        <v>13</v>
      </c>
      <c r="CV17" s="210"/>
    </row>
    <row r="18" spans="1:100" ht="15" customHeight="1" x14ac:dyDescent="0.55000000000000004">
      <c r="A18" s="202" t="s">
        <v>1244</v>
      </c>
      <c r="B18" s="202"/>
      <c r="C18" s="217" t="str">
        <f>IF(A18="","",VLOOKUP(A18,登録No.!$A$3:$N$508,2,FALSE))</f>
        <v>村尾</v>
      </c>
      <c r="D18" s="218"/>
      <c r="E18" s="219" t="str">
        <f>IF(A19="","",VLOOKUP(A19,登録No.!$A$3:$N$508,2,FALSE))</f>
        <v>岩本</v>
      </c>
      <c r="F18" s="220"/>
      <c r="G18" s="217" t="str">
        <f>IF(J16="⑥","",IF(J16="〇","×","〇"))</f>
        <v/>
      </c>
      <c r="H18" s="219" t="str">
        <f>IF(L16="","",L16)</f>
        <v/>
      </c>
      <c r="I18" s="220" t="str">
        <f>IF(K16="","",K16)</f>
        <v/>
      </c>
      <c r="J18" s="234"/>
      <c r="K18" s="235"/>
      <c r="L18" s="236"/>
      <c r="M18" s="217" t="str">
        <f>IF(N18="","①",IF(N18&gt;O18,"〇","×"))</f>
        <v>①</v>
      </c>
      <c r="N18" s="240"/>
      <c r="O18" s="242"/>
      <c r="P18" s="217" t="str">
        <f>IF(Q18="","③",IF(Q18&gt;R18,"〇","×"))</f>
        <v>③</v>
      </c>
      <c r="Q18" s="240"/>
      <c r="R18" s="242"/>
      <c r="S18" s="198" t="str">
        <f>IF(G18="","勝",COUNTIF(G18:R18,"〇"))</f>
        <v>勝</v>
      </c>
      <c r="T18" s="199"/>
      <c r="U18" s="200" t="str">
        <f>IF(G18="","敗",COUNTIF(G18:R18,"×"))</f>
        <v>敗</v>
      </c>
      <c r="V18" s="201"/>
      <c r="AS18" s="9"/>
      <c r="AU18" s="202"/>
      <c r="AV18" s="202"/>
      <c r="AW18" s="203" t="str">
        <f>IF(AU17="","",VLOOKUP(AU17,登録No.!$A$3:$N$508,4,FALSE))</f>
        <v/>
      </c>
      <c r="AX18" s="204"/>
      <c r="AY18" s="205" t="str">
        <f>IF(AU18="","",VLOOKUP(AU18,登録No.!$A$3:$N$508,4,FALSE))</f>
        <v/>
      </c>
      <c r="AZ18" s="206"/>
      <c r="BA18" s="212"/>
      <c r="BB18" s="214"/>
      <c r="BC18" s="216"/>
      <c r="BD18" s="195"/>
      <c r="BE18" s="196"/>
      <c r="BF18" s="197"/>
      <c r="BG18" s="212"/>
      <c r="BH18" s="224"/>
      <c r="BI18" s="222"/>
      <c r="BJ18" s="212"/>
      <c r="BK18" s="224"/>
      <c r="BL18" s="222"/>
      <c r="BM18" s="207" t="str">
        <f>IF(BA17="","ゲーム取得率",SUM(BB17,BH17,BK17)/SUM(BA17:BL17))</f>
        <v>ゲーム取得率</v>
      </c>
      <c r="BN18" s="208"/>
      <c r="BO18" s="209" t="s">
        <v>13</v>
      </c>
      <c r="BP18" s="210"/>
      <c r="CL18" s="1"/>
      <c r="CM18" s="1"/>
      <c r="CN18" s="1"/>
      <c r="CP18" s="1"/>
      <c r="CQ18" s="1"/>
    </row>
    <row r="19" spans="1:100" ht="15" customHeight="1" x14ac:dyDescent="0.55000000000000004">
      <c r="A19" s="202" t="s">
        <v>1245</v>
      </c>
      <c r="B19" s="202"/>
      <c r="C19" s="203" t="str">
        <f>IF(A18="","",VLOOKUP(A18,登録No.!$A$3:$N$508,4,FALSE))</f>
        <v>京セラTC</v>
      </c>
      <c r="D19" s="204"/>
      <c r="E19" s="205" t="str">
        <f>IF(A19="","",VLOOKUP(A19,登録No.!$A$3:$N$508,4,FALSE))</f>
        <v>京セラTC</v>
      </c>
      <c r="F19" s="206"/>
      <c r="G19" s="231"/>
      <c r="H19" s="232"/>
      <c r="I19" s="233"/>
      <c r="J19" s="237"/>
      <c r="K19" s="238"/>
      <c r="L19" s="239"/>
      <c r="M19" s="231"/>
      <c r="N19" s="241"/>
      <c r="O19" s="243"/>
      <c r="P19" s="231"/>
      <c r="Q19" s="241"/>
      <c r="R19" s="243"/>
      <c r="S19" s="207" t="str">
        <f>IF(G18="","ゲーム取得率",SUM(H18,N18,Q18)/SUM(G18:R18))</f>
        <v>ゲーム取得率</v>
      </c>
      <c r="T19" s="208"/>
      <c r="U19" s="209" t="s">
        <v>13</v>
      </c>
      <c r="V19" s="210"/>
      <c r="AS19" s="9"/>
      <c r="AU19" s="202"/>
      <c r="AV19" s="202"/>
      <c r="AW19" s="217" t="str">
        <f>IF(AU19="","",VLOOKUP(AU19,登録No.!$A$3:$N$508,2,FALSE))</f>
        <v/>
      </c>
      <c r="AX19" s="218"/>
      <c r="AY19" s="219" t="str">
        <f>IF(AU20="","",VLOOKUP(AU20,登録No.!$A$3:$N$508,2,FALSE))</f>
        <v/>
      </c>
      <c r="AZ19" s="220"/>
      <c r="BA19" s="211" t="str">
        <f>IF(BH15="","",IF(BG15="〇","×","〇"))</f>
        <v/>
      </c>
      <c r="BB19" s="213" t="str">
        <f>IF(BI15="","",BI15)</f>
        <v/>
      </c>
      <c r="BC19" s="215" t="str">
        <f>IF(BH15="","",BH15)</f>
        <v/>
      </c>
      <c r="BD19" s="211" t="str">
        <f>IF(BH17="","",IF(BG17="〇","×","〇"))</f>
        <v/>
      </c>
      <c r="BE19" s="213" t="str">
        <f>IF(BI17="","",BI17)</f>
        <v/>
      </c>
      <c r="BF19" s="215" t="str">
        <f>IF(BH17="","",BH17)</f>
        <v/>
      </c>
      <c r="BG19" s="192"/>
      <c r="BH19" s="193"/>
      <c r="BI19" s="194"/>
      <c r="BJ19" s="211" t="str">
        <f>IF(BK19="","⑤",IF(BK19&gt;BL19,"〇","×"))</f>
        <v>⑤</v>
      </c>
      <c r="BK19" s="223"/>
      <c r="BL19" s="221"/>
      <c r="BM19" s="198" t="str">
        <f>IF(BE19="","勝",COUNTIF(BA19:BL19,"〇"))</f>
        <v>勝</v>
      </c>
      <c r="BN19" s="199"/>
      <c r="BO19" s="200" t="str">
        <f>IF(BD19="","敗",COUNTIF(BA19:BL19,"×"))</f>
        <v>敗</v>
      </c>
      <c r="BP19" s="201"/>
      <c r="CL19" s="1"/>
      <c r="CM19" s="1"/>
      <c r="CN19" s="1"/>
      <c r="CP19" s="1"/>
      <c r="CQ19" s="1"/>
    </row>
    <row r="20" spans="1:100" ht="15" customHeight="1" x14ac:dyDescent="0.55000000000000004">
      <c r="A20" s="202" t="s">
        <v>1248</v>
      </c>
      <c r="B20" s="202"/>
      <c r="C20" s="217" t="str">
        <f>IF(A20="","",VLOOKUP(A20,登録No.!$A$3:$N$508,2,FALSE))</f>
        <v>村地</v>
      </c>
      <c r="D20" s="218"/>
      <c r="E20" s="219" t="s">
        <v>1251</v>
      </c>
      <c r="F20" s="220"/>
      <c r="G20" s="217" t="str">
        <f>IF(M16="④","",IF(M16="〇","×","〇"))</f>
        <v/>
      </c>
      <c r="H20" s="219" t="str">
        <f>IF(O16="","",O16)</f>
        <v/>
      </c>
      <c r="I20" s="220" t="str">
        <f>IF(N16="","",N16)</f>
        <v/>
      </c>
      <c r="J20" s="217" t="str">
        <f>IF(M18="①","",IF(M18="〇","×","〇"))</f>
        <v/>
      </c>
      <c r="K20" s="219" t="str">
        <f>IF(O18="","",O18)</f>
        <v/>
      </c>
      <c r="L20" s="220" t="str">
        <f>IF(N18="","",N18)</f>
        <v/>
      </c>
      <c r="M20" s="234"/>
      <c r="N20" s="235"/>
      <c r="O20" s="236"/>
      <c r="P20" s="217" t="str">
        <f>IF(Q20="","⑤",IF(Q20&gt;R20,"〇","×"))</f>
        <v>⑤</v>
      </c>
      <c r="Q20" s="240"/>
      <c r="R20" s="242"/>
      <c r="S20" s="198" t="str">
        <f>IF(K20="","勝",COUNTIF(G20:R20,"〇"))</f>
        <v>勝</v>
      </c>
      <c r="T20" s="199"/>
      <c r="U20" s="200" t="str">
        <f>IF(J20="","敗",COUNTIF(G20:R20,"×"))</f>
        <v>敗</v>
      </c>
      <c r="V20" s="201"/>
      <c r="AS20" s="9"/>
      <c r="AU20" s="202"/>
      <c r="AV20" s="202"/>
      <c r="AW20" s="203" t="str">
        <f>IF(AU19="","",VLOOKUP(AU19,登録No.!$A$3:$N$508,4,FALSE))</f>
        <v/>
      </c>
      <c r="AX20" s="204"/>
      <c r="AY20" s="205" t="str">
        <f>IF(AU20="","",VLOOKUP(AU20,登録No.!$A$3:$N$508,4,FALSE))</f>
        <v/>
      </c>
      <c r="AZ20" s="206"/>
      <c r="BA20" s="212"/>
      <c r="BB20" s="214"/>
      <c r="BC20" s="216"/>
      <c r="BD20" s="212"/>
      <c r="BE20" s="214"/>
      <c r="BF20" s="216"/>
      <c r="BG20" s="195"/>
      <c r="BH20" s="196"/>
      <c r="BI20" s="197"/>
      <c r="BJ20" s="212"/>
      <c r="BK20" s="224"/>
      <c r="BL20" s="222"/>
      <c r="BM20" s="207" t="str">
        <f>IF(BA19="","ゲーム取得率",SUM(BB19,BE19,BK19)/SUM(BA19:BL19))</f>
        <v>ゲーム取得率</v>
      </c>
      <c r="BN20" s="208"/>
      <c r="BO20" s="209" t="s">
        <v>13</v>
      </c>
      <c r="BP20" s="210"/>
      <c r="CL20" s="1"/>
      <c r="CM20" s="1"/>
      <c r="CN20" s="1"/>
      <c r="CP20" s="1"/>
      <c r="CQ20" s="1"/>
    </row>
    <row r="21" spans="1:100" ht="15" customHeight="1" x14ac:dyDescent="0.55000000000000004">
      <c r="A21" s="202" t="s">
        <v>1249</v>
      </c>
      <c r="B21" s="202"/>
      <c r="C21" s="203" t="str">
        <f>IF(A20="","",VLOOKUP(A20,登録No.!$A$3:$N$508,4,FALSE))</f>
        <v>建部TC</v>
      </c>
      <c r="D21" s="204"/>
      <c r="E21" s="203" t="s">
        <v>1250</v>
      </c>
      <c r="F21" s="204"/>
      <c r="G21" s="231"/>
      <c r="H21" s="232"/>
      <c r="I21" s="233"/>
      <c r="J21" s="231"/>
      <c r="K21" s="232"/>
      <c r="L21" s="233"/>
      <c r="M21" s="237"/>
      <c r="N21" s="238"/>
      <c r="O21" s="239"/>
      <c r="P21" s="231"/>
      <c r="Q21" s="241"/>
      <c r="R21" s="243"/>
      <c r="S21" s="207" t="str">
        <f>IF(G20="","ゲーム取得率",SUM(H20,K20,Q20)/SUM(G20:R20))</f>
        <v>ゲーム取得率</v>
      </c>
      <c r="T21" s="208"/>
      <c r="U21" s="209" t="s">
        <v>13</v>
      </c>
      <c r="V21" s="210"/>
      <c r="AS21" s="9"/>
      <c r="AU21" s="247"/>
      <c r="AV21" s="248"/>
      <c r="AW21" s="217" t="str">
        <f>IF(AU21="","",VLOOKUP(AU21,登録No.!$A$3:$N$508,2,FALSE))</f>
        <v/>
      </c>
      <c r="AX21" s="218"/>
      <c r="AY21" s="219" t="str">
        <f>IF(AU22="","",VLOOKUP(AU22,登録No.!$A$3:$N$508,2,FALSE))</f>
        <v/>
      </c>
      <c r="AZ21" s="220"/>
      <c r="BA21" s="211" t="str">
        <f>IF(BK15="","",IF(BJ15="〇","×","〇"))</f>
        <v/>
      </c>
      <c r="BB21" s="213" t="str">
        <f>IF(BL15="","",BL15)</f>
        <v/>
      </c>
      <c r="BC21" s="215" t="str">
        <f>IF(BK15="","",BK15)</f>
        <v/>
      </c>
      <c r="BD21" s="211" t="str">
        <f>IF(BK17="","",IF(BJ17="〇","×","〇"))</f>
        <v/>
      </c>
      <c r="BE21" s="213" t="str">
        <f>IF(BL17="","",BL17)</f>
        <v/>
      </c>
      <c r="BF21" s="215" t="str">
        <f>IF(BK17="","",BK17)</f>
        <v/>
      </c>
      <c r="BG21" s="211" t="str">
        <f>IF(BK19="","",IF(BJ19="〇","×","〇"))</f>
        <v/>
      </c>
      <c r="BH21" s="213" t="str">
        <f>IF(BL19="","",BL19)</f>
        <v/>
      </c>
      <c r="BI21" s="215" t="str">
        <f>IF(BK19="","",BK19)</f>
        <v/>
      </c>
      <c r="BJ21" s="192"/>
      <c r="BK21" s="193"/>
      <c r="BL21" s="194"/>
      <c r="BM21" s="198" t="str">
        <f>IF(BD21="","勝",COUNTIF(BA21:BL21,"〇"))</f>
        <v>勝</v>
      </c>
      <c r="BN21" s="199"/>
      <c r="BO21" s="200" t="str">
        <f>IF(BD21="","敗",COUNTIF(BA21:BL21,"×"))</f>
        <v>敗</v>
      </c>
      <c r="BP21" s="201"/>
      <c r="CL21" s="1"/>
      <c r="CM21" s="1"/>
      <c r="CN21" s="1"/>
      <c r="CP21" s="1"/>
      <c r="CQ21" s="1"/>
    </row>
    <row r="22" spans="1:100" ht="15" customHeight="1" x14ac:dyDescent="0.55000000000000004">
      <c r="A22" s="247" t="s">
        <v>1246</v>
      </c>
      <c r="B22" s="248"/>
      <c r="C22" s="217" t="str">
        <f>IF(A22="","",VLOOKUP(A22,登録No.!$A$3:$N$508,2,FALSE))</f>
        <v>一色</v>
      </c>
      <c r="D22" s="218"/>
      <c r="E22" s="219" t="str">
        <f>IF(A23="","",VLOOKUP(A23,登録No.!$A$3:$N$508,2,FALSE))</f>
        <v>牛尾</v>
      </c>
      <c r="F22" s="220"/>
      <c r="G22" s="217" t="str">
        <f>IF(P16="②","",IF(P16="〇","×","〇"))</f>
        <v/>
      </c>
      <c r="H22" s="219" t="str">
        <f>IF(R16="","",R16)</f>
        <v/>
      </c>
      <c r="I22" s="220" t="str">
        <f>IF(Q16="","",Q16)</f>
        <v/>
      </c>
      <c r="J22" s="217" t="str">
        <f>IF(P18="③","",IF(P18="〇","×","〇"))</f>
        <v/>
      </c>
      <c r="K22" s="219" t="str">
        <f>IF(R18="","",R18)</f>
        <v/>
      </c>
      <c r="L22" s="220" t="str">
        <f>IF(Q18="","",Q18)</f>
        <v/>
      </c>
      <c r="M22" s="217" t="str">
        <f>IF(P20="⑤","",IF(P20="〇","×","〇"))</f>
        <v/>
      </c>
      <c r="N22" s="219" t="str">
        <f>IF(R20="","",R20)</f>
        <v/>
      </c>
      <c r="O22" s="220" t="str">
        <f>IF(Q20="","",Q20)</f>
        <v/>
      </c>
      <c r="P22" s="234"/>
      <c r="Q22" s="235"/>
      <c r="R22" s="236"/>
      <c r="S22" s="198" t="str">
        <f>IF(J22="","勝",COUNTIF(G22:R22,"〇"))</f>
        <v>勝</v>
      </c>
      <c r="T22" s="199"/>
      <c r="U22" s="200" t="str">
        <f>IF(J22="","敗",COUNTIF(G22:R22,"×"))</f>
        <v>敗</v>
      </c>
      <c r="V22" s="201"/>
      <c r="AS22" s="9"/>
      <c r="AU22" s="202"/>
      <c r="AV22" s="202"/>
      <c r="AW22" s="203" t="str">
        <f>IF(AU21="","",VLOOKUP(AU21,登録No.!$A$3:$N$508,4,FALSE))</f>
        <v/>
      </c>
      <c r="AX22" s="204"/>
      <c r="AY22" s="205" t="str">
        <f>IF(AU22="","",VLOOKUP(AU22,登録No.!$A$3:$N$508,4,FALSE))</f>
        <v/>
      </c>
      <c r="AZ22" s="206"/>
      <c r="BA22" s="212"/>
      <c r="BB22" s="214"/>
      <c r="BC22" s="216"/>
      <c r="BD22" s="212"/>
      <c r="BE22" s="214"/>
      <c r="BF22" s="216"/>
      <c r="BG22" s="212"/>
      <c r="BH22" s="214"/>
      <c r="BI22" s="216"/>
      <c r="BJ22" s="195"/>
      <c r="BK22" s="196"/>
      <c r="BL22" s="197"/>
      <c r="BM22" s="207" t="str">
        <f>IF(BA21="","ゲーム取得率",SUM(BB21,BE21,BH21)/SUM(BA21:BI21))</f>
        <v>ゲーム取得率</v>
      </c>
      <c r="BN22" s="208"/>
      <c r="BO22" s="209" t="s">
        <v>13</v>
      </c>
      <c r="BP22" s="210"/>
      <c r="CL22" s="1"/>
      <c r="CM22" s="1"/>
      <c r="CN22" s="1"/>
      <c r="CP22" s="1"/>
      <c r="CQ22" s="1"/>
    </row>
    <row r="23" spans="1:100" ht="15" customHeight="1" x14ac:dyDescent="0.55000000000000004">
      <c r="A23" s="202" t="s">
        <v>1247</v>
      </c>
      <c r="B23" s="202"/>
      <c r="C23" s="203" t="str">
        <f>IF(A22="","",VLOOKUP(A22,登録No.!$A$3:$N$508,4,FALSE))</f>
        <v>京セラTC</v>
      </c>
      <c r="D23" s="204"/>
      <c r="E23" s="205" t="str">
        <f>IF(A23="","",VLOOKUP(A23,登録No.!$A$3:$N$508,4,FALSE))</f>
        <v>京セラTC</v>
      </c>
      <c r="F23" s="206"/>
      <c r="G23" s="231"/>
      <c r="H23" s="232"/>
      <c r="I23" s="233"/>
      <c r="J23" s="231"/>
      <c r="K23" s="232"/>
      <c r="L23" s="233"/>
      <c r="M23" s="231"/>
      <c r="N23" s="232"/>
      <c r="O23" s="233"/>
      <c r="P23" s="237"/>
      <c r="Q23" s="238"/>
      <c r="R23" s="239"/>
      <c r="S23" s="207" t="str">
        <f>IF(G22="","ゲーム取得率",SUM(H22,K22,N22)/SUM(G22:O22))</f>
        <v>ゲーム取得率</v>
      </c>
      <c r="T23" s="208"/>
      <c r="U23" s="209" t="s">
        <v>13</v>
      </c>
      <c r="V23" s="210"/>
      <c r="AS23" s="9"/>
      <c r="CL23" s="1"/>
      <c r="CM23" s="1"/>
      <c r="CP23" s="1"/>
    </row>
    <row r="24" spans="1:100" ht="15" customHeight="1" x14ac:dyDescent="0.55000000000000004">
      <c r="C24" s="2" t="s">
        <v>1328</v>
      </c>
      <c r="AS24" s="9"/>
      <c r="AU24" s="2"/>
      <c r="AV24" s="2"/>
      <c r="AW24" s="2"/>
      <c r="AX24" s="2"/>
      <c r="AY24" s="2"/>
      <c r="AZ24" s="2"/>
      <c r="BA24" s="2"/>
      <c r="BB24" s="2"/>
      <c r="BC24" s="2"/>
      <c r="BD24" s="2"/>
      <c r="BE24" s="2"/>
      <c r="BF24" s="2"/>
      <c r="BG24" s="2"/>
      <c r="BH24" s="2"/>
      <c r="BI24" s="2"/>
      <c r="BJ24" s="2"/>
      <c r="BK24" s="2"/>
      <c r="BL24" s="2"/>
      <c r="BM24" s="2"/>
      <c r="BO24" s="2"/>
      <c r="BP24" s="2"/>
      <c r="BQ24" s="2"/>
      <c r="BR24" s="2"/>
      <c r="BU24" s="202"/>
      <c r="BV24" s="202"/>
      <c r="BW24" s="217" t="str">
        <f>IF(BU24="","",VLOOKUP(BU24,登録No.!$A$3:$N$508,2,FALSE))</f>
        <v/>
      </c>
      <c r="BX24" s="218"/>
      <c r="BY24" s="219" t="str">
        <f>IF(BU25="","",VLOOKUP(BU25,登録No.!$A$3:$N$508,2,FALSE))</f>
        <v/>
      </c>
      <c r="BZ24" s="220"/>
      <c r="CA24" s="2"/>
      <c r="CB24" s="2"/>
      <c r="CC24" s="2"/>
      <c r="CD24" s="2"/>
      <c r="CE24" s="2"/>
      <c r="CF24" s="2"/>
      <c r="CG24" s="2"/>
      <c r="CH24" s="2"/>
      <c r="CI24" s="2"/>
      <c r="CJ24" s="2"/>
      <c r="CK24" s="2"/>
      <c r="CS24" s="198" t="str">
        <f>IF(CB24="","勝",COUNTIF(CA24:CO24,"〇"))</f>
        <v>勝</v>
      </c>
      <c r="CT24" s="199"/>
      <c r="CU24" s="200" t="str">
        <f>IF(CB24="","敗",COUNTIF(CA24:CO24,"×"))</f>
        <v>敗</v>
      </c>
      <c r="CV24" s="201"/>
    </row>
    <row r="25" spans="1:100" ht="15" customHeight="1" x14ac:dyDescent="0.55000000000000004">
      <c r="AS25" s="9"/>
      <c r="AW25" s="2"/>
      <c r="BV25" s="2"/>
      <c r="BW25" s="2"/>
      <c r="BX25" s="2"/>
      <c r="BY25" s="2"/>
      <c r="BZ25" s="2"/>
      <c r="CA25" s="2"/>
      <c r="CB25" s="2"/>
      <c r="CC25" s="2"/>
      <c r="CD25" s="2"/>
      <c r="CE25" s="2"/>
      <c r="CF25" s="2"/>
      <c r="CG25" s="2"/>
      <c r="CH25" s="2"/>
      <c r="CI25" s="2"/>
      <c r="CJ25" s="2"/>
      <c r="CK25" s="2"/>
    </row>
    <row r="26" spans="1:100" ht="15" customHeight="1" x14ac:dyDescent="0.55000000000000004">
      <c r="AS26" s="9"/>
      <c r="AW26" s="2"/>
      <c r="BV26" s="2"/>
      <c r="BW26" s="2"/>
      <c r="BX26" s="2"/>
      <c r="BY26" s="2"/>
      <c r="BZ26" s="2"/>
      <c r="CA26" s="2"/>
      <c r="CB26" s="2"/>
      <c r="CC26" s="2"/>
      <c r="CD26" s="2"/>
      <c r="CE26" s="2"/>
      <c r="CF26" s="2"/>
      <c r="CG26" s="2"/>
      <c r="CH26" s="2"/>
      <c r="CI26" s="2"/>
      <c r="CJ26" s="2"/>
      <c r="CK26" s="2"/>
    </row>
    <row r="27" spans="1:100" ht="15" customHeight="1" x14ac:dyDescent="0.55000000000000004">
      <c r="C27" s="2" t="s">
        <v>1182</v>
      </c>
      <c r="AS27" s="9"/>
      <c r="AU27" s="10" t="s">
        <v>9</v>
      </c>
      <c r="AW27" s="225" t="s">
        <v>6</v>
      </c>
      <c r="AX27" s="226"/>
      <c r="AY27" s="226"/>
      <c r="AZ27" s="227"/>
      <c r="BA27" s="16" t="str">
        <f>AW28</f>
        <v/>
      </c>
      <c r="BB27" s="17" t="s">
        <v>15</v>
      </c>
      <c r="BC27" s="18" t="str">
        <f>AY28</f>
        <v/>
      </c>
      <c r="BD27" s="16" t="str">
        <f>AW30</f>
        <v/>
      </c>
      <c r="BE27" s="17" t="s">
        <v>15</v>
      </c>
      <c r="BF27" s="18" t="str">
        <f>AY30</f>
        <v/>
      </c>
      <c r="BG27" s="16" t="str">
        <f>AW32</f>
        <v/>
      </c>
      <c r="BH27" s="17" t="s">
        <v>15</v>
      </c>
      <c r="BI27" s="18" t="str">
        <f>AY32</f>
        <v/>
      </c>
      <c r="BJ27" s="16" t="str">
        <f>AW34</f>
        <v/>
      </c>
      <c r="BK27" s="17" t="s">
        <v>15</v>
      </c>
      <c r="BL27" s="18" t="str">
        <f>AY34</f>
        <v/>
      </c>
      <c r="BM27" s="16" t="str">
        <f>AW36</f>
        <v/>
      </c>
      <c r="BN27" s="17" t="s">
        <v>15</v>
      </c>
      <c r="BO27" s="18" t="str">
        <f>AY36</f>
        <v/>
      </c>
      <c r="BP27" s="228" t="s">
        <v>0</v>
      </c>
      <c r="BQ27" s="228"/>
      <c r="BR27" s="228"/>
      <c r="BS27" s="228"/>
      <c r="BV27" s="2"/>
      <c r="BW27" s="2"/>
      <c r="BX27" s="2"/>
      <c r="BY27" s="2"/>
      <c r="BZ27" s="2"/>
      <c r="CA27" s="2"/>
      <c r="CB27" s="2"/>
      <c r="CC27" s="2"/>
      <c r="CD27" s="2"/>
      <c r="CE27" s="2"/>
      <c r="CF27" s="2"/>
      <c r="CG27" s="2"/>
      <c r="CH27" s="2"/>
      <c r="CI27" s="2"/>
      <c r="CJ27" s="2"/>
      <c r="CK27" s="2"/>
    </row>
    <row r="28" spans="1:100" x14ac:dyDescent="0.55000000000000004">
      <c r="C28" s="11" t="s">
        <v>1</v>
      </c>
      <c r="D28" s="11"/>
      <c r="E28" s="11"/>
      <c r="F28" s="8" t="s">
        <v>5</v>
      </c>
      <c r="G28" s="8"/>
      <c r="J28" s="1" t="s">
        <v>5</v>
      </c>
      <c r="K28" s="1"/>
      <c r="N28" s="2" t="s">
        <v>5</v>
      </c>
      <c r="P28" s="11" t="s">
        <v>2</v>
      </c>
      <c r="Q28" s="11"/>
      <c r="R28" s="11"/>
      <c r="AS28" s="9"/>
      <c r="AU28" s="202"/>
      <c r="AV28" s="202"/>
      <c r="AW28" s="217" t="str">
        <f>IF(AU28="","",VLOOKUP(AU28,登録No.!$A$3:$N$508,2,FALSE))</f>
        <v/>
      </c>
      <c r="AX28" s="218"/>
      <c r="AY28" s="219" t="str">
        <f>IF(AU29="","",VLOOKUP(AU29,登録No.!$A$3:$N$508,2,FALSE))</f>
        <v/>
      </c>
      <c r="AZ28" s="220"/>
      <c r="BA28" s="192"/>
      <c r="BB28" s="193"/>
      <c r="BC28" s="194"/>
      <c r="BD28" s="211" t="str">
        <f>IF(BE28="","①",IF(BE28&gt;BF28,"〇","×"))</f>
        <v>①</v>
      </c>
      <c r="BE28" s="223"/>
      <c r="BF28" s="221"/>
      <c r="BG28" s="211" t="str">
        <f>IF(BH28="","⑥",IF(BH28&gt;BI28,"〇","×"))</f>
        <v>⑥</v>
      </c>
      <c r="BH28" s="223"/>
      <c r="BI28" s="221"/>
      <c r="BJ28" s="211" t="str">
        <f>IF(BK28="","⑨",IF(BK28&gt;BL28,"〇","×"))</f>
        <v>⑨</v>
      </c>
      <c r="BK28" s="223"/>
      <c r="BL28" s="221"/>
      <c r="BM28" s="211" t="str">
        <f>IF(BN28="","③",IF(BN28&gt;BO28,"〇","×"))</f>
        <v>③</v>
      </c>
      <c r="BN28" s="223"/>
      <c r="BO28" s="221"/>
      <c r="BP28" s="198" t="str">
        <f>IF(BE28="","勝",COUNTIF(BD28:BO28,"〇"))</f>
        <v>勝</v>
      </c>
      <c r="BQ28" s="199"/>
      <c r="BR28" s="200" t="str">
        <f>IF(BE28="","敗",COUNTIF(BD28:BO28,"×"))</f>
        <v>敗</v>
      </c>
      <c r="BS28" s="201"/>
      <c r="BV28" s="2"/>
      <c r="BW28" s="2"/>
      <c r="BX28" s="2"/>
      <c r="BY28" s="2"/>
      <c r="BZ28" s="2"/>
      <c r="CA28" s="2"/>
      <c r="CB28" s="2"/>
      <c r="CC28" s="2"/>
      <c r="CD28" s="2"/>
      <c r="CE28" s="2"/>
      <c r="CF28" s="2"/>
      <c r="CG28" s="2"/>
      <c r="CH28" s="2"/>
      <c r="CI28" s="2"/>
      <c r="CJ28" s="2"/>
      <c r="CK28" s="2"/>
    </row>
    <row r="29" spans="1:100" x14ac:dyDescent="0.55000000000000004">
      <c r="C29" s="3"/>
      <c r="D29" s="3"/>
      <c r="E29" s="3"/>
      <c r="F29" s="2" t="s">
        <v>4</v>
      </c>
      <c r="H29" s="5"/>
      <c r="J29" s="1" t="s">
        <v>4</v>
      </c>
      <c r="K29" s="1"/>
      <c r="N29" s="4" t="s">
        <v>4</v>
      </c>
      <c r="O29" s="160"/>
      <c r="P29" s="3"/>
      <c r="Q29" s="3"/>
      <c r="R29" s="3"/>
      <c r="AS29" s="9"/>
      <c r="AU29" s="202"/>
      <c r="AV29" s="202"/>
      <c r="AW29" s="203" t="str">
        <f>IF(AU28="","",VLOOKUP(AU28,登録No.!$A$3:$N$508,4,FALSE))</f>
        <v/>
      </c>
      <c r="AX29" s="204"/>
      <c r="AY29" s="205" t="str">
        <f>IF(AU29="","",VLOOKUP(AU29,登録No.!$A$3:$N$508,4,FALSE))</f>
        <v/>
      </c>
      <c r="AZ29" s="206"/>
      <c r="BA29" s="195"/>
      <c r="BB29" s="196"/>
      <c r="BC29" s="197"/>
      <c r="BD29" s="212"/>
      <c r="BE29" s="224"/>
      <c r="BF29" s="222"/>
      <c r="BG29" s="212"/>
      <c r="BH29" s="224"/>
      <c r="BI29" s="222"/>
      <c r="BJ29" s="212"/>
      <c r="BK29" s="224"/>
      <c r="BL29" s="222"/>
      <c r="BM29" s="212"/>
      <c r="BN29" s="224"/>
      <c r="BO29" s="222"/>
      <c r="BP29" s="207" t="str">
        <f>IF(BH28="","ゲーム取得率",SUM(BE28,BH28,BK28,BN28)/SUM(BD28:BO28))</f>
        <v>ゲーム取得率</v>
      </c>
      <c r="BQ29" s="208"/>
      <c r="BR29" s="209" t="s">
        <v>13</v>
      </c>
      <c r="BS29" s="210"/>
      <c r="BV29" s="2"/>
      <c r="BW29" s="2"/>
      <c r="BX29" s="2"/>
      <c r="BY29" s="2"/>
      <c r="BZ29" s="2"/>
      <c r="CA29" s="2"/>
      <c r="CB29" s="2"/>
      <c r="CC29" s="2"/>
      <c r="CD29" s="2"/>
      <c r="CE29" s="2"/>
      <c r="CF29" s="2"/>
      <c r="CG29" s="2"/>
      <c r="CH29" s="2"/>
      <c r="CI29" s="2"/>
      <c r="CJ29" s="2"/>
      <c r="CK29" s="2"/>
    </row>
    <row r="30" spans="1:100" x14ac:dyDescent="0.55000000000000004">
      <c r="H30" s="5"/>
      <c r="K30" s="5"/>
      <c r="N30" s="5"/>
      <c r="AS30" s="9"/>
      <c r="AU30" s="202"/>
      <c r="AV30" s="202"/>
      <c r="AW30" s="217" t="str">
        <f>IF(AU30="","",VLOOKUP(AU30,登録No.!$A$3:$N$508,2,FALSE))</f>
        <v/>
      </c>
      <c r="AX30" s="218"/>
      <c r="AY30" s="219" t="str">
        <f>IF(AU31="","",VLOOKUP(AU31,登録No.!$A$3:$N$508,2,FALSE))</f>
        <v/>
      </c>
      <c r="AZ30" s="220"/>
      <c r="BA30" s="211" t="str">
        <f>IF(BE28="","",IF(BD28="〇","×","〇"))</f>
        <v/>
      </c>
      <c r="BB30" s="213" t="str">
        <f>IF(BF28="","",BF28)</f>
        <v/>
      </c>
      <c r="BC30" s="215" t="str">
        <f>IF(BE28="","",BE28)</f>
        <v/>
      </c>
      <c r="BD30" s="192"/>
      <c r="BE30" s="193"/>
      <c r="BF30" s="194"/>
      <c r="BG30" s="211" t="str">
        <f>IF(BH30="","④",IF(BH30&gt;BI30,"〇","×"))</f>
        <v>④</v>
      </c>
      <c r="BH30" s="223"/>
      <c r="BI30" s="221"/>
      <c r="BJ30" s="211" t="str">
        <f>IF(BK30="","⑦",IF(BK30&gt;BL30,"〇","×"))</f>
        <v>⑦</v>
      </c>
      <c r="BK30" s="223"/>
      <c r="BL30" s="221"/>
      <c r="BM30" s="211" t="str">
        <f>IF(BN30="","⑩",IF(BN30&gt;BO30,"〇","×"))</f>
        <v>⑩</v>
      </c>
      <c r="BN30" s="223"/>
      <c r="BO30" s="221"/>
      <c r="BP30" s="198" t="str">
        <f>IF(BA30="","勝",COUNTIF(BA30:BO30,"〇"))</f>
        <v>勝</v>
      </c>
      <c r="BQ30" s="199"/>
      <c r="BR30" s="200" t="str">
        <f>IF(BB30="","敗",COUNTIF(BA30:BO30,"×"))</f>
        <v>敗</v>
      </c>
      <c r="BS30" s="201"/>
      <c r="BV30" s="2"/>
      <c r="BW30" s="2"/>
      <c r="BX30" s="2"/>
      <c r="BY30" s="2"/>
      <c r="BZ30" s="2"/>
      <c r="CA30" s="2"/>
      <c r="CB30" s="2"/>
      <c r="CC30" s="2"/>
      <c r="CD30" s="2"/>
      <c r="CE30" s="2"/>
      <c r="CF30" s="2"/>
      <c r="CG30" s="2"/>
      <c r="CH30" s="2"/>
      <c r="CI30" s="2"/>
      <c r="CJ30" s="2"/>
      <c r="CK30" s="2"/>
    </row>
    <row r="31" spans="1:100" x14ac:dyDescent="0.55000000000000004">
      <c r="H31" s="5"/>
      <c r="K31" s="5"/>
      <c r="N31" s="5"/>
      <c r="AS31" s="9"/>
      <c r="AU31" s="202"/>
      <c r="AV31" s="202"/>
      <c r="AW31" s="203" t="str">
        <f>IF(AU30="","",VLOOKUP(AU30,登録No.!$A$3:$N$508,4,FALSE))</f>
        <v/>
      </c>
      <c r="AX31" s="204"/>
      <c r="AY31" s="205" t="str">
        <f>IF(AU31="","",VLOOKUP(AU31,登録No.!$A$3:$N$508,4,FALSE))</f>
        <v/>
      </c>
      <c r="AZ31" s="206"/>
      <c r="BA31" s="212"/>
      <c r="BB31" s="214"/>
      <c r="BC31" s="216"/>
      <c r="BD31" s="195"/>
      <c r="BE31" s="196"/>
      <c r="BF31" s="197"/>
      <c r="BG31" s="212"/>
      <c r="BH31" s="224"/>
      <c r="BI31" s="222"/>
      <c r="BJ31" s="212"/>
      <c r="BK31" s="224"/>
      <c r="BL31" s="222"/>
      <c r="BM31" s="212"/>
      <c r="BN31" s="224"/>
      <c r="BO31" s="222"/>
      <c r="BP31" s="207" t="str">
        <f>IF(BH30="","ゲーム取得率",SUM(BB30,BH30,BK30,BN30)/SUM(BA30:BO30))</f>
        <v>ゲーム取得率</v>
      </c>
      <c r="BQ31" s="208"/>
      <c r="BR31" s="209" t="s">
        <v>13</v>
      </c>
      <c r="BS31" s="210"/>
      <c r="BV31" s="2"/>
      <c r="BW31" s="2"/>
      <c r="BX31" s="2"/>
      <c r="BY31" s="2"/>
      <c r="BZ31" s="2"/>
      <c r="CA31" s="2"/>
      <c r="CB31" s="2"/>
      <c r="CC31" s="2"/>
      <c r="CD31" s="2"/>
      <c r="CE31" s="2"/>
      <c r="CF31" s="2"/>
      <c r="CG31" s="2"/>
      <c r="CH31" s="2"/>
      <c r="CI31" s="2"/>
      <c r="CJ31" s="2"/>
      <c r="CK31" s="2"/>
    </row>
    <row r="32" spans="1:100" x14ac:dyDescent="0.55000000000000004">
      <c r="F32" s="11" t="s">
        <v>3</v>
      </c>
      <c r="G32" s="157"/>
      <c r="H32" s="12" t="s">
        <v>5</v>
      </c>
      <c r="I32" s="14"/>
      <c r="J32" s="8"/>
      <c r="K32" s="7"/>
      <c r="L32" s="14" t="s">
        <v>5</v>
      </c>
      <c r="M32" s="158"/>
      <c r="N32" s="13" t="s">
        <v>3</v>
      </c>
      <c r="O32" s="159"/>
      <c r="AS32" s="9"/>
      <c r="AU32" s="202"/>
      <c r="AV32" s="202"/>
      <c r="AW32" s="217" t="str">
        <f>IF(AU32="","",VLOOKUP(AU32,登録No.!$A$3:$N$508,2,FALSE))</f>
        <v/>
      </c>
      <c r="AX32" s="218"/>
      <c r="AY32" s="219" t="str">
        <f>IF(AU33="","",VLOOKUP(AU33,登録No.!$A$3:$N$508,2,FALSE))</f>
        <v/>
      </c>
      <c r="AZ32" s="220"/>
      <c r="BA32" s="211" t="str">
        <f>IF(BH28="","",IF(BG28="〇","×","〇"))</f>
        <v/>
      </c>
      <c r="BB32" s="213" t="str">
        <f>IF(BI28="","",BI28)</f>
        <v/>
      </c>
      <c r="BC32" s="215" t="str">
        <f>IF(BH28="","",BH28)</f>
        <v/>
      </c>
      <c r="BD32" s="211" t="str">
        <f>IF(BH30="","",IF(BG30="〇","×","〇"))</f>
        <v/>
      </c>
      <c r="BE32" s="213" t="str">
        <f>IF(BI30="","",BI30)</f>
        <v/>
      </c>
      <c r="BF32" s="215" t="str">
        <f>IF(BH30="","",BH30)</f>
        <v/>
      </c>
      <c r="BG32" s="192"/>
      <c r="BH32" s="193"/>
      <c r="BI32" s="194"/>
      <c r="BJ32" s="211" t="str">
        <f>IF(BK32="","②",IF(BK32&gt;BL32,"〇","×"))</f>
        <v>②</v>
      </c>
      <c r="BK32" s="223"/>
      <c r="BL32" s="221"/>
      <c r="BM32" s="211" t="str">
        <f>IF(BN32="","⑧",IF(BN32&gt;BO32,"〇","×"))</f>
        <v>⑧</v>
      </c>
      <c r="BN32" s="223"/>
      <c r="BO32" s="221"/>
      <c r="BP32" s="198" t="str">
        <f>IF(BB32="","勝",COUNTIF(BA32:BO32,"〇"))</f>
        <v>勝</v>
      </c>
      <c r="BQ32" s="199"/>
      <c r="BR32" s="200" t="str">
        <f>IF(BB32="","敗",COUNTIF(BA32:BO32,"×"))</f>
        <v>敗</v>
      </c>
      <c r="BS32" s="201"/>
      <c r="BV32" s="2"/>
      <c r="BW32" s="2"/>
      <c r="BX32" s="2"/>
      <c r="BY32" s="2"/>
      <c r="BZ32" s="2"/>
      <c r="CA32" s="2"/>
      <c r="CB32" s="2"/>
      <c r="CC32" s="2"/>
      <c r="CD32" s="2"/>
      <c r="CE32" s="2"/>
      <c r="CF32" s="2"/>
      <c r="CG32" s="2"/>
      <c r="CH32" s="2"/>
      <c r="CI32" s="2"/>
      <c r="CJ32" s="2"/>
      <c r="CK32" s="2"/>
    </row>
    <row r="33" spans="1:89" x14ac:dyDescent="0.55000000000000004">
      <c r="F33" s="11"/>
      <c r="G33" s="157"/>
      <c r="H33" s="13" t="s">
        <v>4</v>
      </c>
      <c r="I33" s="11"/>
      <c r="L33" s="11" t="s">
        <v>4</v>
      </c>
      <c r="M33" s="11"/>
      <c r="N33" s="13"/>
      <c r="O33" s="159"/>
      <c r="AS33" s="9"/>
      <c r="AU33" s="202"/>
      <c r="AV33" s="202"/>
      <c r="AW33" s="203" t="str">
        <f>IF(AU32="","",VLOOKUP(AU32,登録No.!$A$3:$N$508,4,FALSE))</f>
        <v/>
      </c>
      <c r="AX33" s="204"/>
      <c r="AY33" s="205" t="str">
        <f>IF(AU33="","",VLOOKUP(AU33,登録No.!$A$3:$N$508,4,FALSE))</f>
        <v/>
      </c>
      <c r="AZ33" s="206"/>
      <c r="BA33" s="212"/>
      <c r="BB33" s="214"/>
      <c r="BC33" s="216"/>
      <c r="BD33" s="212"/>
      <c r="BE33" s="214"/>
      <c r="BF33" s="216"/>
      <c r="BG33" s="195"/>
      <c r="BH33" s="196"/>
      <c r="BI33" s="197"/>
      <c r="BJ33" s="212"/>
      <c r="BK33" s="224"/>
      <c r="BL33" s="222"/>
      <c r="BM33" s="212"/>
      <c r="BN33" s="224"/>
      <c r="BO33" s="222"/>
      <c r="BP33" s="207" t="str">
        <f>IF(BB32="","ゲーム取得率",SUM(BB32,BE32,BK32,BN32)/SUM(BA32:BO32))</f>
        <v>ゲーム取得率</v>
      </c>
      <c r="BQ33" s="208"/>
      <c r="BR33" s="209" t="s">
        <v>13</v>
      </c>
      <c r="BS33" s="210"/>
      <c r="BV33" s="2"/>
      <c r="BW33" s="2"/>
      <c r="BX33" s="2"/>
      <c r="BY33" s="2"/>
      <c r="BZ33" s="2"/>
      <c r="CA33" s="2"/>
      <c r="CB33" s="2"/>
      <c r="CC33" s="2"/>
      <c r="CD33" s="2"/>
      <c r="CE33" s="2"/>
      <c r="CF33" s="2"/>
      <c r="CG33" s="2"/>
      <c r="CH33" s="2"/>
      <c r="CI33" s="2"/>
      <c r="CJ33" s="2"/>
      <c r="CK33" s="2"/>
    </row>
    <row r="34" spans="1:89" x14ac:dyDescent="0.55000000000000004">
      <c r="H34" s="5"/>
      <c r="N34" s="5"/>
      <c r="AS34" s="9"/>
      <c r="AU34" s="202"/>
      <c r="AV34" s="202"/>
      <c r="AW34" s="217" t="str">
        <f>IF(AU34="","",VLOOKUP(AU34,登録No.!$A$3:$N$508,2,FALSE))</f>
        <v/>
      </c>
      <c r="AX34" s="218"/>
      <c r="AY34" s="219" t="str">
        <f>IF(AU35="","",VLOOKUP(AU35,登録No.!$A$3:$N$508,2,FALSE))</f>
        <v/>
      </c>
      <c r="AZ34" s="220"/>
      <c r="BA34" s="211" t="str">
        <f>IF(BK28="","",IF(BJ28="〇","×","〇"))</f>
        <v/>
      </c>
      <c r="BB34" s="213" t="str">
        <f>IF(BL28="","",BL28)</f>
        <v/>
      </c>
      <c r="BC34" s="215" t="str">
        <f>IF(BK28="","",BK28)</f>
        <v/>
      </c>
      <c r="BD34" s="211" t="str">
        <f>IF(BK30="","",IF(BJ30="〇","×","〇"))</f>
        <v/>
      </c>
      <c r="BE34" s="213" t="str">
        <f>IF(BL30="","",BL30)</f>
        <v/>
      </c>
      <c r="BF34" s="215" t="str">
        <f>IF(BK30="","",BK30)</f>
        <v/>
      </c>
      <c r="BG34" s="211" t="str">
        <f>IF(BK32="","",IF(BJ32="〇","×","〇"))</f>
        <v/>
      </c>
      <c r="BH34" s="213" t="str">
        <f>IF(BL32="","",BL32)</f>
        <v/>
      </c>
      <c r="BI34" s="215" t="str">
        <f>IF(BK32="","",BK32)</f>
        <v/>
      </c>
      <c r="BJ34" s="192"/>
      <c r="BK34" s="193"/>
      <c r="BL34" s="194"/>
      <c r="BM34" s="211" t="str">
        <f>IF(BN34="","⑤",IF(BN34&gt;BO34,"〇","×"))</f>
        <v>⑤</v>
      </c>
      <c r="BN34" s="223"/>
      <c r="BO34" s="221"/>
      <c r="BP34" s="198" t="str">
        <f>IF(BB34="","勝",COUNTIF(BA34:BO34,"〇"))</f>
        <v>勝</v>
      </c>
      <c r="BQ34" s="199"/>
      <c r="BR34" s="200" t="str">
        <f>IF(BB34="","敗",COUNTIF(BA34:BO34,"×"))</f>
        <v>敗</v>
      </c>
      <c r="BS34" s="201"/>
      <c r="BV34" s="2"/>
      <c r="BW34" s="2"/>
      <c r="BX34" s="2"/>
      <c r="BY34" s="2"/>
      <c r="BZ34" s="2"/>
      <c r="CA34" s="2"/>
      <c r="CB34" s="2"/>
      <c r="CC34" s="2"/>
      <c r="CD34" s="2"/>
      <c r="CE34" s="2"/>
      <c r="CF34" s="2"/>
      <c r="CG34" s="2"/>
      <c r="CH34" s="2"/>
      <c r="CI34" s="2"/>
      <c r="CJ34" s="2"/>
      <c r="CK34" s="2"/>
    </row>
    <row r="35" spans="1:89" x14ac:dyDescent="0.55000000000000004">
      <c r="H35" s="5"/>
      <c r="N35" s="5"/>
      <c r="AS35" s="9"/>
      <c r="AU35" s="202"/>
      <c r="AV35" s="202"/>
      <c r="AW35" s="203" t="str">
        <f>IF(AU34="","",VLOOKUP(AU34,登録No.!$A$3:$N$508,4,FALSE))</f>
        <v/>
      </c>
      <c r="AX35" s="204"/>
      <c r="AY35" s="205" t="str">
        <f>IF(AU35="","",VLOOKUP(AU35,登録No.!$A$3:$N$508,4,FALSE))</f>
        <v/>
      </c>
      <c r="AZ35" s="206"/>
      <c r="BA35" s="212"/>
      <c r="BB35" s="214"/>
      <c r="BC35" s="216"/>
      <c r="BD35" s="212"/>
      <c r="BE35" s="214"/>
      <c r="BF35" s="216"/>
      <c r="BG35" s="212"/>
      <c r="BH35" s="214"/>
      <c r="BI35" s="216"/>
      <c r="BJ35" s="195"/>
      <c r="BK35" s="196"/>
      <c r="BL35" s="197"/>
      <c r="BM35" s="212"/>
      <c r="BN35" s="224"/>
      <c r="BO35" s="222"/>
      <c r="BP35" s="207" t="str">
        <f>IF(BB34="","ゲーム取得率",SUM(BB34,BE34,BH34,BN34)/SUM(BA34:BO34))</f>
        <v>ゲーム取得率</v>
      </c>
      <c r="BQ35" s="208"/>
      <c r="BR35" s="209" t="s">
        <v>13</v>
      </c>
      <c r="BS35" s="210"/>
      <c r="BV35" s="2"/>
      <c r="BW35" s="2"/>
      <c r="BX35" s="2"/>
      <c r="BY35" s="2"/>
      <c r="BZ35" s="2"/>
      <c r="CA35" s="2"/>
      <c r="CB35" s="2"/>
      <c r="CC35" s="2"/>
      <c r="CD35" s="2"/>
      <c r="CE35" s="2"/>
      <c r="CF35" s="2"/>
      <c r="CG35" s="2"/>
      <c r="CH35" s="2"/>
      <c r="CI35" s="2"/>
      <c r="CJ35" s="2"/>
      <c r="CK35" s="2"/>
    </row>
    <row r="36" spans="1:89" x14ac:dyDescent="0.55000000000000004">
      <c r="C36" s="11" t="s">
        <v>1181</v>
      </c>
      <c r="D36" s="11"/>
      <c r="E36" s="11"/>
      <c r="F36" s="8" t="s">
        <v>5</v>
      </c>
      <c r="G36" s="6"/>
      <c r="H36" s="5"/>
      <c r="N36" s="7" t="s">
        <v>5</v>
      </c>
      <c r="O36" s="8"/>
      <c r="P36" s="11" t="s">
        <v>1180</v>
      </c>
      <c r="Q36" s="11"/>
      <c r="R36" s="11"/>
      <c r="AS36" s="9"/>
      <c r="AU36" s="202"/>
      <c r="AV36" s="202"/>
      <c r="AW36" s="217" t="str">
        <f>IF(AU36="","",VLOOKUP(AU36,登録No.!$A$3:$N$508,2,FALSE))</f>
        <v/>
      </c>
      <c r="AX36" s="218"/>
      <c r="AY36" s="219" t="str">
        <f>IF(AU37="","",VLOOKUP(AU37,登録No.!$A$3:$N$508,2,FALSE))</f>
        <v/>
      </c>
      <c r="AZ36" s="220"/>
      <c r="BA36" s="211" t="str">
        <f>IF(BN28="","",IF(BM28="〇","×","〇"))</f>
        <v/>
      </c>
      <c r="BB36" s="213" t="str">
        <f>IF(BO28="","",BO28)</f>
        <v/>
      </c>
      <c r="BC36" s="215" t="str">
        <f>IF(BN28="","",BN28)</f>
        <v/>
      </c>
      <c r="BD36" s="211" t="str">
        <f>IF(BM30="⑩","",IF(BM30="〇","×","〇"))</f>
        <v/>
      </c>
      <c r="BE36" s="213" t="str">
        <f>IF(BO30="","",BO30)</f>
        <v/>
      </c>
      <c r="BF36" s="215" t="str">
        <f>IF(BN30="","",BN30)</f>
        <v/>
      </c>
      <c r="BG36" s="211" t="str">
        <f>IF(BN32="","",IF(BM32="〇","×","〇"))</f>
        <v/>
      </c>
      <c r="BH36" s="213" t="str">
        <f>IF(BO32="","",BO32)</f>
        <v/>
      </c>
      <c r="BI36" s="215" t="str">
        <f>IF(BN32="","",BN32)</f>
        <v/>
      </c>
      <c r="BJ36" s="211" t="str">
        <f>IF(BN34="","",IF(BM34="〇","×","〇"))</f>
        <v/>
      </c>
      <c r="BK36" s="213" t="str">
        <f>IF(BO34="","",BO34)</f>
        <v/>
      </c>
      <c r="BL36" s="215" t="str">
        <f>IF(BN34="","",BN34)</f>
        <v/>
      </c>
      <c r="BM36" s="192"/>
      <c r="BN36" s="193"/>
      <c r="BO36" s="194"/>
      <c r="BP36" s="198" t="str">
        <f>IF(BB36="","勝",COUNTIF(BA36:BO36,"〇"))</f>
        <v>勝</v>
      </c>
      <c r="BQ36" s="199"/>
      <c r="BR36" s="200" t="str">
        <f>IF(BB36="","敗",COUNTIF(BA36:BO36,"×"))</f>
        <v>敗</v>
      </c>
      <c r="BS36" s="201"/>
      <c r="BV36" s="2"/>
      <c r="BW36" s="2"/>
      <c r="BX36" s="2"/>
      <c r="BY36" s="2"/>
      <c r="BZ36" s="2"/>
      <c r="CA36" s="2"/>
      <c r="CB36" s="2"/>
      <c r="CC36" s="2"/>
      <c r="CD36" s="2"/>
      <c r="CE36" s="2"/>
      <c r="CF36" s="2"/>
      <c r="CG36" s="2"/>
      <c r="CH36" s="2"/>
      <c r="CI36" s="2"/>
      <c r="CJ36" s="2"/>
      <c r="CK36" s="2"/>
    </row>
    <row r="37" spans="1:89" x14ac:dyDescent="0.55000000000000004">
      <c r="C37" s="3"/>
      <c r="D37" s="3"/>
      <c r="E37" s="3"/>
      <c r="F37" s="2" t="s">
        <v>4</v>
      </c>
      <c r="N37" s="2" t="s">
        <v>4</v>
      </c>
      <c r="P37" s="3"/>
      <c r="Q37" s="3"/>
      <c r="R37" s="3"/>
      <c r="AS37" s="9"/>
      <c r="AU37" s="202"/>
      <c r="AV37" s="202"/>
      <c r="AW37" s="203" t="str">
        <f>IF(AU36="","",VLOOKUP(AU36,登録No.!$A$3:$N$508,4,FALSE))</f>
        <v/>
      </c>
      <c r="AX37" s="204"/>
      <c r="AY37" s="205" t="str">
        <f>IF(AU37="","",VLOOKUP(AU37,登録No.!$A$3:$N$508,4,FALSE))</f>
        <v/>
      </c>
      <c r="AZ37" s="206"/>
      <c r="BA37" s="212"/>
      <c r="BB37" s="214"/>
      <c r="BC37" s="216"/>
      <c r="BD37" s="212"/>
      <c r="BE37" s="214"/>
      <c r="BF37" s="216"/>
      <c r="BG37" s="212"/>
      <c r="BH37" s="214"/>
      <c r="BI37" s="216"/>
      <c r="BJ37" s="212"/>
      <c r="BK37" s="214"/>
      <c r="BL37" s="216"/>
      <c r="BM37" s="195"/>
      <c r="BN37" s="196"/>
      <c r="BO37" s="197"/>
      <c r="BP37" s="207" t="str">
        <f>IF(BB36="","ゲーム取得率",SUM(BB36,BE36,BH36,BK36)/SUM(BA36:BO36))</f>
        <v>ゲーム取得率</v>
      </c>
      <c r="BQ37" s="208"/>
      <c r="BR37" s="209" t="s">
        <v>13</v>
      </c>
      <c r="BS37" s="210"/>
      <c r="BV37" s="2"/>
      <c r="BW37" s="2"/>
      <c r="BX37" s="2"/>
      <c r="BY37" s="2"/>
      <c r="BZ37" s="2"/>
      <c r="CA37" s="2"/>
      <c r="CB37" s="2"/>
      <c r="CC37" s="2"/>
      <c r="CD37" s="2"/>
      <c r="CE37" s="2"/>
      <c r="CF37" s="2"/>
      <c r="CG37" s="2"/>
      <c r="CH37" s="2"/>
      <c r="CI37" s="2"/>
      <c r="CJ37" s="2"/>
      <c r="CK37" s="2"/>
    </row>
    <row r="38" spans="1:89" ht="15" customHeight="1" x14ac:dyDescent="0.55000000000000004">
      <c r="AS38" s="9"/>
    </row>
    <row r="39" spans="1:89" ht="15" customHeight="1" x14ac:dyDescent="0.55000000000000004">
      <c r="AS39" s="9"/>
    </row>
    <row r="40" spans="1:89" ht="15" customHeight="1" x14ac:dyDescent="0.55000000000000004">
      <c r="A40" s="1"/>
      <c r="B40" s="1"/>
      <c r="D40" s="1"/>
      <c r="E40" s="1"/>
      <c r="F40" s="1"/>
      <c r="G40" s="1"/>
      <c r="H40" s="1"/>
      <c r="I40" s="1"/>
      <c r="J40" s="1"/>
      <c r="K40" s="1"/>
      <c r="L40" s="1"/>
      <c r="M40" s="1"/>
      <c r="N40" s="1"/>
      <c r="O40" s="1"/>
      <c r="P40" s="1"/>
      <c r="Q40" s="1"/>
      <c r="R40" s="1"/>
      <c r="S40" s="1"/>
      <c r="AS40" s="9"/>
    </row>
    <row r="41" spans="1:89" ht="15" customHeight="1" x14ac:dyDescent="0.55000000000000004">
      <c r="A41" s="1"/>
      <c r="B41" s="1"/>
      <c r="C41" s="244" t="s">
        <v>1183</v>
      </c>
      <c r="D41" s="245"/>
      <c r="E41" s="245"/>
      <c r="F41" s="246"/>
      <c r="G41" s="16" t="str">
        <f>C42</f>
        <v>リーグ２</v>
      </c>
      <c r="H41" s="17"/>
      <c r="I41" s="18" t="str">
        <f>E42</f>
        <v>３位</v>
      </c>
      <c r="J41" s="16" t="str">
        <f>C44</f>
        <v>リーグ２</v>
      </c>
      <c r="K41" s="17"/>
      <c r="L41" s="18" t="str">
        <f>E44</f>
        <v>４位</v>
      </c>
      <c r="M41" s="16" t="str">
        <f>C46</f>
        <v>リーグ１</v>
      </c>
      <c r="N41" s="17"/>
      <c r="O41" s="18" t="str">
        <f>E46</f>
        <v>３位</v>
      </c>
      <c r="P41" s="228" t="s">
        <v>0</v>
      </c>
      <c r="Q41" s="228"/>
      <c r="R41" s="228"/>
      <c r="S41" s="228"/>
      <c r="AS41" s="9"/>
    </row>
    <row r="42" spans="1:89" ht="15" customHeight="1" x14ac:dyDescent="0.55000000000000004">
      <c r="A42" s="1"/>
      <c r="B42" s="1"/>
      <c r="C42" s="217" t="s">
        <v>1184</v>
      </c>
      <c r="D42" s="218"/>
      <c r="E42" s="219" t="s">
        <v>1185</v>
      </c>
      <c r="F42" s="220"/>
      <c r="G42" s="234"/>
      <c r="H42" s="235"/>
      <c r="I42" s="236"/>
      <c r="J42" s="217" t="str">
        <f>IF(K42="","③",IF(K42&gt;L42,"〇","×"))</f>
        <v>③</v>
      </c>
      <c r="K42" s="240"/>
      <c r="L42" s="242"/>
      <c r="M42" s="217" t="str">
        <f>IF(N42="","②",IF(N42&gt;O42,"〇","×"))</f>
        <v>②</v>
      </c>
      <c r="N42" s="240"/>
      <c r="O42" s="242"/>
      <c r="P42" s="198" t="str">
        <f>IF(K42="","勝",COUNTIF(G42:O42,"〇"))</f>
        <v>勝</v>
      </c>
      <c r="Q42" s="199"/>
      <c r="R42" s="200" t="str">
        <f>IF(K42="","敗",COUNTIF(G42:O42,"×"))</f>
        <v>敗</v>
      </c>
      <c r="S42" s="201"/>
      <c r="AS42" s="9"/>
    </row>
    <row r="43" spans="1:89" ht="15" customHeight="1" x14ac:dyDescent="0.55000000000000004">
      <c r="A43" s="1"/>
      <c r="B43" s="1"/>
      <c r="C43" s="203" t="str">
        <f>IF(A42="","",VLOOKUP(A42,登録No.!$A$3:$N$508,4,FALSE))</f>
        <v/>
      </c>
      <c r="D43" s="204"/>
      <c r="E43" s="205" t="str">
        <f>IF(A43="","",VLOOKUP(A43,登録No.!$A$3:$N$508,4,FALSE))</f>
        <v/>
      </c>
      <c r="F43" s="206"/>
      <c r="G43" s="237"/>
      <c r="H43" s="238"/>
      <c r="I43" s="239"/>
      <c r="J43" s="231"/>
      <c r="K43" s="241"/>
      <c r="L43" s="243"/>
      <c r="M43" s="231"/>
      <c r="N43" s="241"/>
      <c r="O43" s="243"/>
      <c r="P43" s="207" t="str">
        <f>IF(K42="","ゲーム取得率",SUM(K42,N42)/SUM(G42:O42))</f>
        <v>ゲーム取得率</v>
      </c>
      <c r="Q43" s="208"/>
      <c r="R43" s="209" t="s">
        <v>13</v>
      </c>
      <c r="S43" s="210"/>
      <c r="AS43" s="9"/>
    </row>
    <row r="44" spans="1:89" ht="15" customHeight="1" x14ac:dyDescent="0.55000000000000004">
      <c r="A44" s="1"/>
      <c r="B44" s="1"/>
      <c r="C44" s="217" t="s">
        <v>1184</v>
      </c>
      <c r="D44" s="218"/>
      <c r="E44" s="219" t="s">
        <v>1186</v>
      </c>
      <c r="F44" s="220"/>
      <c r="G44" s="217" t="str">
        <f>IF(J42="③","",IF(J42="〇","×","〇"))</f>
        <v/>
      </c>
      <c r="H44" s="219" t="str">
        <f>IF(L42="","",L42)</f>
        <v/>
      </c>
      <c r="I44" s="220" t="str">
        <f>IF(K42="","",K42)</f>
        <v/>
      </c>
      <c r="J44" s="234"/>
      <c r="K44" s="235"/>
      <c r="L44" s="236"/>
      <c r="M44" s="217" t="str">
        <f>IF(N44="","①",IF(N44&gt;O44,"〇","×"))</f>
        <v>①</v>
      </c>
      <c r="N44" s="240"/>
      <c r="O44" s="242"/>
      <c r="P44" s="198" t="str">
        <f>IF(G44="","勝",COUNTIF(G44:O44,"〇"))</f>
        <v>勝</v>
      </c>
      <c r="Q44" s="199"/>
      <c r="R44" s="200" t="str">
        <f>IF(G44="","敗",COUNTIF(G44:O44,"×"))</f>
        <v>敗</v>
      </c>
      <c r="S44" s="201"/>
      <c r="AS44" s="9"/>
    </row>
    <row r="45" spans="1:89" x14ac:dyDescent="0.55000000000000004">
      <c r="A45" s="1"/>
      <c r="B45" s="1"/>
      <c r="C45" s="203" t="str">
        <f>IF(A44="","",VLOOKUP(A44,登録No.!$A$3:$N$508,4,FALSE))</f>
        <v/>
      </c>
      <c r="D45" s="204"/>
      <c r="E45" s="205" t="str">
        <f>IF(A45="","",VLOOKUP(A45,登録No.!$A$3:$N$508,4,FALSE))</f>
        <v/>
      </c>
      <c r="F45" s="206"/>
      <c r="G45" s="231"/>
      <c r="H45" s="232"/>
      <c r="I45" s="233"/>
      <c r="J45" s="237"/>
      <c r="K45" s="238"/>
      <c r="L45" s="239"/>
      <c r="M45" s="231"/>
      <c r="N45" s="241"/>
      <c r="O45" s="243"/>
      <c r="P45" s="207" t="str">
        <f>IF(H44="","ゲーム取得率",SUM(H44,N44)/SUM(G44:O44))</f>
        <v>ゲーム取得率</v>
      </c>
      <c r="Q45" s="208"/>
      <c r="R45" s="209" t="s">
        <v>13</v>
      </c>
      <c r="S45" s="210"/>
      <c r="AS45" s="9"/>
    </row>
    <row r="46" spans="1:89" x14ac:dyDescent="0.55000000000000004">
      <c r="A46" s="1"/>
      <c r="B46" s="1"/>
      <c r="C46" s="217" t="s">
        <v>1187</v>
      </c>
      <c r="D46" s="218"/>
      <c r="E46" s="219" t="s">
        <v>1185</v>
      </c>
      <c r="F46" s="220"/>
      <c r="G46" s="217" t="str">
        <f>IF(N42="","",IF(M42="〇","×","〇"))</f>
        <v/>
      </c>
      <c r="H46" s="219" t="str">
        <f>IF(O42="","",O42)</f>
        <v/>
      </c>
      <c r="I46" s="220" t="str">
        <f>IF(N42="","",N42)</f>
        <v/>
      </c>
      <c r="J46" s="217" t="str">
        <f>IF(N44="","",IF(M44="〇","×","〇"))</f>
        <v/>
      </c>
      <c r="K46" s="219" t="str">
        <f>IF(O44="","",O44)</f>
        <v/>
      </c>
      <c r="L46" s="220" t="str">
        <f>IF(N44="","",N44)</f>
        <v/>
      </c>
      <c r="M46" s="234"/>
      <c r="N46" s="235"/>
      <c r="O46" s="236"/>
      <c r="P46" s="198" t="str">
        <f>IF(G46="","勝",COUNTIF(G46:O46,"〇"))</f>
        <v>勝</v>
      </c>
      <c r="Q46" s="199"/>
      <c r="R46" s="200" t="str">
        <f>IF(G46="","敗",COUNTIF(G46:O46,"×"))</f>
        <v>敗</v>
      </c>
      <c r="S46" s="201"/>
      <c r="AS46" s="9"/>
    </row>
    <row r="47" spans="1:89" x14ac:dyDescent="0.55000000000000004">
      <c r="A47" s="1"/>
      <c r="B47" s="1"/>
      <c r="C47" s="203" t="str">
        <f>IF(A46="","",VLOOKUP(A46,登録No.!$A$3:$N$508,4,FALSE))</f>
        <v/>
      </c>
      <c r="D47" s="204"/>
      <c r="E47" s="205" t="str">
        <f>IF(A47="","",VLOOKUP(A47,登録No.!$A$3:$N$508,4,FALSE))</f>
        <v/>
      </c>
      <c r="F47" s="206"/>
      <c r="G47" s="231"/>
      <c r="H47" s="232"/>
      <c r="I47" s="233"/>
      <c r="J47" s="231"/>
      <c r="K47" s="232"/>
      <c r="L47" s="233"/>
      <c r="M47" s="237"/>
      <c r="N47" s="238"/>
      <c r="O47" s="239"/>
      <c r="P47" s="207" t="str">
        <f>IF(G46="","ゲーム取得率",SUM(H46,K46)/SUM(G46:O46))</f>
        <v>ゲーム取得率</v>
      </c>
      <c r="Q47" s="208"/>
      <c r="R47" s="209" t="s">
        <v>13</v>
      </c>
      <c r="S47" s="210"/>
      <c r="AS47" s="9"/>
    </row>
    <row r="48" spans="1:89" x14ac:dyDescent="0.55000000000000004">
      <c r="AS48" s="9"/>
    </row>
    <row r="49" spans="1:45" x14ac:dyDescent="0.55000000000000004">
      <c r="AS49" s="9"/>
    </row>
    <row r="50" spans="1:45" x14ac:dyDescent="0.55000000000000004">
      <c r="AS50" s="9"/>
    </row>
    <row r="51" spans="1:45" x14ac:dyDescent="0.55000000000000004">
      <c r="AS51" s="9"/>
    </row>
    <row r="52" spans="1:45" x14ac:dyDescent="0.55000000000000004">
      <c r="AS52" s="9"/>
    </row>
    <row r="53" spans="1:45" x14ac:dyDescent="0.55000000000000004">
      <c r="AS53" s="9"/>
    </row>
    <row r="54" spans="1:45" x14ac:dyDescent="0.55000000000000004">
      <c r="AS54" s="9"/>
    </row>
    <row r="55" spans="1:45" x14ac:dyDescent="0.55000000000000004">
      <c r="AS55" s="9"/>
    </row>
    <row r="56" spans="1:45" x14ac:dyDescent="0.55000000000000004">
      <c r="AS56" s="9"/>
    </row>
    <row r="57" spans="1:45" x14ac:dyDescent="0.55000000000000004">
      <c r="AS57" s="9"/>
    </row>
    <row r="58" spans="1:45" x14ac:dyDescent="0.55000000000000004">
      <c r="AS58" s="9"/>
    </row>
    <row r="59" spans="1:45" x14ac:dyDescent="0.55000000000000004">
      <c r="AS59" s="9"/>
    </row>
    <row r="60" spans="1:45" x14ac:dyDescent="0.55000000000000004">
      <c r="AS60" s="9"/>
    </row>
    <row r="61" spans="1:45" x14ac:dyDescent="0.55000000000000004">
      <c r="AS61" s="9"/>
    </row>
    <row r="62" spans="1:45" x14ac:dyDescent="0.55000000000000004">
      <c r="AS62" s="9"/>
    </row>
    <row r="63" spans="1:45" x14ac:dyDescent="0.55000000000000004">
      <c r="A63" s="20" t="s">
        <v>350</v>
      </c>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row>
  </sheetData>
  <mergeCells count="599">
    <mergeCell ref="A2:I2"/>
    <mergeCell ref="J2:AQ2"/>
    <mergeCell ref="C5:F5"/>
    <mergeCell ref="P5:S5"/>
    <mergeCell ref="C15:F15"/>
    <mergeCell ref="S15:V15"/>
    <mergeCell ref="AW5:AZ5"/>
    <mergeCell ref="BJ5:BM5"/>
    <mergeCell ref="BW5:BZ5"/>
    <mergeCell ref="R6:S6"/>
    <mergeCell ref="BU6:BV6"/>
    <mergeCell ref="BW6:BX6"/>
    <mergeCell ref="BY6:BZ6"/>
    <mergeCell ref="BA6:BC7"/>
    <mergeCell ref="BD6:BD7"/>
    <mergeCell ref="BE6:BE7"/>
    <mergeCell ref="BF6:BF7"/>
    <mergeCell ref="BG6:BG7"/>
    <mergeCell ref="BH6:BH7"/>
    <mergeCell ref="AY7:AZ7"/>
    <mergeCell ref="BJ7:BK7"/>
    <mergeCell ref="BL7:BM7"/>
    <mergeCell ref="BU7:BV7"/>
    <mergeCell ref="BW7:BX7"/>
    <mergeCell ref="A16:B16"/>
    <mergeCell ref="C16:D16"/>
    <mergeCell ref="E16:F16"/>
    <mergeCell ref="G16:I17"/>
    <mergeCell ref="J16:J17"/>
    <mergeCell ref="K16:K17"/>
    <mergeCell ref="C17:D17"/>
    <mergeCell ref="E17:F17"/>
    <mergeCell ref="L6:L7"/>
    <mergeCell ref="L16:L17"/>
    <mergeCell ref="M6:M7"/>
    <mergeCell ref="N6:N7"/>
    <mergeCell ref="O6:O7"/>
    <mergeCell ref="P6:Q6"/>
    <mergeCell ref="CS5:CV5"/>
    <mergeCell ref="A6:B6"/>
    <mergeCell ref="C6:D6"/>
    <mergeCell ref="E6:F6"/>
    <mergeCell ref="G6:I7"/>
    <mergeCell ref="J6:J7"/>
    <mergeCell ref="K6:K7"/>
    <mergeCell ref="AU6:AV6"/>
    <mergeCell ref="AW6:AX6"/>
    <mergeCell ref="AY6:AZ6"/>
    <mergeCell ref="AU7:AV7"/>
    <mergeCell ref="AW7:AX7"/>
    <mergeCell ref="A17:B17"/>
    <mergeCell ref="CO6:CO7"/>
    <mergeCell ref="CP6:CP7"/>
    <mergeCell ref="CQ6:CQ7"/>
    <mergeCell ref="CR6:CR7"/>
    <mergeCell ref="CS6:CT6"/>
    <mergeCell ref="CU6:CV6"/>
    <mergeCell ref="CS7:CT7"/>
    <mergeCell ref="CU7:CV7"/>
    <mergeCell ref="CI6:CI7"/>
    <mergeCell ref="CJ6:CJ7"/>
    <mergeCell ref="CK6:CK7"/>
    <mergeCell ref="CL6:CL7"/>
    <mergeCell ref="CM6:CM7"/>
    <mergeCell ref="CN6:CN7"/>
    <mergeCell ref="CA6:CC7"/>
    <mergeCell ref="CD6:CD7"/>
    <mergeCell ref="CE6:CE7"/>
    <mergeCell ref="CF6:CF7"/>
    <mergeCell ref="CG6:CG7"/>
    <mergeCell ref="CH6:CH7"/>
    <mergeCell ref="BI6:BI7"/>
    <mergeCell ref="BJ6:BK6"/>
    <mergeCell ref="BL6:BM6"/>
    <mergeCell ref="BY7:BZ7"/>
    <mergeCell ref="A7:B7"/>
    <mergeCell ref="C7:D7"/>
    <mergeCell ref="E7:F7"/>
    <mergeCell ref="P7:Q7"/>
    <mergeCell ref="R7:S7"/>
    <mergeCell ref="J8:L9"/>
    <mergeCell ref="M8:M9"/>
    <mergeCell ref="N8:N9"/>
    <mergeCell ref="O8:O9"/>
    <mergeCell ref="P8:Q8"/>
    <mergeCell ref="R8:S8"/>
    <mergeCell ref="P9:Q9"/>
    <mergeCell ref="R9:S9"/>
    <mergeCell ref="A8:B8"/>
    <mergeCell ref="C8:D8"/>
    <mergeCell ref="E8:F8"/>
    <mergeCell ref="G8:G9"/>
    <mergeCell ref="H8:H9"/>
    <mergeCell ref="I8:I9"/>
    <mergeCell ref="A9:B9"/>
    <mergeCell ref="C9:D9"/>
    <mergeCell ref="E9:F9"/>
    <mergeCell ref="BD8:BF9"/>
    <mergeCell ref="A18:B18"/>
    <mergeCell ref="C18:D18"/>
    <mergeCell ref="E18:F18"/>
    <mergeCell ref="G18:G19"/>
    <mergeCell ref="H18:H19"/>
    <mergeCell ref="I18:I19"/>
    <mergeCell ref="A19:B19"/>
    <mergeCell ref="C19:D19"/>
    <mergeCell ref="E19:F19"/>
    <mergeCell ref="BD10:BD11"/>
    <mergeCell ref="BE10:BE11"/>
    <mergeCell ref="BF10:BF11"/>
    <mergeCell ref="BG10:BI11"/>
    <mergeCell ref="BA10:BA11"/>
    <mergeCell ref="BB10:BB11"/>
    <mergeCell ref="BC10:BC11"/>
    <mergeCell ref="BG17:BG18"/>
    <mergeCell ref="J18:L19"/>
    <mergeCell ref="M18:M19"/>
    <mergeCell ref="N18:N19"/>
    <mergeCell ref="O18:O19"/>
    <mergeCell ref="P18:P19"/>
    <mergeCell ref="Q18:Q19"/>
    <mergeCell ref="M16:M17"/>
    <mergeCell ref="N16:N17"/>
    <mergeCell ref="O16:O17"/>
    <mergeCell ref="P16:P17"/>
    <mergeCell ref="Q16:Q17"/>
    <mergeCell ref="S17:T17"/>
    <mergeCell ref="U17:V17"/>
    <mergeCell ref="AU8:AV8"/>
    <mergeCell ref="AW8:AX8"/>
    <mergeCell ref="AY8:AZ8"/>
    <mergeCell ref="S19:T19"/>
    <mergeCell ref="U19:V19"/>
    <mergeCell ref="AU9:AV9"/>
    <mergeCell ref="AW9:AX9"/>
    <mergeCell ref="R16:R17"/>
    <mergeCell ref="S16:T16"/>
    <mergeCell ref="U16:V16"/>
    <mergeCell ref="AY9:AZ9"/>
    <mergeCell ref="CR8:CR9"/>
    <mergeCell ref="CS8:CT8"/>
    <mergeCell ref="CU8:CV8"/>
    <mergeCell ref="CS9:CT9"/>
    <mergeCell ref="CU9:CV9"/>
    <mergeCell ref="CI8:CI9"/>
    <mergeCell ref="CJ8:CJ9"/>
    <mergeCell ref="CK8:CK9"/>
    <mergeCell ref="CL8:CL9"/>
    <mergeCell ref="CM8:CM9"/>
    <mergeCell ref="CN8:CN9"/>
    <mergeCell ref="CO8:CO9"/>
    <mergeCell ref="CP8:CP9"/>
    <mergeCell ref="CQ8:CQ9"/>
    <mergeCell ref="CA8:CA9"/>
    <mergeCell ref="CB8:CB9"/>
    <mergeCell ref="CC8:CC9"/>
    <mergeCell ref="CD8:CF9"/>
    <mergeCell ref="CG8:CG9"/>
    <mergeCell ref="CH8:CH9"/>
    <mergeCell ref="BI8:BI9"/>
    <mergeCell ref="BJ8:BK8"/>
    <mergeCell ref="BL8:BM8"/>
    <mergeCell ref="BU8:BV8"/>
    <mergeCell ref="BW8:BX8"/>
    <mergeCell ref="BY8:BZ8"/>
    <mergeCell ref="BA8:BA9"/>
    <mergeCell ref="BB8:BB9"/>
    <mergeCell ref="BC8:BC9"/>
    <mergeCell ref="BJ9:BK9"/>
    <mergeCell ref="BL9:BM9"/>
    <mergeCell ref="BU9:BV9"/>
    <mergeCell ref="BW9:BX9"/>
    <mergeCell ref="BY9:BZ9"/>
    <mergeCell ref="BG8:BG9"/>
    <mergeCell ref="BH8:BH9"/>
    <mergeCell ref="J10:J11"/>
    <mergeCell ref="K10:K11"/>
    <mergeCell ref="L10:L11"/>
    <mergeCell ref="M10:O11"/>
    <mergeCell ref="P10:Q10"/>
    <mergeCell ref="R10:S10"/>
    <mergeCell ref="P11:Q11"/>
    <mergeCell ref="R11:S11"/>
    <mergeCell ref="A10:B10"/>
    <mergeCell ref="C10:D10"/>
    <mergeCell ref="E10:F10"/>
    <mergeCell ref="G10:G11"/>
    <mergeCell ref="H10:H11"/>
    <mergeCell ref="I10:I11"/>
    <mergeCell ref="A11:B11"/>
    <mergeCell ref="C11:D11"/>
    <mergeCell ref="E11:F11"/>
    <mergeCell ref="J20:J21"/>
    <mergeCell ref="K20:K21"/>
    <mergeCell ref="L20:L21"/>
    <mergeCell ref="M20:O21"/>
    <mergeCell ref="P20:P21"/>
    <mergeCell ref="Q20:Q21"/>
    <mergeCell ref="A20:B20"/>
    <mergeCell ref="C20:D20"/>
    <mergeCell ref="E20:F20"/>
    <mergeCell ref="G20:G21"/>
    <mergeCell ref="H20:H21"/>
    <mergeCell ref="I20:I21"/>
    <mergeCell ref="A21:B21"/>
    <mergeCell ref="C21:D21"/>
    <mergeCell ref="E21:F21"/>
    <mergeCell ref="R20:R21"/>
    <mergeCell ref="S20:T20"/>
    <mergeCell ref="U20:V20"/>
    <mergeCell ref="AU10:AV10"/>
    <mergeCell ref="AW10:AX10"/>
    <mergeCell ref="AY10:AZ10"/>
    <mergeCell ref="S21:T21"/>
    <mergeCell ref="U21:V21"/>
    <mergeCell ref="AU11:AV11"/>
    <mergeCell ref="AW11:AX11"/>
    <mergeCell ref="AY11:AZ11"/>
    <mergeCell ref="R18:R19"/>
    <mergeCell ref="S18:T18"/>
    <mergeCell ref="U18:V18"/>
    <mergeCell ref="CR10:CR11"/>
    <mergeCell ref="CS10:CT10"/>
    <mergeCell ref="CU10:CV10"/>
    <mergeCell ref="CS11:CT11"/>
    <mergeCell ref="CU11:CV11"/>
    <mergeCell ref="CG10:CI11"/>
    <mergeCell ref="CJ10:CJ11"/>
    <mergeCell ref="CK10:CK11"/>
    <mergeCell ref="CL10:CL11"/>
    <mergeCell ref="CM10:CM11"/>
    <mergeCell ref="CN10:CN11"/>
    <mergeCell ref="BJ11:BK11"/>
    <mergeCell ref="BL11:BM11"/>
    <mergeCell ref="BU11:BV11"/>
    <mergeCell ref="BW11:BX11"/>
    <mergeCell ref="BY11:BZ11"/>
    <mergeCell ref="CO10:CO11"/>
    <mergeCell ref="CP10:CP11"/>
    <mergeCell ref="CQ10:CQ11"/>
    <mergeCell ref="CA10:CA11"/>
    <mergeCell ref="CB10:CB11"/>
    <mergeCell ref="CC10:CC11"/>
    <mergeCell ref="CD10:CD11"/>
    <mergeCell ref="CE10:CE11"/>
    <mergeCell ref="CF10:CF11"/>
    <mergeCell ref="BJ10:BK10"/>
    <mergeCell ref="BL10:BM10"/>
    <mergeCell ref="BU10:BV10"/>
    <mergeCell ref="BW10:BX10"/>
    <mergeCell ref="BY10:BZ10"/>
    <mergeCell ref="J22:J23"/>
    <mergeCell ref="K22:K23"/>
    <mergeCell ref="L22:L23"/>
    <mergeCell ref="M22:M23"/>
    <mergeCell ref="N22:N23"/>
    <mergeCell ref="O22:O23"/>
    <mergeCell ref="A22:B22"/>
    <mergeCell ref="C22:D22"/>
    <mergeCell ref="E22:F22"/>
    <mergeCell ref="G22:G23"/>
    <mergeCell ref="H22:H23"/>
    <mergeCell ref="I22:I23"/>
    <mergeCell ref="A23:B23"/>
    <mergeCell ref="C23:D23"/>
    <mergeCell ref="E23:F23"/>
    <mergeCell ref="CA12:CA13"/>
    <mergeCell ref="CB12:CB13"/>
    <mergeCell ref="CC12:CC13"/>
    <mergeCell ref="CD12:CD13"/>
    <mergeCell ref="CE12:CE13"/>
    <mergeCell ref="CF12:CF13"/>
    <mergeCell ref="P22:R23"/>
    <mergeCell ref="S22:T22"/>
    <mergeCell ref="U22:V22"/>
    <mergeCell ref="BU12:BV12"/>
    <mergeCell ref="BW12:BX12"/>
    <mergeCell ref="BY12:BZ12"/>
    <mergeCell ref="S23:T23"/>
    <mergeCell ref="U23:V23"/>
    <mergeCell ref="BU13:BV13"/>
    <mergeCell ref="BW13:BX13"/>
    <mergeCell ref="BH15:BH16"/>
    <mergeCell ref="BI15:BI16"/>
    <mergeCell ref="BJ15:BJ16"/>
    <mergeCell ref="BK15:BK16"/>
    <mergeCell ref="CE16:CE17"/>
    <mergeCell ref="CF16:CF17"/>
    <mergeCell ref="BO18:BP18"/>
    <mergeCell ref="BD17:BF18"/>
    <mergeCell ref="CG14:CG15"/>
    <mergeCell ref="CH14:CH15"/>
    <mergeCell ref="BY13:BZ13"/>
    <mergeCell ref="CS13:CT13"/>
    <mergeCell ref="CU13:CV13"/>
    <mergeCell ref="AW14:AZ14"/>
    <mergeCell ref="BM14:BP14"/>
    <mergeCell ref="BU14:BV14"/>
    <mergeCell ref="BW14:BX14"/>
    <mergeCell ref="BY14:BZ14"/>
    <mergeCell ref="CA14:CA15"/>
    <mergeCell ref="CB14:CB15"/>
    <mergeCell ref="CO12:CO13"/>
    <mergeCell ref="CP12:CP13"/>
    <mergeCell ref="CQ12:CQ13"/>
    <mergeCell ref="CR12:CR13"/>
    <mergeCell ref="CS12:CT12"/>
    <mergeCell ref="CU12:CV12"/>
    <mergeCell ref="CG12:CG13"/>
    <mergeCell ref="CH12:CH13"/>
    <mergeCell ref="CI12:CI13"/>
    <mergeCell ref="CJ12:CL13"/>
    <mergeCell ref="CM12:CM13"/>
    <mergeCell ref="CN12:CN13"/>
    <mergeCell ref="CQ14:CQ15"/>
    <mergeCell ref="CR14:CR15"/>
    <mergeCell ref="CS14:CT14"/>
    <mergeCell ref="CU14:CV14"/>
    <mergeCell ref="AU15:AV15"/>
    <mergeCell ref="AW15:AX15"/>
    <mergeCell ref="AY15:AZ15"/>
    <mergeCell ref="BA15:BC16"/>
    <mergeCell ref="BD15:BD16"/>
    <mergeCell ref="BE15:BE16"/>
    <mergeCell ref="CI14:CI15"/>
    <mergeCell ref="CJ14:CJ15"/>
    <mergeCell ref="CK14:CK15"/>
    <mergeCell ref="CL14:CL15"/>
    <mergeCell ref="CM14:CO15"/>
    <mergeCell ref="CP14:CP15"/>
    <mergeCell ref="CC14:CC15"/>
    <mergeCell ref="CD14:CD15"/>
    <mergeCell ref="CE14:CE15"/>
    <mergeCell ref="CF14:CF15"/>
    <mergeCell ref="CA16:CA17"/>
    <mergeCell ref="CB16:CB17"/>
    <mergeCell ref="CC16:CC17"/>
    <mergeCell ref="CD16:CD17"/>
    <mergeCell ref="CS15:CT15"/>
    <mergeCell ref="CU15:CV15"/>
    <mergeCell ref="AU16:AV16"/>
    <mergeCell ref="AW16:AX16"/>
    <mergeCell ref="AY16:AZ16"/>
    <mergeCell ref="BM16:BN16"/>
    <mergeCell ref="BO16:BP16"/>
    <mergeCell ref="BU16:BV16"/>
    <mergeCell ref="BW16:BX16"/>
    <mergeCell ref="BY16:BZ16"/>
    <mergeCell ref="BL15:BL16"/>
    <mergeCell ref="BM15:BN15"/>
    <mergeCell ref="BO15:BP15"/>
    <mergeCell ref="BU15:BV15"/>
    <mergeCell ref="BW15:BX15"/>
    <mergeCell ref="BY15:BZ15"/>
    <mergeCell ref="BF15:BF16"/>
    <mergeCell ref="BG15:BG16"/>
    <mergeCell ref="CM16:CM17"/>
    <mergeCell ref="CN16:CN17"/>
    <mergeCell ref="CO16:CO17"/>
    <mergeCell ref="CP16:CR17"/>
    <mergeCell ref="CS16:CT16"/>
    <mergeCell ref="CU16:CV16"/>
    <mergeCell ref="CS17:CT17"/>
    <mergeCell ref="CU17:CV17"/>
    <mergeCell ref="CG16:CG17"/>
    <mergeCell ref="CH16:CH17"/>
    <mergeCell ref="CI16:CI17"/>
    <mergeCell ref="CJ16:CJ17"/>
    <mergeCell ref="CK16:CK17"/>
    <mergeCell ref="CL16:CL17"/>
    <mergeCell ref="AU17:AV17"/>
    <mergeCell ref="AW17:AX17"/>
    <mergeCell ref="AY17:AZ17"/>
    <mergeCell ref="BA17:BA18"/>
    <mergeCell ref="BB17:BB18"/>
    <mergeCell ref="BC17:BC18"/>
    <mergeCell ref="AU18:AV18"/>
    <mergeCell ref="AW18:AX18"/>
    <mergeCell ref="AY18:AZ18"/>
    <mergeCell ref="BL17:BL18"/>
    <mergeCell ref="BM17:BN17"/>
    <mergeCell ref="BO17:BP17"/>
    <mergeCell ref="BU17:BV17"/>
    <mergeCell ref="BW17:BX17"/>
    <mergeCell ref="BY17:BZ17"/>
    <mergeCell ref="BM18:BN18"/>
    <mergeCell ref="BH17:BH18"/>
    <mergeCell ref="BI17:BI18"/>
    <mergeCell ref="BJ17:BJ18"/>
    <mergeCell ref="BK17:BK18"/>
    <mergeCell ref="BL19:BL20"/>
    <mergeCell ref="BM19:BN19"/>
    <mergeCell ref="BO19:BP19"/>
    <mergeCell ref="AU20:AV20"/>
    <mergeCell ref="AW20:AX20"/>
    <mergeCell ref="AY20:AZ20"/>
    <mergeCell ref="BM20:BN20"/>
    <mergeCell ref="BO20:BP20"/>
    <mergeCell ref="BD19:BD20"/>
    <mergeCell ref="BE19:BE20"/>
    <mergeCell ref="BF19:BF20"/>
    <mergeCell ref="BG19:BI20"/>
    <mergeCell ref="BJ19:BJ20"/>
    <mergeCell ref="BK19:BK20"/>
    <mergeCell ref="AU19:AV19"/>
    <mergeCell ref="AW19:AX19"/>
    <mergeCell ref="AY19:AZ19"/>
    <mergeCell ref="BA19:BA20"/>
    <mergeCell ref="BB19:BB20"/>
    <mergeCell ref="BC19:BC20"/>
    <mergeCell ref="BJ21:BL22"/>
    <mergeCell ref="BM21:BN21"/>
    <mergeCell ref="BO21:BP21"/>
    <mergeCell ref="AU22:AV22"/>
    <mergeCell ref="AW22:AX22"/>
    <mergeCell ref="AY22:AZ22"/>
    <mergeCell ref="BM22:BN22"/>
    <mergeCell ref="BO22:BP22"/>
    <mergeCell ref="BD21:BD22"/>
    <mergeCell ref="BE21:BE22"/>
    <mergeCell ref="BF21:BF22"/>
    <mergeCell ref="BG21:BG22"/>
    <mergeCell ref="BH21:BH22"/>
    <mergeCell ref="BI21:BI22"/>
    <mergeCell ref="AU21:AV21"/>
    <mergeCell ref="AW21:AX21"/>
    <mergeCell ref="AY21:AZ21"/>
    <mergeCell ref="BA21:BA22"/>
    <mergeCell ref="BB21:BB22"/>
    <mergeCell ref="BC21:BC22"/>
    <mergeCell ref="AW27:AZ27"/>
    <mergeCell ref="BP27:BS27"/>
    <mergeCell ref="AU28:AV28"/>
    <mergeCell ref="AW28:AX28"/>
    <mergeCell ref="AY28:AZ28"/>
    <mergeCell ref="BA28:BC29"/>
    <mergeCell ref="BD28:BD29"/>
    <mergeCell ref="BE28:BE29"/>
    <mergeCell ref="BF28:BF29"/>
    <mergeCell ref="BG28:BG29"/>
    <mergeCell ref="BN28:BN29"/>
    <mergeCell ref="BO28:BO29"/>
    <mergeCell ref="BP28:BQ28"/>
    <mergeCell ref="BR28:BS28"/>
    <mergeCell ref="AU29:AV29"/>
    <mergeCell ref="AW29:AX29"/>
    <mergeCell ref="AY29:AZ29"/>
    <mergeCell ref="BP29:BQ29"/>
    <mergeCell ref="BR29:BS29"/>
    <mergeCell ref="BH28:BH29"/>
    <mergeCell ref="BI28:BI29"/>
    <mergeCell ref="BJ28:BJ29"/>
    <mergeCell ref="BK28:BK29"/>
    <mergeCell ref="BL28:BL29"/>
    <mergeCell ref="BM28:BM29"/>
    <mergeCell ref="AU30:AV30"/>
    <mergeCell ref="AW30:AX30"/>
    <mergeCell ref="AY30:AZ30"/>
    <mergeCell ref="BA30:BA31"/>
    <mergeCell ref="BB30:BB31"/>
    <mergeCell ref="BC30:BC31"/>
    <mergeCell ref="AU31:AV31"/>
    <mergeCell ref="AW31:AX31"/>
    <mergeCell ref="AY31:AZ31"/>
    <mergeCell ref="BL30:BL31"/>
    <mergeCell ref="BM30:BM31"/>
    <mergeCell ref="BN30:BN31"/>
    <mergeCell ref="BO30:BO31"/>
    <mergeCell ref="BP30:BQ30"/>
    <mergeCell ref="BR30:BS30"/>
    <mergeCell ref="BP31:BQ31"/>
    <mergeCell ref="BR31:BS31"/>
    <mergeCell ref="BD30:BF31"/>
    <mergeCell ref="BG30:BG31"/>
    <mergeCell ref="BH30:BH31"/>
    <mergeCell ref="BI30:BI31"/>
    <mergeCell ref="BJ30:BJ31"/>
    <mergeCell ref="BK30:BK31"/>
    <mergeCell ref="AU32:AV32"/>
    <mergeCell ref="AW32:AX32"/>
    <mergeCell ref="AY32:AZ32"/>
    <mergeCell ref="BA32:BA33"/>
    <mergeCell ref="BB32:BB33"/>
    <mergeCell ref="BC32:BC33"/>
    <mergeCell ref="AU33:AV33"/>
    <mergeCell ref="AW33:AX33"/>
    <mergeCell ref="AY33:AZ33"/>
    <mergeCell ref="BL32:BL33"/>
    <mergeCell ref="BM32:BM33"/>
    <mergeCell ref="BN32:BN33"/>
    <mergeCell ref="BO32:BO33"/>
    <mergeCell ref="BP32:BQ32"/>
    <mergeCell ref="BR32:BS32"/>
    <mergeCell ref="BP33:BQ33"/>
    <mergeCell ref="BR33:BS33"/>
    <mergeCell ref="BD32:BD33"/>
    <mergeCell ref="BE32:BE33"/>
    <mergeCell ref="BF32:BF33"/>
    <mergeCell ref="BG32:BI33"/>
    <mergeCell ref="BJ32:BJ33"/>
    <mergeCell ref="BK32:BK33"/>
    <mergeCell ref="AU34:AV34"/>
    <mergeCell ref="AW34:AX34"/>
    <mergeCell ref="AY34:AZ34"/>
    <mergeCell ref="BA34:BA35"/>
    <mergeCell ref="BB34:BB35"/>
    <mergeCell ref="BC34:BC35"/>
    <mergeCell ref="AU35:AV35"/>
    <mergeCell ref="AW35:AX35"/>
    <mergeCell ref="AY35:AZ35"/>
    <mergeCell ref="BJ34:BL35"/>
    <mergeCell ref="BM34:BM35"/>
    <mergeCell ref="BN34:BN35"/>
    <mergeCell ref="BO34:BO35"/>
    <mergeCell ref="BP34:BQ34"/>
    <mergeCell ref="BR34:BS34"/>
    <mergeCell ref="BP35:BQ35"/>
    <mergeCell ref="BR35:BS35"/>
    <mergeCell ref="BD34:BD35"/>
    <mergeCell ref="BE34:BE35"/>
    <mergeCell ref="BF34:BF35"/>
    <mergeCell ref="BG34:BG35"/>
    <mergeCell ref="BH34:BH35"/>
    <mergeCell ref="BI34:BI35"/>
    <mergeCell ref="AU36:AV36"/>
    <mergeCell ref="AW36:AX36"/>
    <mergeCell ref="AY36:AZ36"/>
    <mergeCell ref="BA36:BA37"/>
    <mergeCell ref="BB36:BB37"/>
    <mergeCell ref="BC36:BC37"/>
    <mergeCell ref="AU37:AV37"/>
    <mergeCell ref="AW37:AX37"/>
    <mergeCell ref="AY37:AZ37"/>
    <mergeCell ref="BK36:BK37"/>
    <mergeCell ref="BL36:BL37"/>
    <mergeCell ref="BM36:BO37"/>
    <mergeCell ref="BP36:BQ36"/>
    <mergeCell ref="BR36:BS36"/>
    <mergeCell ref="BP37:BQ37"/>
    <mergeCell ref="BR37:BS37"/>
    <mergeCell ref="BD36:BD37"/>
    <mergeCell ref="BE36:BE37"/>
    <mergeCell ref="BF36:BF37"/>
    <mergeCell ref="BG36:BG37"/>
    <mergeCell ref="BH36:BH37"/>
    <mergeCell ref="BI36:BI37"/>
    <mergeCell ref="C43:D43"/>
    <mergeCell ref="E43:F43"/>
    <mergeCell ref="P43:Q43"/>
    <mergeCell ref="R43:S43"/>
    <mergeCell ref="C41:F41"/>
    <mergeCell ref="P41:S41"/>
    <mergeCell ref="C42:D42"/>
    <mergeCell ref="E42:F42"/>
    <mergeCell ref="G42:I43"/>
    <mergeCell ref="J42:J43"/>
    <mergeCell ref="K42:K43"/>
    <mergeCell ref="L42:L43"/>
    <mergeCell ref="M42:M43"/>
    <mergeCell ref="C46:D46"/>
    <mergeCell ref="E46:F46"/>
    <mergeCell ref="G46:G47"/>
    <mergeCell ref="H46:H47"/>
    <mergeCell ref="I46:I47"/>
    <mergeCell ref="C47:D47"/>
    <mergeCell ref="E47:F47"/>
    <mergeCell ref="J44:L45"/>
    <mergeCell ref="M44:M45"/>
    <mergeCell ref="C44:D44"/>
    <mergeCell ref="E44:F44"/>
    <mergeCell ref="G44:G45"/>
    <mergeCell ref="H44:H45"/>
    <mergeCell ref="I44:I45"/>
    <mergeCell ref="C45:D45"/>
    <mergeCell ref="E45:F45"/>
    <mergeCell ref="BU24:BV24"/>
    <mergeCell ref="BW24:BX24"/>
    <mergeCell ref="BY24:BZ24"/>
    <mergeCell ref="CS24:CT24"/>
    <mergeCell ref="CU24:CV24"/>
    <mergeCell ref="J46:J47"/>
    <mergeCell ref="K46:K47"/>
    <mergeCell ref="L46:L47"/>
    <mergeCell ref="M46:O47"/>
    <mergeCell ref="P46:Q46"/>
    <mergeCell ref="R46:S46"/>
    <mergeCell ref="P47:Q47"/>
    <mergeCell ref="R47:S47"/>
    <mergeCell ref="N44:N45"/>
    <mergeCell ref="O44:O45"/>
    <mergeCell ref="P44:Q44"/>
    <mergeCell ref="R44:S44"/>
    <mergeCell ref="P45:Q45"/>
    <mergeCell ref="R45:S45"/>
    <mergeCell ref="N42:N43"/>
    <mergeCell ref="O42:O43"/>
    <mergeCell ref="P42:Q42"/>
    <mergeCell ref="R42:S42"/>
    <mergeCell ref="BJ36:BJ37"/>
  </mergeCells>
  <phoneticPr fontId="2"/>
  <hyperlinks>
    <hyperlink ref="AU1" r:id="rId1" xr:uid="{9B87C7E0-B72D-4A01-B3E4-734E6155CF4D}"/>
  </hyperlinks>
  <pageMargins left="0.7" right="0.7" top="0.75" bottom="0.75" header="0.3" footer="0.3"/>
  <pageSetup paperSize="9" scale="45" orientation="portrait" horizontalDpi="4294967293" verticalDpi="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A3FD3-EE98-4B20-B157-55F5CEF6BCB7}">
  <sheetPr>
    <pageSetUpPr fitToPage="1"/>
  </sheetPr>
  <dimension ref="A1:CV61"/>
  <sheetViews>
    <sheetView showGridLines="0" showWhiteSpace="0" topLeftCell="C1" zoomScaleNormal="100" zoomScaleSheetLayoutView="70" zoomScalePageLayoutView="70" workbookViewId="0">
      <selection activeCell="C5" sqref="C5:F5"/>
    </sheetView>
  </sheetViews>
  <sheetFormatPr defaultRowHeight="15" x14ac:dyDescent="0.55000000000000004"/>
  <cols>
    <col min="1" max="2" width="4" style="2" hidden="1" customWidth="1"/>
    <col min="3" max="43" width="4" style="2" customWidth="1"/>
    <col min="44" max="46" width="4.08203125" style="2" customWidth="1"/>
    <col min="47" max="65" width="4.08203125" style="1" customWidth="1"/>
    <col min="66" max="66" width="4.08203125" style="2" customWidth="1"/>
    <col min="67" max="89" width="4.08203125" style="1" customWidth="1"/>
    <col min="90" max="120" width="4.08203125" style="2" customWidth="1"/>
    <col min="121" max="16384" width="8.6640625" style="2"/>
  </cols>
  <sheetData>
    <row r="1" spans="1:100" ht="24.5" x14ac:dyDescent="0.55000000000000004">
      <c r="B1" s="161"/>
      <c r="C1" s="161" t="s">
        <v>1188</v>
      </c>
      <c r="D1" s="161"/>
      <c r="E1" s="161"/>
      <c r="F1" s="161"/>
      <c r="G1" s="161"/>
      <c r="H1" s="161"/>
      <c r="I1" s="161"/>
      <c r="J1" s="161"/>
      <c r="K1" s="161"/>
      <c r="L1" s="161"/>
      <c r="M1" s="161"/>
      <c r="N1" s="161"/>
      <c r="O1" s="161"/>
      <c r="P1" s="161"/>
      <c r="Q1" s="161"/>
      <c r="R1" s="161"/>
      <c r="S1" s="161"/>
      <c r="T1" s="161"/>
      <c r="U1" s="161"/>
      <c r="V1" s="161"/>
      <c r="W1" s="161"/>
      <c r="X1" s="161"/>
      <c r="Y1" s="161"/>
      <c r="Z1" s="161"/>
      <c r="AA1" s="161"/>
      <c r="AB1" s="161"/>
      <c r="AC1" s="161"/>
      <c r="AD1" s="161"/>
      <c r="AE1" s="161"/>
      <c r="AF1" s="161"/>
      <c r="AG1" s="161"/>
      <c r="AH1" s="161"/>
      <c r="AI1" s="161"/>
      <c r="AJ1" s="161"/>
      <c r="AK1" s="161"/>
      <c r="AL1" s="161"/>
      <c r="AM1" s="161"/>
      <c r="AN1" s="161"/>
      <c r="AO1" s="161"/>
      <c r="AP1" s="161"/>
      <c r="AQ1" s="161"/>
      <c r="AS1" s="20"/>
      <c r="AU1" s="15" t="s">
        <v>14</v>
      </c>
    </row>
    <row r="2" spans="1:100" ht="22" x14ac:dyDescent="0.55000000000000004">
      <c r="A2" s="229" t="s">
        <v>1191</v>
      </c>
      <c r="B2" s="229"/>
      <c r="C2" s="229"/>
      <c r="D2" s="229"/>
      <c r="E2" s="229"/>
      <c r="F2" s="229"/>
      <c r="G2" s="229"/>
      <c r="H2" s="229"/>
      <c r="I2" s="229"/>
      <c r="J2" s="230" t="s">
        <v>10</v>
      </c>
      <c r="K2" s="230"/>
      <c r="L2" s="230"/>
      <c r="M2" s="230"/>
      <c r="N2" s="230"/>
      <c r="O2" s="230"/>
      <c r="P2" s="230"/>
      <c r="Q2" s="230"/>
      <c r="R2" s="230"/>
      <c r="S2" s="230"/>
      <c r="T2" s="230"/>
      <c r="U2" s="230"/>
      <c r="V2" s="230"/>
      <c r="W2" s="230"/>
      <c r="X2" s="230"/>
      <c r="Y2" s="230"/>
      <c r="Z2" s="230"/>
      <c r="AA2" s="230"/>
      <c r="AB2" s="230"/>
      <c r="AC2" s="230"/>
      <c r="AD2" s="230"/>
      <c r="AE2" s="230"/>
      <c r="AF2" s="230"/>
      <c r="AG2" s="230"/>
      <c r="AH2" s="230"/>
      <c r="AI2" s="230"/>
      <c r="AJ2" s="230"/>
      <c r="AK2" s="230"/>
      <c r="AL2" s="230"/>
      <c r="AM2" s="230"/>
      <c r="AN2" s="230"/>
      <c r="AO2" s="230"/>
      <c r="AP2" s="230"/>
      <c r="AQ2" s="230"/>
      <c r="AS2" s="20" t="s">
        <v>351</v>
      </c>
      <c r="AU2" s="10" t="s">
        <v>12</v>
      </c>
    </row>
    <row r="3" spans="1:100" ht="15" customHeight="1" x14ac:dyDescent="0.55000000000000004">
      <c r="AS3" s="20" t="s">
        <v>352</v>
      </c>
    </row>
    <row r="4" spans="1:100" ht="15" customHeight="1" x14ac:dyDescent="0.55000000000000004">
      <c r="A4" s="1"/>
      <c r="B4" s="1"/>
      <c r="C4" s="2" t="s">
        <v>1332</v>
      </c>
      <c r="D4" s="1"/>
      <c r="E4" s="1"/>
      <c r="F4" s="1"/>
      <c r="G4" s="1"/>
      <c r="H4" s="1"/>
      <c r="I4" s="1"/>
      <c r="J4" s="1"/>
      <c r="K4" s="1"/>
      <c r="L4" s="1"/>
      <c r="M4" s="1"/>
      <c r="N4" s="1"/>
      <c r="O4" s="1"/>
      <c r="P4" s="1"/>
      <c r="Q4" s="1"/>
      <c r="R4" s="1"/>
      <c r="S4" s="1"/>
      <c r="AS4" s="20" t="s">
        <v>353</v>
      </c>
      <c r="AW4" s="2" t="s">
        <v>11</v>
      </c>
      <c r="BW4" s="2" t="s">
        <v>11</v>
      </c>
      <c r="CL4" s="1"/>
      <c r="CM4" s="1"/>
      <c r="CO4" s="1"/>
      <c r="CP4" s="1"/>
      <c r="CR4" s="1"/>
      <c r="CS4" s="1"/>
      <c r="CT4" s="1"/>
      <c r="CU4" s="1"/>
      <c r="CV4" s="1"/>
    </row>
    <row r="5" spans="1:100" ht="15" customHeight="1" x14ac:dyDescent="0.55000000000000004">
      <c r="A5" s="10" t="s">
        <v>7</v>
      </c>
      <c r="B5" s="1"/>
      <c r="C5" s="225" t="s">
        <v>6</v>
      </c>
      <c r="D5" s="226"/>
      <c r="E5" s="226"/>
      <c r="F5" s="227"/>
      <c r="G5" s="16" t="str">
        <f>C6</f>
        <v>大橋</v>
      </c>
      <c r="H5" s="17" t="s">
        <v>15</v>
      </c>
      <c r="I5" s="18" t="str">
        <f>E6</f>
        <v>岡本</v>
      </c>
      <c r="J5" s="16" t="str">
        <f>C8</f>
        <v>曽我</v>
      </c>
      <c r="K5" s="17" t="s">
        <v>15</v>
      </c>
      <c r="L5" s="18" t="str">
        <f>E8</f>
        <v>曽我</v>
      </c>
      <c r="M5" s="16" t="str">
        <f>C10</f>
        <v>富田</v>
      </c>
      <c r="N5" s="17" t="s">
        <v>15</v>
      </c>
      <c r="O5" s="18" t="str">
        <f>E10</f>
        <v>吉田</v>
      </c>
      <c r="P5" s="228" t="s">
        <v>0</v>
      </c>
      <c r="Q5" s="228"/>
      <c r="R5" s="228"/>
      <c r="S5" s="228"/>
      <c r="AS5" s="20" t="s">
        <v>354</v>
      </c>
      <c r="AU5" s="10" t="s">
        <v>7</v>
      </c>
      <c r="AW5" s="225" t="s">
        <v>6</v>
      </c>
      <c r="AX5" s="226"/>
      <c r="AY5" s="226"/>
      <c r="AZ5" s="227"/>
      <c r="BA5" s="16" t="str">
        <f>AW6</f>
        <v/>
      </c>
      <c r="BB5" s="17" t="s">
        <v>15</v>
      </c>
      <c r="BC5" s="18" t="str">
        <f>AY6</f>
        <v/>
      </c>
      <c r="BD5" s="16" t="str">
        <f>AW8</f>
        <v/>
      </c>
      <c r="BE5" s="17" t="s">
        <v>15</v>
      </c>
      <c r="BF5" s="18" t="str">
        <f>AY8</f>
        <v/>
      </c>
      <c r="BG5" s="16" t="str">
        <f>AW10</f>
        <v/>
      </c>
      <c r="BH5" s="17" t="s">
        <v>15</v>
      </c>
      <c r="BI5" s="18" t="str">
        <f>AY10</f>
        <v/>
      </c>
      <c r="BJ5" s="228" t="s">
        <v>0</v>
      </c>
      <c r="BK5" s="228"/>
      <c r="BL5" s="228"/>
      <c r="BM5" s="228"/>
      <c r="BU5" s="10" t="s">
        <v>369</v>
      </c>
      <c r="BW5" s="225" t="s">
        <v>6</v>
      </c>
      <c r="BX5" s="226"/>
      <c r="BY5" s="226"/>
      <c r="BZ5" s="227"/>
      <c r="CA5" s="16" t="str">
        <f>BW6</f>
        <v/>
      </c>
      <c r="CB5" s="17" t="s">
        <v>15</v>
      </c>
      <c r="CC5" s="18" t="str">
        <f>BY6</f>
        <v/>
      </c>
      <c r="CD5" s="16" t="str">
        <f>BW8</f>
        <v/>
      </c>
      <c r="CE5" s="17" t="s">
        <v>15</v>
      </c>
      <c r="CF5" s="18" t="str">
        <f>BY8</f>
        <v/>
      </c>
      <c r="CG5" s="16" t="str">
        <f>BW10</f>
        <v/>
      </c>
      <c r="CH5" s="17" t="s">
        <v>15</v>
      </c>
      <c r="CI5" s="18" t="str">
        <f>BY10</f>
        <v/>
      </c>
      <c r="CJ5" s="16" t="str">
        <f>BW12</f>
        <v/>
      </c>
      <c r="CK5" s="17" t="s">
        <v>15</v>
      </c>
      <c r="CL5" s="18" t="str">
        <f>BY12</f>
        <v/>
      </c>
      <c r="CM5" s="16" t="str">
        <f>BW14</f>
        <v/>
      </c>
      <c r="CN5" s="17" t="s">
        <v>15</v>
      </c>
      <c r="CO5" s="18" t="str">
        <f>BY14</f>
        <v/>
      </c>
      <c r="CP5" s="16">
        <f>BZ14</f>
        <v>0</v>
      </c>
      <c r="CQ5" s="17" t="s">
        <v>15</v>
      </c>
      <c r="CR5" s="18" t="str">
        <f>CB14</f>
        <v/>
      </c>
      <c r="CS5" s="228" t="s">
        <v>0</v>
      </c>
      <c r="CT5" s="228"/>
      <c r="CU5" s="228"/>
      <c r="CV5" s="228"/>
    </row>
    <row r="6" spans="1:100" ht="15" customHeight="1" x14ac:dyDescent="0.55000000000000004">
      <c r="A6" s="202"/>
      <c r="B6" s="202"/>
      <c r="C6" s="217" t="s">
        <v>1252</v>
      </c>
      <c r="D6" s="218"/>
      <c r="E6" s="219" t="s">
        <v>1253</v>
      </c>
      <c r="F6" s="220"/>
      <c r="G6" s="234"/>
      <c r="H6" s="235"/>
      <c r="I6" s="236"/>
      <c r="J6" s="217" t="str">
        <f>IF(K6="","③",IF(K6&gt;L6,"〇","×"))</f>
        <v>③</v>
      </c>
      <c r="K6" s="240"/>
      <c r="L6" s="242"/>
      <c r="M6" s="217" t="str">
        <f>IF(N6="","②",IF(N6&gt;O6,"〇","×"))</f>
        <v>②</v>
      </c>
      <c r="N6" s="240"/>
      <c r="O6" s="242"/>
      <c r="P6" s="198" t="str">
        <f>IF(K6="","勝",COUNTIF(G6:O6,"〇"))</f>
        <v>勝</v>
      </c>
      <c r="Q6" s="199"/>
      <c r="R6" s="200" t="str">
        <f>IF(K6="","敗",COUNTIF(G6:O6,"×"))</f>
        <v>敗</v>
      </c>
      <c r="S6" s="201"/>
      <c r="AS6" s="20" t="s">
        <v>355</v>
      </c>
      <c r="AU6" s="202"/>
      <c r="AV6" s="202"/>
      <c r="AW6" s="217" t="str">
        <f>IF(AU6="","",VLOOKUP(AU6,登録No.!$A$3:$N$508,2,FALSE))</f>
        <v/>
      </c>
      <c r="AX6" s="218"/>
      <c r="AY6" s="219" t="str">
        <f>IF(AU7="","",VLOOKUP(AU7,登録No.!$A$3:$N$508,2,FALSE))</f>
        <v/>
      </c>
      <c r="AZ6" s="220"/>
      <c r="BA6" s="192"/>
      <c r="BB6" s="193"/>
      <c r="BC6" s="194"/>
      <c r="BD6" s="211" t="str">
        <f>IF(BE6="","③",IF(BE6&gt;BF6,"〇","×"))</f>
        <v>③</v>
      </c>
      <c r="BE6" s="223"/>
      <c r="BF6" s="221"/>
      <c r="BG6" s="211" t="str">
        <f>IF(BH6="","②",IF(BH6&gt;BI6,"〇","×"))</f>
        <v>②</v>
      </c>
      <c r="BH6" s="223"/>
      <c r="BI6" s="221"/>
      <c r="BJ6" s="198" t="str">
        <f>IF(BE6="","勝",COUNTIF(BA6:BI6,"〇"))</f>
        <v>勝</v>
      </c>
      <c r="BK6" s="199"/>
      <c r="BL6" s="200" t="str">
        <f>IF(BE6="","敗",COUNTIF(BA6:BI6,"×"))</f>
        <v>敗</v>
      </c>
      <c r="BM6" s="201"/>
      <c r="BU6" s="202"/>
      <c r="BV6" s="202"/>
      <c r="BW6" s="217" t="str">
        <f>IF(BU6="","",VLOOKUP(BU6,登録No.!$A$3:$N$508,2,FALSE))</f>
        <v/>
      </c>
      <c r="BX6" s="218"/>
      <c r="BY6" s="219" t="str">
        <f>IF(BU7="","",VLOOKUP(BU7,登録No.!$A$3:$N$508,2,FALSE))</f>
        <v/>
      </c>
      <c r="BZ6" s="220"/>
      <c r="CA6" s="192"/>
      <c r="CB6" s="193"/>
      <c r="CC6" s="194"/>
      <c r="CD6" s="211" t="str">
        <f>IF(CE6="","①",IF(CE6&gt;CF6,"〇","×"))</f>
        <v>①</v>
      </c>
      <c r="CE6" s="223"/>
      <c r="CF6" s="221"/>
      <c r="CG6" s="211" t="s">
        <v>357</v>
      </c>
      <c r="CH6" s="223"/>
      <c r="CI6" s="221"/>
      <c r="CJ6" s="211" t="s">
        <v>360</v>
      </c>
      <c r="CK6" s="223"/>
      <c r="CL6" s="221"/>
      <c r="CM6" s="211" t="s">
        <v>363</v>
      </c>
      <c r="CN6" s="223"/>
      <c r="CO6" s="221"/>
      <c r="CP6" s="211" t="s">
        <v>368</v>
      </c>
      <c r="CQ6" s="223"/>
      <c r="CR6" s="221"/>
      <c r="CS6" s="198" t="str">
        <f>IF(CE6="","勝",COUNTIF(CD6:CO6,"〇"))</f>
        <v>勝</v>
      </c>
      <c r="CT6" s="199"/>
      <c r="CU6" s="200" t="str">
        <f>IF(CE6="","敗",COUNTIF(CD6:CO6,"×"))</f>
        <v>敗</v>
      </c>
      <c r="CV6" s="201"/>
    </row>
    <row r="7" spans="1:100" ht="15" customHeight="1" x14ac:dyDescent="0.55000000000000004">
      <c r="A7" s="202"/>
      <c r="B7" s="202"/>
      <c r="C7" s="203" t="s">
        <v>1258</v>
      </c>
      <c r="D7" s="204"/>
      <c r="E7" s="205" t="s">
        <v>1258</v>
      </c>
      <c r="F7" s="206"/>
      <c r="G7" s="237"/>
      <c r="H7" s="238"/>
      <c r="I7" s="239"/>
      <c r="J7" s="231"/>
      <c r="K7" s="241"/>
      <c r="L7" s="243"/>
      <c r="M7" s="231"/>
      <c r="N7" s="241"/>
      <c r="O7" s="243"/>
      <c r="P7" s="207" t="str">
        <f>IF(K6="","ゲーム取得率",SUM(K6,N6)/SUM(G6:O6))</f>
        <v>ゲーム取得率</v>
      </c>
      <c r="Q7" s="208"/>
      <c r="R7" s="209" t="s">
        <v>13</v>
      </c>
      <c r="S7" s="210"/>
      <c r="AS7" s="9"/>
      <c r="AU7" s="202"/>
      <c r="AV7" s="202"/>
      <c r="AW7" s="203" t="str">
        <f>IF(AU6="","",VLOOKUP(AU6,登録No.!$A$3:$N$508,4,FALSE))</f>
        <v/>
      </c>
      <c r="AX7" s="204"/>
      <c r="AY7" s="205" t="str">
        <f>IF(AU7="","",VLOOKUP(AU7,登録No.!$A$3:$N$508,4,FALSE))</f>
        <v/>
      </c>
      <c r="AZ7" s="206"/>
      <c r="BA7" s="195"/>
      <c r="BB7" s="196"/>
      <c r="BC7" s="197"/>
      <c r="BD7" s="212"/>
      <c r="BE7" s="224"/>
      <c r="BF7" s="222"/>
      <c r="BG7" s="212"/>
      <c r="BH7" s="224"/>
      <c r="BI7" s="222"/>
      <c r="BJ7" s="207" t="str">
        <f>IF(BE6="","ゲーム取得率",SUM(BE6,BH6)/SUM(BA6:BI6))</f>
        <v>ゲーム取得率</v>
      </c>
      <c r="BK7" s="208"/>
      <c r="BL7" s="209" t="s">
        <v>13</v>
      </c>
      <c r="BM7" s="210"/>
      <c r="BU7" s="202"/>
      <c r="BV7" s="202"/>
      <c r="BW7" s="203" t="str">
        <f>IF(BU6="","",VLOOKUP(BU6,登録No.!$A$3:$N$508,4,FALSE))</f>
        <v/>
      </c>
      <c r="BX7" s="204"/>
      <c r="BY7" s="205" t="str">
        <f>IF(BU7="","",VLOOKUP(BU7,登録No.!$A$3:$N$508,4,FALSE))</f>
        <v/>
      </c>
      <c r="BZ7" s="206"/>
      <c r="CA7" s="195"/>
      <c r="CB7" s="196"/>
      <c r="CC7" s="197"/>
      <c r="CD7" s="212"/>
      <c r="CE7" s="224"/>
      <c r="CF7" s="222"/>
      <c r="CG7" s="212"/>
      <c r="CH7" s="224"/>
      <c r="CI7" s="222"/>
      <c r="CJ7" s="212"/>
      <c r="CK7" s="224"/>
      <c r="CL7" s="222"/>
      <c r="CM7" s="212"/>
      <c r="CN7" s="224"/>
      <c r="CO7" s="222"/>
      <c r="CP7" s="212"/>
      <c r="CQ7" s="224"/>
      <c r="CR7" s="222"/>
      <c r="CS7" s="207" t="str">
        <f>IF(CH6="","ゲーム取得率",SUM(CE6,CH6,CK6,CN6)/SUM(CD6:CO6))</f>
        <v>ゲーム取得率</v>
      </c>
      <c r="CT7" s="208"/>
      <c r="CU7" s="209" t="s">
        <v>13</v>
      </c>
      <c r="CV7" s="210"/>
    </row>
    <row r="8" spans="1:100" ht="15" customHeight="1" x14ac:dyDescent="0.55000000000000004">
      <c r="A8" s="202" t="s">
        <v>1255</v>
      </c>
      <c r="B8" s="202"/>
      <c r="C8" s="217" t="str">
        <f>IF(A8="","",VLOOKUP(A8,登録No.!$A$3:$N$508,2,FALSE))</f>
        <v>曽我</v>
      </c>
      <c r="D8" s="218"/>
      <c r="E8" s="219" t="str">
        <f>IF(A9="","",VLOOKUP(A9,登録No.!$A$3:$N$508,2,FALSE))</f>
        <v>曽我</v>
      </c>
      <c r="F8" s="220"/>
      <c r="G8" s="217" t="str">
        <f>IF(J6="③","",IF(J6="〇","×","〇"))</f>
        <v/>
      </c>
      <c r="H8" s="219" t="str">
        <f>IF(L6="","",L6)</f>
        <v/>
      </c>
      <c r="I8" s="220" t="str">
        <f>IF(K6="","",K6)</f>
        <v/>
      </c>
      <c r="J8" s="234"/>
      <c r="K8" s="235"/>
      <c r="L8" s="236"/>
      <c r="M8" s="217" t="str">
        <f>IF(N8="","①",IF(N8&gt;O8,"〇","×"))</f>
        <v>①</v>
      </c>
      <c r="N8" s="240"/>
      <c r="O8" s="242"/>
      <c r="P8" s="198" t="str">
        <f>IF(G8="","勝",COUNTIF(G8:O8,"〇"))</f>
        <v>勝</v>
      </c>
      <c r="Q8" s="199"/>
      <c r="R8" s="200" t="str">
        <f>IF(G8="","敗",COUNTIF(G8:O8,"×"))</f>
        <v>敗</v>
      </c>
      <c r="S8" s="201"/>
      <c r="AS8" s="9"/>
      <c r="AU8" s="202"/>
      <c r="AV8" s="202"/>
      <c r="AW8" s="217" t="str">
        <f>IF(AU8="","",VLOOKUP(AU8,登録No.!$A$3:$N$508,2,FALSE))</f>
        <v/>
      </c>
      <c r="AX8" s="218"/>
      <c r="AY8" s="219" t="str">
        <f>IF(AU9="","",VLOOKUP(AU9,登録No.!$A$3:$N$508,2,FALSE))</f>
        <v/>
      </c>
      <c r="AZ8" s="220"/>
      <c r="BA8" s="211" t="str">
        <f>IF(BE6="","",IF(BD6="〇","×","〇"))</f>
        <v/>
      </c>
      <c r="BB8" s="213" t="str">
        <f>IF(BF6="","",BF6)</f>
        <v/>
      </c>
      <c r="BC8" s="215" t="str">
        <f>IF(BE6="","",BE6)</f>
        <v/>
      </c>
      <c r="BD8" s="192"/>
      <c r="BE8" s="193"/>
      <c r="BF8" s="194"/>
      <c r="BG8" s="211" t="str">
        <f>IF(BH8="","①",IF(BH8&gt;BI8,"〇","×"))</f>
        <v>①</v>
      </c>
      <c r="BH8" s="223"/>
      <c r="BI8" s="221"/>
      <c r="BJ8" s="198" t="str">
        <f>IF(BA8="","勝",COUNTIF(BA8:BI8,"〇"))</f>
        <v>勝</v>
      </c>
      <c r="BK8" s="199"/>
      <c r="BL8" s="200" t="str">
        <f>IF(BA8="","敗",COUNTIF(BA8:BI8,"×"))</f>
        <v>敗</v>
      </c>
      <c r="BM8" s="201"/>
      <c r="BU8" s="202"/>
      <c r="BV8" s="202"/>
      <c r="BW8" s="217" t="str">
        <f>IF(BU8="","",VLOOKUP(BU8,登録No.!$A$3:$N$508,2,FALSE))</f>
        <v/>
      </c>
      <c r="BX8" s="218"/>
      <c r="BY8" s="219" t="str">
        <f>IF(BU9="","",VLOOKUP(BU9,登録No.!$A$3:$N$508,2,FALSE))</f>
        <v/>
      </c>
      <c r="BZ8" s="220"/>
      <c r="CA8" s="211" t="str">
        <f>IF(CE6="","",IF(CD6="〇","×","〇"))</f>
        <v/>
      </c>
      <c r="CB8" s="213" t="str">
        <f>IF(CF6="","",CF6)</f>
        <v/>
      </c>
      <c r="CC8" s="215" t="str">
        <f>IF(CE6="","",CE6)</f>
        <v/>
      </c>
      <c r="CD8" s="192"/>
      <c r="CE8" s="193"/>
      <c r="CF8" s="194"/>
      <c r="CG8" s="211" t="s">
        <v>364</v>
      </c>
      <c r="CH8" s="223"/>
      <c r="CI8" s="221"/>
      <c r="CJ8" s="211" t="s">
        <v>367</v>
      </c>
      <c r="CK8" s="223"/>
      <c r="CL8" s="221"/>
      <c r="CM8" s="211" t="s">
        <v>361</v>
      </c>
      <c r="CN8" s="223"/>
      <c r="CO8" s="221"/>
      <c r="CP8" s="211" t="s">
        <v>359</v>
      </c>
      <c r="CQ8" s="223"/>
      <c r="CR8" s="221"/>
      <c r="CS8" s="198" t="str">
        <f>IF(CA8="","勝",COUNTIF(CA8:CO8,"〇"))</f>
        <v>勝</v>
      </c>
      <c r="CT8" s="199"/>
      <c r="CU8" s="200" t="str">
        <f>IF(CB8="","敗",COUNTIF(CA8:CO8,"×"))</f>
        <v>敗</v>
      </c>
      <c r="CV8" s="201"/>
    </row>
    <row r="9" spans="1:100" ht="15" customHeight="1" x14ac:dyDescent="0.55000000000000004">
      <c r="A9" s="202" t="s">
        <v>1256</v>
      </c>
      <c r="B9" s="202"/>
      <c r="C9" s="203" t="str">
        <f>IF(A8="","",VLOOKUP(A8,登録No.!$A$3:$N$508,4,FALSE))</f>
        <v>京セラTC</v>
      </c>
      <c r="D9" s="204"/>
      <c r="E9" s="205" t="str">
        <f>IF(A9="","",VLOOKUP(A9,登録No.!$A$3:$N$508,4,FALSE))</f>
        <v>京セラTC</v>
      </c>
      <c r="F9" s="206"/>
      <c r="G9" s="231"/>
      <c r="H9" s="232"/>
      <c r="I9" s="233"/>
      <c r="J9" s="237"/>
      <c r="K9" s="238"/>
      <c r="L9" s="239"/>
      <c r="M9" s="231"/>
      <c r="N9" s="241"/>
      <c r="O9" s="243"/>
      <c r="P9" s="207" t="str">
        <f>IF(H8="","ゲーム取得率",SUM(H8,N8)/SUM(G8:O8))</f>
        <v>ゲーム取得率</v>
      </c>
      <c r="Q9" s="208"/>
      <c r="R9" s="209" t="s">
        <v>13</v>
      </c>
      <c r="S9" s="210"/>
      <c r="AS9" s="9"/>
      <c r="AU9" s="202"/>
      <c r="AV9" s="202"/>
      <c r="AW9" s="203" t="str">
        <f>IF(AU8="","",VLOOKUP(AU8,登録No.!$A$3:$N$508,4,FALSE))</f>
        <v/>
      </c>
      <c r="AX9" s="204"/>
      <c r="AY9" s="205" t="str">
        <f>IF(AU9="","",VLOOKUP(AU9,登録No.!$A$3:$N$508,4,FALSE))</f>
        <v/>
      </c>
      <c r="AZ9" s="206"/>
      <c r="BA9" s="212"/>
      <c r="BB9" s="214"/>
      <c r="BC9" s="216"/>
      <c r="BD9" s="195"/>
      <c r="BE9" s="196"/>
      <c r="BF9" s="197"/>
      <c r="BG9" s="212"/>
      <c r="BH9" s="224"/>
      <c r="BI9" s="222"/>
      <c r="BJ9" s="207" t="str">
        <f>IF(BB8="","ゲーム取得率",SUM(BB8,BH8)/SUM(BA8:BI8))</f>
        <v>ゲーム取得率</v>
      </c>
      <c r="BK9" s="208"/>
      <c r="BL9" s="209" t="s">
        <v>13</v>
      </c>
      <c r="BM9" s="210"/>
      <c r="BU9" s="202"/>
      <c r="BV9" s="202"/>
      <c r="BW9" s="203" t="str">
        <f>IF(BU8="","",VLOOKUP(BU8,登録No.!$A$3:$N$508,4,FALSE))</f>
        <v/>
      </c>
      <c r="BX9" s="204"/>
      <c r="BY9" s="205" t="str">
        <f>IF(BU9="","",VLOOKUP(BU9,登録No.!$A$3:$N$508,4,FALSE))</f>
        <v/>
      </c>
      <c r="BZ9" s="206"/>
      <c r="CA9" s="212"/>
      <c r="CB9" s="214"/>
      <c r="CC9" s="216"/>
      <c r="CD9" s="195"/>
      <c r="CE9" s="196"/>
      <c r="CF9" s="197"/>
      <c r="CG9" s="212"/>
      <c r="CH9" s="224"/>
      <c r="CI9" s="222"/>
      <c r="CJ9" s="212"/>
      <c r="CK9" s="224"/>
      <c r="CL9" s="222"/>
      <c r="CM9" s="212"/>
      <c r="CN9" s="224"/>
      <c r="CO9" s="222"/>
      <c r="CP9" s="212"/>
      <c r="CQ9" s="224"/>
      <c r="CR9" s="222"/>
      <c r="CS9" s="207" t="str">
        <f>IF(CH8="","ゲーム取得率",SUM(CB8,CH8,CK8,CN8)/SUM(CA8:CO8))</f>
        <v>ゲーム取得率</v>
      </c>
      <c r="CT9" s="208"/>
      <c r="CU9" s="209" t="s">
        <v>13</v>
      </c>
      <c r="CV9" s="210"/>
    </row>
    <row r="10" spans="1:100" ht="15" customHeight="1" x14ac:dyDescent="0.55000000000000004">
      <c r="A10" s="202"/>
      <c r="B10" s="202"/>
      <c r="C10" s="217" t="s">
        <v>1144</v>
      </c>
      <c r="D10" s="218"/>
      <c r="E10" s="219" t="s">
        <v>1147</v>
      </c>
      <c r="F10" s="220"/>
      <c r="G10" s="217" t="str">
        <f>IF(N6="","",IF(M6="〇","×","〇"))</f>
        <v/>
      </c>
      <c r="H10" s="219" t="str">
        <f>IF(O6="","",O6)</f>
        <v/>
      </c>
      <c r="I10" s="220" t="str">
        <f>IF(N6="","",N6)</f>
        <v/>
      </c>
      <c r="J10" s="217" t="str">
        <f>IF(N8="","",IF(M8="〇","×","〇"))</f>
        <v/>
      </c>
      <c r="K10" s="219" t="str">
        <f>IF(O8="","",O8)</f>
        <v/>
      </c>
      <c r="L10" s="220" t="str">
        <f>IF(N8="","",N8)</f>
        <v/>
      </c>
      <c r="M10" s="234"/>
      <c r="N10" s="235"/>
      <c r="O10" s="236"/>
      <c r="P10" s="198" t="str">
        <f>IF(G10="","勝",COUNTIF(G10:O10,"〇"))</f>
        <v>勝</v>
      </c>
      <c r="Q10" s="199"/>
      <c r="R10" s="200" t="str">
        <f>IF(G10="","敗",COUNTIF(G10:O10,"×"))</f>
        <v>敗</v>
      </c>
      <c r="S10" s="201"/>
      <c r="AS10" s="9"/>
      <c r="AU10" s="202"/>
      <c r="AV10" s="202"/>
      <c r="AW10" s="217" t="str">
        <f>IF(AU10="","",VLOOKUP(AU10,登録No.!$A$3:$N$508,2,FALSE))</f>
        <v/>
      </c>
      <c r="AX10" s="218"/>
      <c r="AY10" s="219" t="str">
        <f>IF(AU11="","",VLOOKUP(AU11,登録No.!$A$3:$N$508,2,FALSE))</f>
        <v/>
      </c>
      <c r="AZ10" s="220"/>
      <c r="BA10" s="211" t="str">
        <f>IF(BH6="","",IF(BG6="〇","×","〇"))</f>
        <v/>
      </c>
      <c r="BB10" s="213" t="str">
        <f>IF(BI6="","",BI6)</f>
        <v/>
      </c>
      <c r="BC10" s="215" t="str">
        <f>IF(BH6="","",BH6)</f>
        <v/>
      </c>
      <c r="BD10" s="211" t="str">
        <f>IF(BH8="","",IF(BG8="〇","×","〇"))</f>
        <v/>
      </c>
      <c r="BE10" s="213" t="str">
        <f>IF(BI8="","",BI8)</f>
        <v/>
      </c>
      <c r="BF10" s="215" t="str">
        <f>IF(BH8="","",BH8)</f>
        <v/>
      </c>
      <c r="BG10" s="192"/>
      <c r="BH10" s="193"/>
      <c r="BI10" s="194"/>
      <c r="BJ10" s="198" t="str">
        <f>IF(BA10="","勝",COUNTIF(BA10:BI10,"〇"))</f>
        <v>勝</v>
      </c>
      <c r="BK10" s="199"/>
      <c r="BL10" s="200" t="str">
        <f>IF(BA10="","敗",COUNTIF(BA10:BI10,"×"))</f>
        <v>敗</v>
      </c>
      <c r="BM10" s="201"/>
      <c r="BU10" s="202"/>
      <c r="BV10" s="202"/>
      <c r="BW10" s="217" t="str">
        <f>IF(BU10="","",VLOOKUP(BU10,登録No.!$A$3:$N$508,2,FALSE))</f>
        <v/>
      </c>
      <c r="BX10" s="218"/>
      <c r="BY10" s="219" t="str">
        <f>IF(BU11="","",VLOOKUP(BU11,登録No.!$A$3:$N$508,2,FALSE))</f>
        <v/>
      </c>
      <c r="BZ10" s="220"/>
      <c r="CA10" s="211" t="str">
        <f>IF(CH6="","",IF(CG6="〇","×","〇"))</f>
        <v/>
      </c>
      <c r="CB10" s="213" t="str">
        <f>IF(CI6="","",CI6)</f>
        <v/>
      </c>
      <c r="CC10" s="215" t="str">
        <f>IF(CH6="","",CH6)</f>
        <v/>
      </c>
      <c r="CD10" s="211" t="str">
        <f>IF(CH8="","",IF(CG8="〇","×","〇"))</f>
        <v/>
      </c>
      <c r="CE10" s="213" t="str">
        <f>IF(CI8="","",CI8)</f>
        <v/>
      </c>
      <c r="CF10" s="215" t="str">
        <f>IF(CH8="","",CH8)</f>
        <v/>
      </c>
      <c r="CG10" s="192"/>
      <c r="CH10" s="193"/>
      <c r="CI10" s="194"/>
      <c r="CJ10" s="211" t="str">
        <f>IF(CK10="","②",IF(CK10&gt;CL10,"〇","×"))</f>
        <v>②</v>
      </c>
      <c r="CK10" s="223"/>
      <c r="CL10" s="221"/>
      <c r="CM10" s="211" t="s">
        <v>366</v>
      </c>
      <c r="CN10" s="223"/>
      <c r="CO10" s="221"/>
      <c r="CP10" s="211" t="s">
        <v>362</v>
      </c>
      <c r="CQ10" s="223"/>
      <c r="CR10" s="221"/>
      <c r="CS10" s="198" t="str">
        <f>IF(CB10="","勝",COUNTIF(CA10:CO10,"〇"))</f>
        <v>勝</v>
      </c>
      <c r="CT10" s="199"/>
      <c r="CU10" s="200" t="str">
        <f>IF(CB10="","敗",COUNTIF(CA10:CO10,"×"))</f>
        <v>敗</v>
      </c>
      <c r="CV10" s="201"/>
    </row>
    <row r="11" spans="1:100" ht="15" customHeight="1" x14ac:dyDescent="0.55000000000000004">
      <c r="A11" s="202"/>
      <c r="B11" s="202"/>
      <c r="C11" s="203" t="s">
        <v>1257</v>
      </c>
      <c r="D11" s="204"/>
      <c r="E11" s="205" t="s">
        <v>1257</v>
      </c>
      <c r="F11" s="206"/>
      <c r="G11" s="231"/>
      <c r="H11" s="232"/>
      <c r="I11" s="233"/>
      <c r="J11" s="231"/>
      <c r="K11" s="232"/>
      <c r="L11" s="233"/>
      <c r="M11" s="237"/>
      <c r="N11" s="238"/>
      <c r="O11" s="239"/>
      <c r="P11" s="207" t="str">
        <f>IF(G10="","ゲーム取得率",SUM(H10,K10)/SUM(G10:O10))</f>
        <v>ゲーム取得率</v>
      </c>
      <c r="Q11" s="208"/>
      <c r="R11" s="209" t="s">
        <v>13</v>
      </c>
      <c r="S11" s="210"/>
      <c r="AS11" s="9"/>
      <c r="AU11" s="202"/>
      <c r="AV11" s="202"/>
      <c r="AW11" s="203" t="str">
        <f>IF(AU10="","",VLOOKUP(AU10,登録No.!$A$3:$N$508,4,FALSE))</f>
        <v/>
      </c>
      <c r="AX11" s="204"/>
      <c r="AY11" s="205" t="str">
        <f>IF(AU11="","",VLOOKUP(AU11,登録No.!$A$3:$N$508,4,FALSE))</f>
        <v/>
      </c>
      <c r="AZ11" s="206"/>
      <c r="BA11" s="212"/>
      <c r="BB11" s="214"/>
      <c r="BC11" s="216"/>
      <c r="BD11" s="212"/>
      <c r="BE11" s="214"/>
      <c r="BF11" s="216"/>
      <c r="BG11" s="195"/>
      <c r="BH11" s="196"/>
      <c r="BI11" s="197"/>
      <c r="BJ11" s="207" t="str">
        <f>IF(BA10="","ゲーム取得率",SUM(BB10,BE10)/SUM(BA10:BI10))</f>
        <v>ゲーム取得率</v>
      </c>
      <c r="BK11" s="208"/>
      <c r="BL11" s="209" t="s">
        <v>13</v>
      </c>
      <c r="BM11" s="210"/>
      <c r="BU11" s="202"/>
      <c r="BV11" s="202"/>
      <c r="BW11" s="203" t="str">
        <f>IF(BU10="","",VLOOKUP(BU10,登録No.!$A$3:$N$508,4,FALSE))</f>
        <v/>
      </c>
      <c r="BX11" s="204"/>
      <c r="BY11" s="205" t="str">
        <f>IF(BU11="","",VLOOKUP(BU11,登録No.!$A$3:$N$508,4,FALSE))</f>
        <v/>
      </c>
      <c r="BZ11" s="206"/>
      <c r="CA11" s="212"/>
      <c r="CB11" s="214"/>
      <c r="CC11" s="216"/>
      <c r="CD11" s="212"/>
      <c r="CE11" s="214"/>
      <c r="CF11" s="216"/>
      <c r="CG11" s="195"/>
      <c r="CH11" s="196"/>
      <c r="CI11" s="197"/>
      <c r="CJ11" s="212"/>
      <c r="CK11" s="224"/>
      <c r="CL11" s="222"/>
      <c r="CM11" s="212"/>
      <c r="CN11" s="224"/>
      <c r="CO11" s="222"/>
      <c r="CP11" s="212"/>
      <c r="CQ11" s="224"/>
      <c r="CR11" s="222"/>
      <c r="CS11" s="207" t="str">
        <f>IF(CB10="","ゲーム取得率",SUM(CB10,CE10,CK10,CN10)/SUM(CA10:CO10))</f>
        <v>ゲーム取得率</v>
      </c>
      <c r="CT11" s="208"/>
      <c r="CU11" s="209" t="s">
        <v>13</v>
      </c>
      <c r="CV11" s="210"/>
    </row>
    <row r="12" spans="1:100" ht="15" customHeight="1" x14ac:dyDescent="0.55000000000000004">
      <c r="AS12" s="9"/>
      <c r="AU12" s="2"/>
      <c r="AV12" s="2"/>
      <c r="AW12" s="2"/>
      <c r="AX12" s="2"/>
      <c r="AY12" s="2"/>
      <c r="AZ12" s="2"/>
      <c r="BA12" s="2"/>
      <c r="BB12" s="2"/>
      <c r="BC12" s="2"/>
      <c r="BD12" s="2"/>
      <c r="BE12" s="2"/>
      <c r="BF12" s="2"/>
      <c r="BG12" s="2"/>
      <c r="BH12" s="2"/>
      <c r="BI12" s="2"/>
      <c r="BJ12" s="2"/>
      <c r="BK12" s="2"/>
      <c r="BL12" s="2"/>
      <c r="BM12" s="2"/>
      <c r="BO12" s="2"/>
      <c r="BP12" s="2"/>
      <c r="BQ12" s="2"/>
      <c r="BR12" s="2"/>
      <c r="BU12" s="202"/>
      <c r="BV12" s="202"/>
      <c r="BW12" s="217" t="str">
        <f>IF(BU12="","",VLOOKUP(BU12,登録No.!$A$3:$N$508,2,FALSE))</f>
        <v/>
      </c>
      <c r="BX12" s="218"/>
      <c r="BY12" s="219" t="str">
        <f>IF(BU13="","",VLOOKUP(BU13,登録No.!$A$3:$N$508,2,FALSE))</f>
        <v/>
      </c>
      <c r="BZ12" s="220"/>
      <c r="CA12" s="211" t="str">
        <f>IF(CK6="","",IF(CJ6="〇","×","〇"))</f>
        <v/>
      </c>
      <c r="CB12" s="213" t="str">
        <f>IF(CL6="","",CL6)</f>
        <v/>
      </c>
      <c r="CC12" s="215" t="str">
        <f>IF(CK6="","",CK6)</f>
        <v/>
      </c>
      <c r="CD12" s="211" t="str">
        <f>IF(CK8="","",IF(CJ8="〇","×","〇"))</f>
        <v/>
      </c>
      <c r="CE12" s="213" t="str">
        <f>IF(CL8="","",CL8)</f>
        <v/>
      </c>
      <c r="CF12" s="215" t="str">
        <f>IF(CK8="","",CK8)</f>
        <v/>
      </c>
      <c r="CG12" s="211" t="str">
        <f>IF(CK10="","",IF(CJ10="〇","×","〇"))</f>
        <v/>
      </c>
      <c r="CH12" s="213" t="str">
        <f>IF(CL10="","",CL10)</f>
        <v/>
      </c>
      <c r="CI12" s="215" t="str">
        <f>IF(CK10="","",CK10)</f>
        <v/>
      </c>
      <c r="CJ12" s="192"/>
      <c r="CK12" s="193"/>
      <c r="CL12" s="194"/>
      <c r="CM12" s="211" t="s">
        <v>358</v>
      </c>
      <c r="CN12" s="223"/>
      <c r="CO12" s="221"/>
      <c r="CP12" s="211" t="s">
        <v>365</v>
      </c>
      <c r="CQ12" s="223"/>
      <c r="CR12" s="221"/>
      <c r="CS12" s="198" t="str">
        <f>IF(CB12="","勝",COUNTIF(CA12:CO12,"〇"))</f>
        <v>勝</v>
      </c>
      <c r="CT12" s="199"/>
      <c r="CU12" s="200" t="str">
        <f>IF(CB12="","敗",COUNTIF(CA12:CO12,"×"))</f>
        <v>敗</v>
      </c>
      <c r="CV12" s="201"/>
    </row>
    <row r="13" spans="1:100" ht="15" customHeight="1" x14ac:dyDescent="0.55000000000000004">
      <c r="C13" s="2" t="s">
        <v>1328</v>
      </c>
      <c r="AS13" s="9"/>
      <c r="AW13" s="2" t="s">
        <v>11</v>
      </c>
      <c r="BN13" s="1"/>
      <c r="BU13" s="202"/>
      <c r="BV13" s="202"/>
      <c r="BW13" s="203" t="str">
        <f>IF(BU12="","",VLOOKUP(BU12,登録No.!$A$3:$N$508,4,FALSE))</f>
        <v/>
      </c>
      <c r="BX13" s="204"/>
      <c r="BY13" s="205" t="str">
        <f>IF(BU13="","",VLOOKUP(BU13,登録No.!$A$3:$N$508,4,FALSE))</f>
        <v/>
      </c>
      <c r="BZ13" s="206"/>
      <c r="CA13" s="212"/>
      <c r="CB13" s="214"/>
      <c r="CC13" s="216"/>
      <c r="CD13" s="212"/>
      <c r="CE13" s="214"/>
      <c r="CF13" s="216"/>
      <c r="CG13" s="212"/>
      <c r="CH13" s="214"/>
      <c r="CI13" s="216"/>
      <c r="CJ13" s="195"/>
      <c r="CK13" s="196"/>
      <c r="CL13" s="197"/>
      <c r="CM13" s="212"/>
      <c r="CN13" s="224"/>
      <c r="CO13" s="222"/>
      <c r="CP13" s="212"/>
      <c r="CQ13" s="224"/>
      <c r="CR13" s="222"/>
      <c r="CS13" s="207" t="str">
        <f>IF(CB12="","ゲーム取得率",SUM(CB12,CE12,CH12,CN12)/SUM(CA12:CO12))</f>
        <v>ゲーム取得率</v>
      </c>
      <c r="CT13" s="208"/>
      <c r="CU13" s="209" t="s">
        <v>13</v>
      </c>
      <c r="CV13" s="210"/>
    </row>
    <row r="14" spans="1:100" ht="15" customHeight="1" x14ac:dyDescent="0.55000000000000004">
      <c r="AS14" s="9"/>
      <c r="AU14" s="10" t="s">
        <v>8</v>
      </c>
      <c r="AW14" s="225" t="s">
        <v>6</v>
      </c>
      <c r="AX14" s="226"/>
      <c r="AY14" s="226"/>
      <c r="AZ14" s="227"/>
      <c r="BA14" s="16" t="str">
        <f>AW15</f>
        <v/>
      </c>
      <c r="BB14" s="17" t="s">
        <v>15</v>
      </c>
      <c r="BC14" s="18" t="str">
        <f>AY15</f>
        <v/>
      </c>
      <c r="BD14" s="16" t="str">
        <f>AW17</f>
        <v/>
      </c>
      <c r="BE14" s="17" t="s">
        <v>15</v>
      </c>
      <c r="BF14" s="18" t="str">
        <f>AY17</f>
        <v/>
      </c>
      <c r="BG14" s="16" t="str">
        <f>AW19</f>
        <v/>
      </c>
      <c r="BH14" s="17" t="s">
        <v>15</v>
      </c>
      <c r="BI14" s="18" t="str">
        <f>AY19</f>
        <v/>
      </c>
      <c r="BJ14" s="16" t="str">
        <f>AW21</f>
        <v/>
      </c>
      <c r="BK14" s="17" t="s">
        <v>15</v>
      </c>
      <c r="BL14" s="18" t="str">
        <f>AY21</f>
        <v/>
      </c>
      <c r="BM14" s="228" t="s">
        <v>0</v>
      </c>
      <c r="BN14" s="228"/>
      <c r="BO14" s="228"/>
      <c r="BP14" s="228"/>
      <c r="BU14" s="202"/>
      <c r="BV14" s="202"/>
      <c r="BW14" s="217" t="str">
        <f>IF(BU14="","",VLOOKUP(BU14,登録No.!$A$3:$N$508,2,FALSE))</f>
        <v/>
      </c>
      <c r="BX14" s="218"/>
      <c r="BY14" s="219" t="str">
        <f>IF(BU15="","",VLOOKUP(BU15,登録No.!$A$3:$N$508,2,FALSE))</f>
        <v/>
      </c>
      <c r="BZ14" s="220"/>
      <c r="CA14" s="211" t="str">
        <f>IF(CN6="","",IF(CM6="〇","×","〇"))</f>
        <v/>
      </c>
      <c r="CB14" s="213" t="str">
        <f>IF(CO6="","",CO6)</f>
        <v/>
      </c>
      <c r="CC14" s="215" t="str">
        <f>IF(CN6="","",CN6)</f>
        <v/>
      </c>
      <c r="CD14" s="211" t="str">
        <f>IF(CN8="","",IF(CM8="〇","×","〇"))</f>
        <v/>
      </c>
      <c r="CE14" s="213" t="str">
        <f>IF(CO8="","",CO8)</f>
        <v/>
      </c>
      <c r="CF14" s="215" t="str">
        <f>IF(CN8="","",CN8)</f>
        <v/>
      </c>
      <c r="CG14" s="211" t="str">
        <f>IF(CN10="","",IF(CM10="〇","×","〇"))</f>
        <v/>
      </c>
      <c r="CH14" s="213" t="str">
        <f>IF(CO10="","",CO10)</f>
        <v/>
      </c>
      <c r="CI14" s="215" t="str">
        <f>IF(CN10="","",CN10)</f>
        <v/>
      </c>
      <c r="CJ14" s="211" t="str">
        <f>IF(CN12="","",IF(CM12="〇","×","〇"))</f>
        <v/>
      </c>
      <c r="CK14" s="213" t="str">
        <f>IF(CO12="","",CO12)</f>
        <v/>
      </c>
      <c r="CL14" s="215" t="str">
        <f>IF(CN12="","",CN12)</f>
        <v/>
      </c>
      <c r="CM14" s="192"/>
      <c r="CN14" s="193"/>
      <c r="CO14" s="194"/>
      <c r="CP14" s="211" t="s">
        <v>356</v>
      </c>
      <c r="CQ14" s="223"/>
      <c r="CR14" s="221"/>
      <c r="CS14" s="198" t="str">
        <f>IF(CB14="","勝",COUNTIF(CA14:CO14,"〇"))</f>
        <v>勝</v>
      </c>
      <c r="CT14" s="199"/>
      <c r="CU14" s="200" t="str">
        <f>IF(CB14="","敗",COUNTIF(CA14:CO14,"×"))</f>
        <v>敗</v>
      </c>
      <c r="CV14" s="201"/>
    </row>
    <row r="15" spans="1:100" ht="15" customHeight="1" x14ac:dyDescent="0.55000000000000004">
      <c r="AS15" s="9"/>
      <c r="AU15" s="202"/>
      <c r="AV15" s="202"/>
      <c r="AW15" s="217" t="str">
        <f>IF(AU15="","",VLOOKUP(AU15,登録No.!$A$3:$N$508,2,FALSE))</f>
        <v/>
      </c>
      <c r="AX15" s="218"/>
      <c r="AY15" s="219" t="str">
        <f>IF(AU16="","",VLOOKUP(AU16,登録No.!$A$3:$N$508,2,FALSE))</f>
        <v/>
      </c>
      <c r="AZ15" s="220"/>
      <c r="BA15" s="192"/>
      <c r="BB15" s="193"/>
      <c r="BC15" s="194"/>
      <c r="BD15" s="211" t="str">
        <f>IF(BE15="","⑥",IF(BE15&gt;BF15,"〇","×"))</f>
        <v>⑥</v>
      </c>
      <c r="BE15" s="223"/>
      <c r="BF15" s="221"/>
      <c r="BG15" s="211" t="str">
        <f>IF(BH15="","④",IF(BH15&gt;BI15,"〇","×"))</f>
        <v>④</v>
      </c>
      <c r="BH15" s="223"/>
      <c r="BI15" s="221"/>
      <c r="BJ15" s="211" t="str">
        <f>IF(BK15="","②",IF(BK15&gt;BL15,"〇","×"))</f>
        <v>②</v>
      </c>
      <c r="BK15" s="223"/>
      <c r="BL15" s="221"/>
      <c r="BM15" s="198" t="str">
        <f>IF(BE15="","勝",COUNTIF(BA15:BL15,"〇"))</f>
        <v>勝</v>
      </c>
      <c r="BN15" s="199"/>
      <c r="BO15" s="200" t="str">
        <f>IF(BE15="","敗",COUNTIF(BA15:BL15,"×"))</f>
        <v>敗</v>
      </c>
      <c r="BP15" s="201"/>
      <c r="BU15" s="202"/>
      <c r="BV15" s="202"/>
      <c r="BW15" s="203" t="str">
        <f>IF(BU14="","",VLOOKUP(BU14,登録No.!$A$3:$N$508,4,FALSE))</f>
        <v/>
      </c>
      <c r="BX15" s="204"/>
      <c r="BY15" s="205" t="str">
        <f>IF(BU15="","",VLOOKUP(BU15,登録No.!$A$3:$N$508,4,FALSE))</f>
        <v/>
      </c>
      <c r="BZ15" s="206"/>
      <c r="CA15" s="212"/>
      <c r="CB15" s="214"/>
      <c r="CC15" s="216"/>
      <c r="CD15" s="212"/>
      <c r="CE15" s="214"/>
      <c r="CF15" s="216"/>
      <c r="CG15" s="212"/>
      <c r="CH15" s="214"/>
      <c r="CI15" s="216"/>
      <c r="CJ15" s="212"/>
      <c r="CK15" s="214"/>
      <c r="CL15" s="216"/>
      <c r="CM15" s="195"/>
      <c r="CN15" s="196"/>
      <c r="CO15" s="197"/>
      <c r="CP15" s="212"/>
      <c r="CQ15" s="224"/>
      <c r="CR15" s="222"/>
      <c r="CS15" s="207" t="str">
        <f>IF(CB14="","ゲーム取得率",SUM(CB14,CE14,CH14,CK14)/SUM(CA14:CO14))</f>
        <v>ゲーム取得率</v>
      </c>
      <c r="CT15" s="208"/>
      <c r="CU15" s="209" t="s">
        <v>13</v>
      </c>
      <c r="CV15" s="210"/>
    </row>
    <row r="16" spans="1:100" ht="15" customHeight="1" x14ac:dyDescent="0.55000000000000004">
      <c r="AS16" s="9"/>
      <c r="AU16" s="202"/>
      <c r="AV16" s="202"/>
      <c r="AW16" s="203" t="str">
        <f>IF(AU15="","",VLOOKUP(AU15,登録No.!$A$3:$N$508,4,FALSE))</f>
        <v/>
      </c>
      <c r="AX16" s="204"/>
      <c r="AY16" s="205" t="str">
        <f>IF(AU16="","",VLOOKUP(AU16,登録No.!$A$3:$N$508,4,FALSE))</f>
        <v/>
      </c>
      <c r="AZ16" s="206"/>
      <c r="BA16" s="195"/>
      <c r="BB16" s="196"/>
      <c r="BC16" s="197"/>
      <c r="BD16" s="212"/>
      <c r="BE16" s="224"/>
      <c r="BF16" s="222"/>
      <c r="BG16" s="212"/>
      <c r="BH16" s="224"/>
      <c r="BI16" s="222"/>
      <c r="BJ16" s="212"/>
      <c r="BK16" s="224"/>
      <c r="BL16" s="222"/>
      <c r="BM16" s="207" t="str">
        <f>IF(BE15="","ゲーム取得率",SUM(BE15,BH15,BK15)/SUM(BD15:BL15))</f>
        <v>ゲーム取得率</v>
      </c>
      <c r="BN16" s="208"/>
      <c r="BO16" s="209" t="s">
        <v>13</v>
      </c>
      <c r="BP16" s="210"/>
      <c r="BU16" s="202"/>
      <c r="BV16" s="202"/>
      <c r="BW16" s="217" t="str">
        <f>IF(BU16="","",VLOOKUP(BU16,登録No.!$A$3:$N$508,2,FALSE))</f>
        <v/>
      </c>
      <c r="BX16" s="218"/>
      <c r="BY16" s="219" t="str">
        <f>IF(BU17="","",VLOOKUP(BU17,登録No.!$A$3:$N$508,2,FALSE))</f>
        <v/>
      </c>
      <c r="BZ16" s="220"/>
      <c r="CA16" s="211" t="str">
        <f>IF(CQ6="","",IF(CP6="〇","×","〇"))</f>
        <v/>
      </c>
      <c r="CB16" s="213" t="str">
        <f>IF(CR8="","",CR8)</f>
        <v/>
      </c>
      <c r="CC16" s="215" t="str">
        <f>IF(CQ8="","",CQ8)</f>
        <v/>
      </c>
      <c r="CD16" s="211" t="str">
        <f>IF(CQ8="","",IF(CP8="〇","×","〇"))</f>
        <v/>
      </c>
      <c r="CE16" s="213" t="str">
        <f>IF(CR8="","",CR8)</f>
        <v/>
      </c>
      <c r="CF16" s="215" t="str">
        <f>IF(CQ8="","",CQ8)</f>
        <v/>
      </c>
      <c r="CG16" s="211" t="str">
        <f>IF(CQ10="","",IF(CP10="〇","×","〇"))</f>
        <v/>
      </c>
      <c r="CH16" s="213" t="str">
        <f>IF(CR10="","",CR10)</f>
        <v/>
      </c>
      <c r="CI16" s="215" t="str">
        <f>IF(CQ10="","",CQ10)</f>
        <v/>
      </c>
      <c r="CJ16" s="211" t="str">
        <f>IF(CQ12="","",IF(CP12="〇","×","〇"))</f>
        <v/>
      </c>
      <c r="CK16" s="213" t="str">
        <f>IF(CR12="","",CR12)</f>
        <v/>
      </c>
      <c r="CL16" s="215" t="str">
        <f>IF(CQ12="","",CQ12)</f>
        <v/>
      </c>
      <c r="CM16" s="211" t="str">
        <f>IF(CQ14="","",IF(CP14="〇","×","〇"))</f>
        <v/>
      </c>
      <c r="CN16" s="213" t="str">
        <f>IF(CR14="","",CR14)</f>
        <v/>
      </c>
      <c r="CO16" s="215" t="str">
        <f>IF(CQ14="","",CQ14)</f>
        <v/>
      </c>
      <c r="CP16" s="192"/>
      <c r="CQ16" s="193"/>
      <c r="CR16" s="194"/>
      <c r="CS16" s="198" t="str">
        <f>IF(CB16="","勝",COUNTIF(CA16:CO16,"〇"))</f>
        <v>勝</v>
      </c>
      <c r="CT16" s="199"/>
      <c r="CU16" s="200" t="str">
        <f>IF(CB16="","敗",COUNTIF(CA16:CO16,"×"))</f>
        <v>敗</v>
      </c>
      <c r="CV16" s="201"/>
    </row>
    <row r="17" spans="45:100" ht="15" customHeight="1" x14ac:dyDescent="0.55000000000000004">
      <c r="AS17" s="9"/>
      <c r="AU17" s="202"/>
      <c r="AV17" s="202"/>
      <c r="AW17" s="217" t="str">
        <f>IF(AU17="","",VLOOKUP(AU17,登録No.!$A$3:$N$508,2,FALSE))</f>
        <v/>
      </c>
      <c r="AX17" s="218"/>
      <c r="AY17" s="219" t="str">
        <f>IF(AU18="","",VLOOKUP(AU18,登録No.!$A$3:$N$508,2,FALSE))</f>
        <v/>
      </c>
      <c r="AZ17" s="220"/>
      <c r="BA17" s="211" t="str">
        <f>IF(BE15="","",IF(BD15="〇","×","〇"))</f>
        <v/>
      </c>
      <c r="BB17" s="213" t="str">
        <f>IF(BF15="","",BF15)</f>
        <v/>
      </c>
      <c r="BC17" s="215" t="str">
        <f>IF(BE15="","",BE15)</f>
        <v/>
      </c>
      <c r="BD17" s="192"/>
      <c r="BE17" s="193"/>
      <c r="BF17" s="194"/>
      <c r="BG17" s="211" t="str">
        <f>IF(BH17="","①",IF(BH17&gt;BI17,"〇","×"))</f>
        <v>①</v>
      </c>
      <c r="BH17" s="223"/>
      <c r="BI17" s="221"/>
      <c r="BJ17" s="211" t="str">
        <f>IF(BK17="","③",IF(BK17&gt;BL17,"〇","×"))</f>
        <v>③</v>
      </c>
      <c r="BK17" s="223"/>
      <c r="BL17" s="221"/>
      <c r="BM17" s="198" t="str">
        <f>IF(BA17="","勝",COUNTIF(BA17:BL17,"〇"))</f>
        <v>勝</v>
      </c>
      <c r="BN17" s="199"/>
      <c r="BO17" s="200" t="str">
        <f>IF(BA17="","敗",COUNTIF(BA17:BL17,"×"))</f>
        <v>敗</v>
      </c>
      <c r="BP17" s="201"/>
      <c r="BU17" s="202"/>
      <c r="BV17" s="202"/>
      <c r="BW17" s="203" t="str">
        <f>IF(BU16="","",VLOOKUP(BU16,登録No.!$A$3:$N$508,4,FALSE))</f>
        <v/>
      </c>
      <c r="BX17" s="204"/>
      <c r="BY17" s="205" t="str">
        <f>IF(BU17="","",VLOOKUP(BU17,登録No.!$A$3:$N$508,4,FALSE))</f>
        <v/>
      </c>
      <c r="BZ17" s="206"/>
      <c r="CA17" s="212"/>
      <c r="CB17" s="214"/>
      <c r="CC17" s="216"/>
      <c r="CD17" s="212"/>
      <c r="CE17" s="214"/>
      <c r="CF17" s="216"/>
      <c r="CG17" s="212"/>
      <c r="CH17" s="214"/>
      <c r="CI17" s="216"/>
      <c r="CJ17" s="212"/>
      <c r="CK17" s="214"/>
      <c r="CL17" s="216"/>
      <c r="CM17" s="212"/>
      <c r="CN17" s="214"/>
      <c r="CO17" s="216"/>
      <c r="CP17" s="195"/>
      <c r="CQ17" s="196"/>
      <c r="CR17" s="197"/>
      <c r="CS17" s="207" t="str">
        <f>IF(CB16="","ゲーム取得率",SUM(CB16,CE16,CH16,CK16)/SUM(CA16:CO16))</f>
        <v>ゲーム取得率</v>
      </c>
      <c r="CT17" s="208"/>
      <c r="CU17" s="209" t="s">
        <v>13</v>
      </c>
      <c r="CV17" s="210"/>
    </row>
    <row r="18" spans="45:100" ht="15" customHeight="1" x14ac:dyDescent="0.55000000000000004">
      <c r="AS18" s="9"/>
      <c r="AU18" s="202"/>
      <c r="AV18" s="202"/>
      <c r="AW18" s="203" t="str">
        <f>IF(AU17="","",VLOOKUP(AU17,登録No.!$A$3:$N$508,4,FALSE))</f>
        <v/>
      </c>
      <c r="AX18" s="204"/>
      <c r="AY18" s="205" t="str">
        <f>IF(AU18="","",VLOOKUP(AU18,登録No.!$A$3:$N$508,4,FALSE))</f>
        <v/>
      </c>
      <c r="AZ18" s="206"/>
      <c r="BA18" s="212"/>
      <c r="BB18" s="214"/>
      <c r="BC18" s="216"/>
      <c r="BD18" s="195"/>
      <c r="BE18" s="196"/>
      <c r="BF18" s="197"/>
      <c r="BG18" s="212"/>
      <c r="BH18" s="224"/>
      <c r="BI18" s="222"/>
      <c r="BJ18" s="212"/>
      <c r="BK18" s="224"/>
      <c r="BL18" s="222"/>
      <c r="BM18" s="207" t="str">
        <f>IF(BA17="","ゲーム取得率",SUM(BB17,BH17,BK17)/SUM(BA17:BL17))</f>
        <v>ゲーム取得率</v>
      </c>
      <c r="BN18" s="208"/>
      <c r="BO18" s="209" t="s">
        <v>13</v>
      </c>
      <c r="BP18" s="210"/>
      <c r="CL18" s="1"/>
      <c r="CM18" s="1"/>
      <c r="CN18" s="1"/>
      <c r="CP18" s="1"/>
      <c r="CQ18" s="1"/>
    </row>
    <row r="19" spans="45:100" ht="15" customHeight="1" x14ac:dyDescent="0.55000000000000004">
      <c r="AS19" s="9"/>
      <c r="AU19" s="202"/>
      <c r="AV19" s="202"/>
      <c r="AW19" s="217" t="str">
        <f>IF(AU19="","",VLOOKUP(AU19,登録No.!$A$3:$N$508,2,FALSE))</f>
        <v/>
      </c>
      <c r="AX19" s="218"/>
      <c r="AY19" s="219" t="str">
        <f>IF(AU20="","",VLOOKUP(AU20,登録No.!$A$3:$N$508,2,FALSE))</f>
        <v/>
      </c>
      <c r="AZ19" s="220"/>
      <c r="BA19" s="211" t="str">
        <f>IF(BH15="","",IF(BG15="〇","×","〇"))</f>
        <v/>
      </c>
      <c r="BB19" s="213" t="str">
        <f>IF(BI15="","",BI15)</f>
        <v/>
      </c>
      <c r="BC19" s="215" t="str">
        <f>IF(BH15="","",BH15)</f>
        <v/>
      </c>
      <c r="BD19" s="211" t="str">
        <f>IF(BH17="","",IF(BG17="〇","×","〇"))</f>
        <v/>
      </c>
      <c r="BE19" s="213" t="str">
        <f>IF(BI17="","",BI17)</f>
        <v/>
      </c>
      <c r="BF19" s="215" t="str">
        <f>IF(BH17="","",BH17)</f>
        <v/>
      </c>
      <c r="BG19" s="192"/>
      <c r="BH19" s="193"/>
      <c r="BI19" s="194"/>
      <c r="BJ19" s="211" t="str">
        <f>IF(BK19="","⑤",IF(BK19&gt;BL19,"〇","×"))</f>
        <v>⑤</v>
      </c>
      <c r="BK19" s="223"/>
      <c r="BL19" s="221"/>
      <c r="BM19" s="198" t="str">
        <f>IF(BE19="","勝",COUNTIF(BA19:BL19,"〇"))</f>
        <v>勝</v>
      </c>
      <c r="BN19" s="199"/>
      <c r="BO19" s="200" t="str">
        <f>IF(BD19="","敗",COUNTIF(BA19:BL19,"×"))</f>
        <v>敗</v>
      </c>
      <c r="BP19" s="201"/>
      <c r="CL19" s="1"/>
      <c r="CM19" s="1"/>
      <c r="CN19" s="1"/>
      <c r="CP19" s="1"/>
      <c r="CQ19" s="1"/>
    </row>
    <row r="20" spans="45:100" ht="15" customHeight="1" x14ac:dyDescent="0.55000000000000004">
      <c r="AS20" s="9"/>
      <c r="AU20" s="202"/>
      <c r="AV20" s="202"/>
      <c r="AW20" s="203" t="str">
        <f>IF(AU19="","",VLOOKUP(AU19,登録No.!$A$3:$N$508,4,FALSE))</f>
        <v/>
      </c>
      <c r="AX20" s="204"/>
      <c r="AY20" s="205" t="str">
        <f>IF(AU20="","",VLOOKUP(AU20,登録No.!$A$3:$N$508,4,FALSE))</f>
        <v/>
      </c>
      <c r="AZ20" s="206"/>
      <c r="BA20" s="212"/>
      <c r="BB20" s="214"/>
      <c r="BC20" s="216"/>
      <c r="BD20" s="212"/>
      <c r="BE20" s="214"/>
      <c r="BF20" s="216"/>
      <c r="BG20" s="195"/>
      <c r="BH20" s="196"/>
      <c r="BI20" s="197"/>
      <c r="BJ20" s="212"/>
      <c r="BK20" s="224"/>
      <c r="BL20" s="222"/>
      <c r="BM20" s="207" t="str">
        <f>IF(BA19="","ゲーム取得率",SUM(BB19,BE19,BK19)/SUM(BA19:BL19))</f>
        <v>ゲーム取得率</v>
      </c>
      <c r="BN20" s="208"/>
      <c r="BO20" s="209" t="s">
        <v>13</v>
      </c>
      <c r="BP20" s="210"/>
      <c r="CL20" s="1"/>
      <c r="CM20" s="1"/>
      <c r="CN20" s="1"/>
      <c r="CP20" s="1"/>
      <c r="CQ20" s="1"/>
    </row>
    <row r="21" spans="45:100" ht="15" customHeight="1" x14ac:dyDescent="0.55000000000000004">
      <c r="AS21" s="9"/>
      <c r="AU21" s="247"/>
      <c r="AV21" s="248"/>
      <c r="AW21" s="217" t="str">
        <f>IF(AU21="","",VLOOKUP(AU21,登録No.!$A$3:$N$508,2,FALSE))</f>
        <v/>
      </c>
      <c r="AX21" s="218"/>
      <c r="AY21" s="219" t="str">
        <f>IF(AU22="","",VLOOKUP(AU22,登録No.!$A$3:$N$508,2,FALSE))</f>
        <v/>
      </c>
      <c r="AZ21" s="220"/>
      <c r="BA21" s="211" t="str">
        <f>IF(BK15="","",IF(BJ15="〇","×","〇"))</f>
        <v/>
      </c>
      <c r="BB21" s="213" t="str">
        <f>IF(BL15="","",BL15)</f>
        <v/>
      </c>
      <c r="BC21" s="215" t="str">
        <f>IF(BK15="","",BK15)</f>
        <v/>
      </c>
      <c r="BD21" s="211" t="str">
        <f>IF(BK17="","",IF(BJ17="〇","×","〇"))</f>
        <v/>
      </c>
      <c r="BE21" s="213" t="str">
        <f>IF(BL17="","",BL17)</f>
        <v/>
      </c>
      <c r="BF21" s="215" t="str">
        <f>IF(BK17="","",BK17)</f>
        <v/>
      </c>
      <c r="BG21" s="211" t="str">
        <f>IF(BK19="","",IF(BJ19="〇","×","〇"))</f>
        <v/>
      </c>
      <c r="BH21" s="213" t="str">
        <f>IF(BL19="","",BL19)</f>
        <v/>
      </c>
      <c r="BI21" s="215" t="str">
        <f>IF(BK19="","",BK19)</f>
        <v/>
      </c>
      <c r="BJ21" s="192"/>
      <c r="BK21" s="193"/>
      <c r="BL21" s="194"/>
      <c r="BM21" s="198" t="str">
        <f>IF(BD21="","勝",COUNTIF(BA21:BL21,"〇"))</f>
        <v>勝</v>
      </c>
      <c r="BN21" s="199"/>
      <c r="BO21" s="200" t="str">
        <f>IF(BD21="","敗",COUNTIF(BA21:BL21,"×"))</f>
        <v>敗</v>
      </c>
      <c r="BP21" s="201"/>
      <c r="CL21" s="1"/>
      <c r="CM21" s="1"/>
      <c r="CN21" s="1"/>
      <c r="CP21" s="1"/>
      <c r="CQ21" s="1"/>
    </row>
    <row r="22" spans="45:100" ht="15" customHeight="1" x14ac:dyDescent="0.55000000000000004">
      <c r="AS22" s="9"/>
      <c r="AU22" s="202"/>
      <c r="AV22" s="202"/>
      <c r="AW22" s="203" t="str">
        <f>IF(AU21="","",VLOOKUP(AU21,登録No.!$A$3:$N$508,4,FALSE))</f>
        <v/>
      </c>
      <c r="AX22" s="204"/>
      <c r="AY22" s="205" t="str">
        <f>IF(AU22="","",VLOOKUP(AU22,登録No.!$A$3:$N$508,4,FALSE))</f>
        <v/>
      </c>
      <c r="AZ22" s="206"/>
      <c r="BA22" s="212"/>
      <c r="BB22" s="214"/>
      <c r="BC22" s="216"/>
      <c r="BD22" s="212"/>
      <c r="BE22" s="214"/>
      <c r="BF22" s="216"/>
      <c r="BG22" s="212"/>
      <c r="BH22" s="214"/>
      <c r="BI22" s="216"/>
      <c r="BJ22" s="195"/>
      <c r="BK22" s="196"/>
      <c r="BL22" s="197"/>
      <c r="BM22" s="207" t="str">
        <f>IF(BA21="","ゲーム取得率",SUM(BB21,BE21,BH21)/SUM(BA21:BI21))</f>
        <v>ゲーム取得率</v>
      </c>
      <c r="BN22" s="208"/>
      <c r="BO22" s="209" t="s">
        <v>13</v>
      </c>
      <c r="BP22" s="210"/>
      <c r="CL22" s="1"/>
      <c r="CM22" s="1"/>
      <c r="CN22" s="1"/>
      <c r="CP22" s="1"/>
      <c r="CQ22" s="1"/>
    </row>
    <row r="23" spans="45:100" ht="15" customHeight="1" x14ac:dyDescent="0.55000000000000004">
      <c r="AS23" s="9"/>
      <c r="CL23" s="1"/>
      <c r="CM23" s="1"/>
      <c r="CP23" s="1"/>
    </row>
    <row r="24" spans="45:100" ht="15" customHeight="1" x14ac:dyDescent="0.55000000000000004">
      <c r="AS24" s="9"/>
      <c r="AW24" s="2" t="s">
        <v>11</v>
      </c>
      <c r="BV24" s="2"/>
      <c r="BW24" s="2"/>
      <c r="BX24" s="2"/>
      <c r="BY24" s="2"/>
      <c r="BZ24" s="2"/>
      <c r="CA24" s="2"/>
      <c r="CB24" s="2"/>
      <c r="CC24" s="2"/>
      <c r="CD24" s="2"/>
      <c r="CE24" s="2"/>
      <c r="CF24" s="2"/>
      <c r="CG24" s="2"/>
      <c r="CH24" s="2"/>
      <c r="CI24" s="2"/>
      <c r="CJ24" s="2"/>
      <c r="CK24" s="2"/>
    </row>
    <row r="25" spans="45:100" ht="15" customHeight="1" x14ac:dyDescent="0.55000000000000004">
      <c r="AS25" s="9"/>
      <c r="AU25" s="10" t="s">
        <v>9</v>
      </c>
      <c r="AW25" s="225" t="s">
        <v>6</v>
      </c>
      <c r="AX25" s="226"/>
      <c r="AY25" s="226"/>
      <c r="AZ25" s="227"/>
      <c r="BA25" s="16" t="str">
        <f>AW26</f>
        <v/>
      </c>
      <c r="BB25" s="17" t="s">
        <v>15</v>
      </c>
      <c r="BC25" s="18" t="str">
        <f>AY26</f>
        <v/>
      </c>
      <c r="BD25" s="16" t="str">
        <f>AW28</f>
        <v/>
      </c>
      <c r="BE25" s="17" t="s">
        <v>15</v>
      </c>
      <c r="BF25" s="18" t="str">
        <f>AY28</f>
        <v/>
      </c>
      <c r="BG25" s="16" t="str">
        <f>AW30</f>
        <v/>
      </c>
      <c r="BH25" s="17" t="s">
        <v>15</v>
      </c>
      <c r="BI25" s="18" t="str">
        <f>AY30</f>
        <v/>
      </c>
      <c r="BJ25" s="16" t="str">
        <f>AW32</f>
        <v/>
      </c>
      <c r="BK25" s="17" t="s">
        <v>15</v>
      </c>
      <c r="BL25" s="18" t="str">
        <f>AY32</f>
        <v/>
      </c>
      <c r="BM25" s="16" t="str">
        <f>AW34</f>
        <v/>
      </c>
      <c r="BN25" s="17" t="s">
        <v>15</v>
      </c>
      <c r="BO25" s="18" t="str">
        <f>AY34</f>
        <v/>
      </c>
      <c r="BP25" s="228" t="s">
        <v>0</v>
      </c>
      <c r="BQ25" s="228"/>
      <c r="BR25" s="228"/>
      <c r="BS25" s="228"/>
      <c r="BV25" s="2"/>
      <c r="BW25" s="2"/>
      <c r="BX25" s="2"/>
      <c r="BY25" s="2"/>
      <c r="BZ25" s="2"/>
      <c r="CA25" s="2"/>
      <c r="CB25" s="2"/>
      <c r="CC25" s="2"/>
      <c r="CD25" s="2"/>
      <c r="CE25" s="2"/>
      <c r="CF25" s="2"/>
      <c r="CG25" s="2"/>
      <c r="CH25" s="2"/>
      <c r="CI25" s="2"/>
      <c r="CJ25" s="2"/>
      <c r="CK25" s="2"/>
    </row>
    <row r="26" spans="45:100" ht="15" customHeight="1" x14ac:dyDescent="0.55000000000000004">
      <c r="AS26" s="9"/>
      <c r="AU26" s="202"/>
      <c r="AV26" s="202"/>
      <c r="AW26" s="217" t="str">
        <f>IF(AU26="","",VLOOKUP(AU26,登録No.!$A$3:$N$508,2,FALSE))</f>
        <v/>
      </c>
      <c r="AX26" s="218"/>
      <c r="AY26" s="219" t="str">
        <f>IF(AU27="","",VLOOKUP(AU27,登録No.!$A$3:$N$508,2,FALSE))</f>
        <v/>
      </c>
      <c r="AZ26" s="220"/>
      <c r="BA26" s="192"/>
      <c r="BB26" s="193"/>
      <c r="BC26" s="194"/>
      <c r="BD26" s="211" t="str">
        <f>IF(BE26="","①",IF(BE26&gt;BF26,"〇","×"))</f>
        <v>①</v>
      </c>
      <c r="BE26" s="223"/>
      <c r="BF26" s="221"/>
      <c r="BG26" s="211" t="str">
        <f>IF(BH26="","⑥",IF(BH26&gt;BI26,"〇","×"))</f>
        <v>⑥</v>
      </c>
      <c r="BH26" s="223"/>
      <c r="BI26" s="221"/>
      <c r="BJ26" s="211" t="str">
        <f>IF(BK26="","⑨",IF(BK26&gt;BL26,"〇","×"))</f>
        <v>⑨</v>
      </c>
      <c r="BK26" s="223"/>
      <c r="BL26" s="221"/>
      <c r="BM26" s="211" t="str">
        <f>IF(BN26="","③",IF(BN26&gt;BO26,"〇","×"))</f>
        <v>③</v>
      </c>
      <c r="BN26" s="223"/>
      <c r="BO26" s="221"/>
      <c r="BP26" s="198" t="str">
        <f>IF(BE26="","勝",COUNTIF(BD26:BO26,"〇"))</f>
        <v>勝</v>
      </c>
      <c r="BQ26" s="199"/>
      <c r="BR26" s="200" t="str">
        <f>IF(BE26="","敗",COUNTIF(BD26:BO26,"×"))</f>
        <v>敗</v>
      </c>
      <c r="BS26" s="201"/>
      <c r="BV26" s="2"/>
      <c r="BW26" s="2"/>
      <c r="BX26" s="2"/>
      <c r="BY26" s="2"/>
      <c r="BZ26" s="2"/>
      <c r="CA26" s="2"/>
      <c r="CB26" s="2"/>
      <c r="CC26" s="2"/>
      <c r="CD26" s="2"/>
      <c r="CE26" s="2"/>
      <c r="CF26" s="2"/>
      <c r="CG26" s="2"/>
      <c r="CH26" s="2"/>
      <c r="CI26" s="2"/>
      <c r="CJ26" s="2"/>
      <c r="CK26" s="2"/>
    </row>
    <row r="27" spans="45:100" ht="15" customHeight="1" x14ac:dyDescent="0.55000000000000004">
      <c r="AS27" s="9"/>
      <c r="AU27" s="202"/>
      <c r="AV27" s="202"/>
      <c r="AW27" s="203" t="str">
        <f>IF(AU26="","",VLOOKUP(AU26,登録No.!$A$3:$N$508,4,FALSE))</f>
        <v/>
      </c>
      <c r="AX27" s="204"/>
      <c r="AY27" s="205" t="str">
        <f>IF(AU27="","",VLOOKUP(AU27,登録No.!$A$3:$N$508,4,FALSE))</f>
        <v/>
      </c>
      <c r="AZ27" s="206"/>
      <c r="BA27" s="195"/>
      <c r="BB27" s="196"/>
      <c r="BC27" s="197"/>
      <c r="BD27" s="212"/>
      <c r="BE27" s="224"/>
      <c r="BF27" s="222"/>
      <c r="BG27" s="212"/>
      <c r="BH27" s="224"/>
      <c r="BI27" s="222"/>
      <c r="BJ27" s="212"/>
      <c r="BK27" s="224"/>
      <c r="BL27" s="222"/>
      <c r="BM27" s="212"/>
      <c r="BN27" s="224"/>
      <c r="BO27" s="222"/>
      <c r="BP27" s="207" t="str">
        <f>IF(BH26="","ゲーム取得率",SUM(BE26,BH26,BK26,BN26)/SUM(BD26:BO26))</f>
        <v>ゲーム取得率</v>
      </c>
      <c r="BQ27" s="208"/>
      <c r="BR27" s="209" t="s">
        <v>13</v>
      </c>
      <c r="BS27" s="210"/>
      <c r="BV27" s="2"/>
      <c r="BW27" s="2"/>
      <c r="BX27" s="2"/>
      <c r="BY27" s="2"/>
      <c r="BZ27" s="2"/>
      <c r="CA27" s="2"/>
      <c r="CB27" s="2"/>
      <c r="CC27" s="2"/>
      <c r="CD27" s="2"/>
      <c r="CE27" s="2"/>
      <c r="CF27" s="2"/>
      <c r="CG27" s="2"/>
      <c r="CH27" s="2"/>
      <c r="CI27" s="2"/>
      <c r="CJ27" s="2"/>
      <c r="CK27" s="2"/>
    </row>
    <row r="28" spans="45:100" ht="15" customHeight="1" x14ac:dyDescent="0.55000000000000004">
      <c r="AS28" s="9"/>
      <c r="AU28" s="202"/>
      <c r="AV28" s="202"/>
      <c r="AW28" s="217" t="str">
        <f>IF(AU28="","",VLOOKUP(AU28,登録No.!$A$3:$N$508,2,FALSE))</f>
        <v/>
      </c>
      <c r="AX28" s="218"/>
      <c r="AY28" s="219" t="str">
        <f>IF(AU29="","",VLOOKUP(AU29,登録No.!$A$3:$N$508,2,FALSE))</f>
        <v/>
      </c>
      <c r="AZ28" s="220"/>
      <c r="BA28" s="211" t="str">
        <f>IF(BE26="","",IF(BD26="〇","×","〇"))</f>
        <v/>
      </c>
      <c r="BB28" s="213" t="str">
        <f>IF(BF26="","",BF26)</f>
        <v/>
      </c>
      <c r="BC28" s="215" t="str">
        <f>IF(BE26="","",BE26)</f>
        <v/>
      </c>
      <c r="BD28" s="192"/>
      <c r="BE28" s="193"/>
      <c r="BF28" s="194"/>
      <c r="BG28" s="211" t="str">
        <f>IF(BH28="","④",IF(BH28&gt;BI28,"〇","×"))</f>
        <v>④</v>
      </c>
      <c r="BH28" s="223"/>
      <c r="BI28" s="221"/>
      <c r="BJ28" s="211" t="str">
        <f>IF(BK28="","⑦",IF(BK28&gt;BL28,"〇","×"))</f>
        <v>⑦</v>
      </c>
      <c r="BK28" s="223"/>
      <c r="BL28" s="221"/>
      <c r="BM28" s="211" t="str">
        <f>IF(BN28="","⑩",IF(BN28&gt;BO28,"〇","×"))</f>
        <v>⑩</v>
      </c>
      <c r="BN28" s="223"/>
      <c r="BO28" s="221"/>
      <c r="BP28" s="198" t="str">
        <f>IF(BA28="","勝",COUNTIF(BA28:BO28,"〇"))</f>
        <v>勝</v>
      </c>
      <c r="BQ28" s="199"/>
      <c r="BR28" s="200" t="str">
        <f>IF(BB28="","敗",COUNTIF(BA28:BO28,"×"))</f>
        <v>敗</v>
      </c>
      <c r="BS28" s="201"/>
      <c r="BV28" s="2"/>
      <c r="BW28" s="2"/>
      <c r="BX28" s="2"/>
      <c r="BY28" s="2"/>
      <c r="BZ28" s="2"/>
      <c r="CA28" s="2"/>
      <c r="CB28" s="2"/>
      <c r="CC28" s="2"/>
      <c r="CD28" s="2"/>
      <c r="CE28" s="2"/>
      <c r="CF28" s="2"/>
      <c r="CG28" s="2"/>
      <c r="CH28" s="2"/>
      <c r="CI28" s="2"/>
      <c r="CJ28" s="2"/>
      <c r="CK28" s="2"/>
    </row>
    <row r="29" spans="45:100" ht="15" customHeight="1" x14ac:dyDescent="0.55000000000000004">
      <c r="AS29" s="9"/>
      <c r="AU29" s="202"/>
      <c r="AV29" s="202"/>
      <c r="AW29" s="203" t="str">
        <f>IF(AU28="","",VLOOKUP(AU28,登録No.!$A$3:$N$508,4,FALSE))</f>
        <v/>
      </c>
      <c r="AX29" s="204"/>
      <c r="AY29" s="205" t="str">
        <f>IF(AU29="","",VLOOKUP(AU29,登録No.!$A$3:$N$508,4,FALSE))</f>
        <v/>
      </c>
      <c r="AZ29" s="206"/>
      <c r="BA29" s="212"/>
      <c r="BB29" s="214"/>
      <c r="BC29" s="216"/>
      <c r="BD29" s="195"/>
      <c r="BE29" s="196"/>
      <c r="BF29" s="197"/>
      <c r="BG29" s="212"/>
      <c r="BH29" s="224"/>
      <c r="BI29" s="222"/>
      <c r="BJ29" s="212"/>
      <c r="BK29" s="224"/>
      <c r="BL29" s="222"/>
      <c r="BM29" s="212"/>
      <c r="BN29" s="224"/>
      <c r="BO29" s="222"/>
      <c r="BP29" s="207" t="str">
        <f>IF(BH28="","ゲーム取得率",SUM(BB28,BH28,BK28,BN28)/SUM(BA28:BO28))</f>
        <v>ゲーム取得率</v>
      </c>
      <c r="BQ29" s="208"/>
      <c r="BR29" s="209" t="s">
        <v>13</v>
      </c>
      <c r="BS29" s="210"/>
      <c r="BV29" s="2"/>
      <c r="BW29" s="2"/>
      <c r="BX29" s="2"/>
      <c r="BY29" s="2"/>
      <c r="BZ29" s="2"/>
      <c r="CA29" s="2"/>
      <c r="CB29" s="2"/>
      <c r="CC29" s="2"/>
      <c r="CD29" s="2"/>
      <c r="CE29" s="2"/>
      <c r="CF29" s="2"/>
      <c r="CG29" s="2"/>
      <c r="CH29" s="2"/>
      <c r="CI29" s="2"/>
      <c r="CJ29" s="2"/>
      <c r="CK29" s="2"/>
    </row>
    <row r="30" spans="45:100" ht="15" customHeight="1" x14ac:dyDescent="0.55000000000000004">
      <c r="AS30" s="9"/>
      <c r="AU30" s="202"/>
      <c r="AV30" s="202"/>
      <c r="AW30" s="217" t="str">
        <f>IF(AU30="","",VLOOKUP(AU30,登録No.!$A$3:$N$508,2,FALSE))</f>
        <v/>
      </c>
      <c r="AX30" s="218"/>
      <c r="AY30" s="219" t="str">
        <f>IF(AU31="","",VLOOKUP(AU31,登録No.!$A$3:$N$508,2,FALSE))</f>
        <v/>
      </c>
      <c r="AZ30" s="220"/>
      <c r="BA30" s="211" t="str">
        <f>IF(BH26="","",IF(BG26="〇","×","〇"))</f>
        <v/>
      </c>
      <c r="BB30" s="213" t="str">
        <f>IF(BI26="","",BI26)</f>
        <v/>
      </c>
      <c r="BC30" s="215" t="str">
        <f>IF(BH26="","",BH26)</f>
        <v/>
      </c>
      <c r="BD30" s="211" t="str">
        <f>IF(BH28="","",IF(BG28="〇","×","〇"))</f>
        <v/>
      </c>
      <c r="BE30" s="213" t="str">
        <f>IF(BI28="","",BI28)</f>
        <v/>
      </c>
      <c r="BF30" s="215" t="str">
        <f>IF(BH28="","",BH28)</f>
        <v/>
      </c>
      <c r="BG30" s="192"/>
      <c r="BH30" s="193"/>
      <c r="BI30" s="194"/>
      <c r="BJ30" s="211" t="str">
        <f>IF(BK30="","②",IF(BK30&gt;BL30,"〇","×"))</f>
        <v>②</v>
      </c>
      <c r="BK30" s="223"/>
      <c r="BL30" s="221"/>
      <c r="BM30" s="211" t="str">
        <f>IF(BN30="","⑧",IF(BN30&gt;BO30,"〇","×"))</f>
        <v>⑧</v>
      </c>
      <c r="BN30" s="223"/>
      <c r="BO30" s="221"/>
      <c r="BP30" s="198" t="str">
        <f>IF(BB30="","勝",COUNTIF(BA30:BO30,"〇"))</f>
        <v>勝</v>
      </c>
      <c r="BQ30" s="199"/>
      <c r="BR30" s="200" t="str">
        <f>IF(BB30="","敗",COUNTIF(BA30:BO30,"×"))</f>
        <v>敗</v>
      </c>
      <c r="BS30" s="201"/>
      <c r="BV30" s="2"/>
      <c r="BW30" s="2"/>
      <c r="BX30" s="2"/>
      <c r="BY30" s="2"/>
      <c r="BZ30" s="2"/>
      <c r="CA30" s="2"/>
      <c r="CB30" s="2"/>
      <c r="CC30" s="2"/>
      <c r="CD30" s="2"/>
      <c r="CE30" s="2"/>
      <c r="CF30" s="2"/>
      <c r="CG30" s="2"/>
      <c r="CH30" s="2"/>
      <c r="CI30" s="2"/>
      <c r="CJ30" s="2"/>
      <c r="CK30" s="2"/>
    </row>
    <row r="31" spans="45:100" ht="15" customHeight="1" x14ac:dyDescent="0.55000000000000004">
      <c r="AS31" s="9"/>
      <c r="AU31" s="202"/>
      <c r="AV31" s="202"/>
      <c r="AW31" s="203" t="str">
        <f>IF(AU30="","",VLOOKUP(AU30,登録No.!$A$3:$N$508,4,FALSE))</f>
        <v/>
      </c>
      <c r="AX31" s="204"/>
      <c r="AY31" s="205" t="str">
        <f>IF(AU31="","",VLOOKUP(AU31,登録No.!$A$3:$N$508,4,FALSE))</f>
        <v/>
      </c>
      <c r="AZ31" s="206"/>
      <c r="BA31" s="212"/>
      <c r="BB31" s="214"/>
      <c r="BC31" s="216"/>
      <c r="BD31" s="212"/>
      <c r="BE31" s="214"/>
      <c r="BF31" s="216"/>
      <c r="BG31" s="195"/>
      <c r="BH31" s="196"/>
      <c r="BI31" s="197"/>
      <c r="BJ31" s="212"/>
      <c r="BK31" s="224"/>
      <c r="BL31" s="222"/>
      <c r="BM31" s="212"/>
      <c r="BN31" s="224"/>
      <c r="BO31" s="222"/>
      <c r="BP31" s="207" t="str">
        <f>IF(BB30="","ゲーム取得率",SUM(BB30,BE30,BK30,BN30)/SUM(BA30:BO30))</f>
        <v>ゲーム取得率</v>
      </c>
      <c r="BQ31" s="208"/>
      <c r="BR31" s="209" t="s">
        <v>13</v>
      </c>
      <c r="BS31" s="210"/>
      <c r="BV31" s="2"/>
      <c r="BW31" s="2"/>
      <c r="BX31" s="2"/>
      <c r="BY31" s="2"/>
      <c r="BZ31" s="2"/>
      <c r="CA31" s="2"/>
      <c r="CB31" s="2"/>
      <c r="CC31" s="2"/>
      <c r="CD31" s="2"/>
      <c r="CE31" s="2"/>
      <c r="CF31" s="2"/>
      <c r="CG31" s="2"/>
      <c r="CH31" s="2"/>
      <c r="CI31" s="2"/>
      <c r="CJ31" s="2"/>
      <c r="CK31" s="2"/>
    </row>
    <row r="32" spans="45:100" ht="15" customHeight="1" x14ac:dyDescent="0.55000000000000004">
      <c r="AS32" s="9"/>
      <c r="AU32" s="202"/>
      <c r="AV32" s="202"/>
      <c r="AW32" s="217" t="str">
        <f>IF(AU32="","",VLOOKUP(AU32,登録No.!$A$3:$N$508,2,FALSE))</f>
        <v/>
      </c>
      <c r="AX32" s="218"/>
      <c r="AY32" s="219" t="str">
        <f>IF(AU33="","",VLOOKUP(AU33,登録No.!$A$3:$N$508,2,FALSE))</f>
        <v/>
      </c>
      <c r="AZ32" s="220"/>
      <c r="BA32" s="211" t="str">
        <f>IF(BK26="","",IF(BJ26="〇","×","〇"))</f>
        <v/>
      </c>
      <c r="BB32" s="213" t="str">
        <f>IF(BL26="","",BL26)</f>
        <v/>
      </c>
      <c r="BC32" s="215" t="str">
        <f>IF(BK26="","",BK26)</f>
        <v/>
      </c>
      <c r="BD32" s="211" t="str">
        <f>IF(BK28="","",IF(BJ28="〇","×","〇"))</f>
        <v/>
      </c>
      <c r="BE32" s="213" t="str">
        <f>IF(BL28="","",BL28)</f>
        <v/>
      </c>
      <c r="BF32" s="215" t="str">
        <f>IF(BK28="","",BK28)</f>
        <v/>
      </c>
      <c r="BG32" s="211" t="str">
        <f>IF(BK30="","",IF(BJ30="〇","×","〇"))</f>
        <v/>
      </c>
      <c r="BH32" s="213" t="str">
        <f>IF(BL30="","",BL30)</f>
        <v/>
      </c>
      <c r="BI32" s="215" t="str">
        <f>IF(BK30="","",BK30)</f>
        <v/>
      </c>
      <c r="BJ32" s="192"/>
      <c r="BK32" s="193"/>
      <c r="BL32" s="194"/>
      <c r="BM32" s="211" t="str">
        <f>IF(BN32="","⑤",IF(BN32&gt;BO32,"〇","×"))</f>
        <v>⑤</v>
      </c>
      <c r="BN32" s="223"/>
      <c r="BO32" s="221"/>
      <c r="BP32" s="198" t="str">
        <f>IF(BB32="","勝",COUNTIF(BA32:BO32,"〇"))</f>
        <v>勝</v>
      </c>
      <c r="BQ32" s="199"/>
      <c r="BR32" s="200" t="str">
        <f>IF(BB32="","敗",COUNTIF(BA32:BO32,"×"))</f>
        <v>敗</v>
      </c>
      <c r="BS32" s="201"/>
      <c r="BV32" s="2"/>
      <c r="BW32" s="2"/>
      <c r="BX32" s="2"/>
      <c r="BY32" s="2"/>
      <c r="BZ32" s="2"/>
      <c r="CA32" s="2"/>
      <c r="CB32" s="2"/>
      <c r="CC32" s="2"/>
      <c r="CD32" s="2"/>
      <c r="CE32" s="2"/>
      <c r="CF32" s="2"/>
      <c r="CG32" s="2"/>
      <c r="CH32" s="2"/>
      <c r="CI32" s="2"/>
      <c r="CJ32" s="2"/>
      <c r="CK32" s="2"/>
    </row>
    <row r="33" spans="45:89" ht="15" customHeight="1" x14ac:dyDescent="0.55000000000000004">
      <c r="AS33" s="9"/>
      <c r="AU33" s="202"/>
      <c r="AV33" s="202"/>
      <c r="AW33" s="203" t="str">
        <f>IF(AU32="","",VLOOKUP(AU32,登録No.!$A$3:$N$508,4,FALSE))</f>
        <v/>
      </c>
      <c r="AX33" s="204"/>
      <c r="AY33" s="205" t="str">
        <f>IF(AU33="","",VLOOKUP(AU33,登録No.!$A$3:$N$508,4,FALSE))</f>
        <v/>
      </c>
      <c r="AZ33" s="206"/>
      <c r="BA33" s="212"/>
      <c r="BB33" s="214"/>
      <c r="BC33" s="216"/>
      <c r="BD33" s="212"/>
      <c r="BE33" s="214"/>
      <c r="BF33" s="216"/>
      <c r="BG33" s="212"/>
      <c r="BH33" s="214"/>
      <c r="BI33" s="216"/>
      <c r="BJ33" s="195"/>
      <c r="BK33" s="196"/>
      <c r="BL33" s="197"/>
      <c r="BM33" s="212"/>
      <c r="BN33" s="224"/>
      <c r="BO33" s="222"/>
      <c r="BP33" s="207" t="str">
        <f>IF(BB32="","ゲーム取得率",SUM(BB32,BE32,BH32,BN32)/SUM(BA32:BO32))</f>
        <v>ゲーム取得率</v>
      </c>
      <c r="BQ33" s="208"/>
      <c r="BR33" s="209" t="s">
        <v>13</v>
      </c>
      <c r="BS33" s="210"/>
      <c r="BV33" s="2"/>
      <c r="BW33" s="2"/>
      <c r="BX33" s="2"/>
      <c r="BY33" s="2"/>
      <c r="BZ33" s="2"/>
      <c r="CA33" s="2"/>
      <c r="CB33" s="2"/>
      <c r="CC33" s="2"/>
      <c r="CD33" s="2"/>
      <c r="CE33" s="2"/>
      <c r="CF33" s="2"/>
      <c r="CG33" s="2"/>
      <c r="CH33" s="2"/>
      <c r="CI33" s="2"/>
      <c r="CJ33" s="2"/>
      <c r="CK33" s="2"/>
    </row>
    <row r="34" spans="45:89" ht="15" customHeight="1" x14ac:dyDescent="0.55000000000000004">
      <c r="AS34" s="9"/>
      <c r="AU34" s="202"/>
      <c r="AV34" s="202"/>
      <c r="AW34" s="217" t="str">
        <f>IF(AU34="","",VLOOKUP(AU34,登録No.!$A$3:$N$508,2,FALSE))</f>
        <v/>
      </c>
      <c r="AX34" s="218"/>
      <c r="AY34" s="219" t="str">
        <f>IF(AU35="","",VLOOKUP(AU35,登録No.!$A$3:$N$508,2,FALSE))</f>
        <v/>
      </c>
      <c r="AZ34" s="220"/>
      <c r="BA34" s="211" t="str">
        <f>IF(BN26="","",IF(BM26="〇","×","〇"))</f>
        <v/>
      </c>
      <c r="BB34" s="213" t="str">
        <f>IF(BO26="","",BO26)</f>
        <v/>
      </c>
      <c r="BC34" s="215" t="str">
        <f>IF(BN26="","",BN26)</f>
        <v/>
      </c>
      <c r="BD34" s="211" t="str">
        <f>IF(BM28="⑩","",IF(BM28="〇","×","〇"))</f>
        <v/>
      </c>
      <c r="BE34" s="213" t="str">
        <f>IF(BO28="","",BO28)</f>
        <v/>
      </c>
      <c r="BF34" s="215" t="str">
        <f>IF(BN28="","",BN28)</f>
        <v/>
      </c>
      <c r="BG34" s="211" t="str">
        <f>IF(BN30="","",IF(BM30="〇","×","〇"))</f>
        <v/>
      </c>
      <c r="BH34" s="213" t="str">
        <f>IF(BO30="","",BO30)</f>
        <v/>
      </c>
      <c r="BI34" s="215" t="str">
        <f>IF(BN30="","",BN30)</f>
        <v/>
      </c>
      <c r="BJ34" s="211" t="str">
        <f>IF(BN32="","",IF(BM32="〇","×","〇"))</f>
        <v/>
      </c>
      <c r="BK34" s="213" t="str">
        <f>IF(BO32="","",BO32)</f>
        <v/>
      </c>
      <c r="BL34" s="215" t="str">
        <f>IF(BN32="","",BN32)</f>
        <v/>
      </c>
      <c r="BM34" s="192"/>
      <c r="BN34" s="193"/>
      <c r="BO34" s="194"/>
      <c r="BP34" s="198" t="str">
        <f>IF(BB34="","勝",COUNTIF(BA34:BO34,"〇"))</f>
        <v>勝</v>
      </c>
      <c r="BQ34" s="199"/>
      <c r="BR34" s="200" t="str">
        <f>IF(BB34="","敗",COUNTIF(BA34:BO34,"×"))</f>
        <v>敗</v>
      </c>
      <c r="BS34" s="201"/>
      <c r="BV34" s="2"/>
      <c r="BW34" s="2"/>
      <c r="BX34" s="2"/>
      <c r="BY34" s="2"/>
      <c r="BZ34" s="2"/>
      <c r="CA34" s="2"/>
      <c r="CB34" s="2"/>
      <c r="CC34" s="2"/>
      <c r="CD34" s="2"/>
      <c r="CE34" s="2"/>
      <c r="CF34" s="2"/>
      <c r="CG34" s="2"/>
      <c r="CH34" s="2"/>
      <c r="CI34" s="2"/>
      <c r="CJ34" s="2"/>
      <c r="CK34" s="2"/>
    </row>
    <row r="35" spans="45:89" ht="15" customHeight="1" x14ac:dyDescent="0.55000000000000004">
      <c r="AS35" s="9"/>
      <c r="AU35" s="202"/>
      <c r="AV35" s="202"/>
      <c r="AW35" s="203" t="str">
        <f>IF(AU34="","",VLOOKUP(AU34,登録No.!$A$3:$N$508,4,FALSE))</f>
        <v/>
      </c>
      <c r="AX35" s="204"/>
      <c r="AY35" s="205" t="str">
        <f>IF(AU35="","",VLOOKUP(AU35,登録No.!$A$3:$N$508,4,FALSE))</f>
        <v/>
      </c>
      <c r="AZ35" s="206"/>
      <c r="BA35" s="212"/>
      <c r="BB35" s="214"/>
      <c r="BC35" s="216"/>
      <c r="BD35" s="212"/>
      <c r="BE35" s="214"/>
      <c r="BF35" s="216"/>
      <c r="BG35" s="212"/>
      <c r="BH35" s="214"/>
      <c r="BI35" s="216"/>
      <c r="BJ35" s="212"/>
      <c r="BK35" s="214"/>
      <c r="BL35" s="216"/>
      <c r="BM35" s="195"/>
      <c r="BN35" s="196"/>
      <c r="BO35" s="197"/>
      <c r="BP35" s="207" t="str">
        <f>IF(BB34="","ゲーム取得率",SUM(BB34,BE34,BH34,BK34)/SUM(BA34:BO34))</f>
        <v>ゲーム取得率</v>
      </c>
      <c r="BQ35" s="208"/>
      <c r="BR35" s="209" t="s">
        <v>13</v>
      </c>
      <c r="BS35" s="210"/>
      <c r="BV35" s="2"/>
      <c r="BW35" s="2"/>
      <c r="BX35" s="2"/>
      <c r="BY35" s="2"/>
      <c r="BZ35" s="2"/>
      <c r="CA35" s="2"/>
      <c r="CB35" s="2"/>
      <c r="CC35" s="2"/>
      <c r="CD35" s="2"/>
      <c r="CE35" s="2"/>
      <c r="CF35" s="2"/>
      <c r="CG35" s="2"/>
      <c r="CH35" s="2"/>
      <c r="CI35" s="2"/>
      <c r="CJ35" s="2"/>
      <c r="CK35" s="2"/>
    </row>
    <row r="36" spans="45:89" ht="15" customHeight="1" x14ac:dyDescent="0.55000000000000004">
      <c r="AS36" s="9"/>
    </row>
    <row r="37" spans="45:89" ht="15" customHeight="1" x14ac:dyDescent="0.55000000000000004">
      <c r="AS37" s="9"/>
    </row>
    <row r="38" spans="45:89" ht="15" customHeight="1" x14ac:dyDescent="0.55000000000000004">
      <c r="AS38" s="9"/>
    </row>
    <row r="39" spans="45:89" ht="15" customHeight="1" x14ac:dyDescent="0.55000000000000004">
      <c r="AS39" s="9"/>
    </row>
    <row r="40" spans="45:89" ht="15" customHeight="1" x14ac:dyDescent="0.55000000000000004">
      <c r="AS40" s="9"/>
    </row>
    <row r="41" spans="45:89" ht="15" customHeight="1" x14ac:dyDescent="0.55000000000000004">
      <c r="AS41" s="9"/>
    </row>
    <row r="42" spans="45:89" ht="15" customHeight="1" x14ac:dyDescent="0.55000000000000004">
      <c r="AS42" s="9"/>
    </row>
    <row r="43" spans="45:89" x14ac:dyDescent="0.55000000000000004">
      <c r="AS43" s="9"/>
    </row>
    <row r="44" spans="45:89" x14ac:dyDescent="0.55000000000000004">
      <c r="AS44" s="9"/>
    </row>
    <row r="45" spans="45:89" x14ac:dyDescent="0.55000000000000004">
      <c r="AS45" s="9"/>
    </row>
    <row r="46" spans="45:89" x14ac:dyDescent="0.55000000000000004">
      <c r="AS46" s="9"/>
    </row>
    <row r="47" spans="45:89" x14ac:dyDescent="0.55000000000000004">
      <c r="AS47" s="9"/>
    </row>
    <row r="48" spans="45:89" x14ac:dyDescent="0.55000000000000004">
      <c r="AS48" s="9"/>
    </row>
    <row r="49" spans="1:45" x14ac:dyDescent="0.55000000000000004">
      <c r="AS49" s="9"/>
    </row>
    <row r="50" spans="1:45" x14ac:dyDescent="0.55000000000000004">
      <c r="AS50" s="9"/>
    </row>
    <row r="51" spans="1:45" x14ac:dyDescent="0.55000000000000004">
      <c r="AS51" s="9"/>
    </row>
    <row r="52" spans="1:45" x14ac:dyDescent="0.55000000000000004">
      <c r="AS52" s="9"/>
    </row>
    <row r="53" spans="1:45" x14ac:dyDescent="0.55000000000000004">
      <c r="AS53" s="9"/>
    </row>
    <row r="54" spans="1:45" x14ac:dyDescent="0.55000000000000004">
      <c r="AS54" s="9"/>
    </row>
    <row r="55" spans="1:45" x14ac:dyDescent="0.55000000000000004">
      <c r="AS55" s="9"/>
    </row>
    <row r="56" spans="1:45" x14ac:dyDescent="0.55000000000000004">
      <c r="AS56" s="9"/>
    </row>
    <row r="57" spans="1:45" x14ac:dyDescent="0.55000000000000004">
      <c r="AS57" s="9"/>
    </row>
    <row r="58" spans="1:45" x14ac:dyDescent="0.55000000000000004">
      <c r="AS58" s="9"/>
    </row>
    <row r="59" spans="1:45" x14ac:dyDescent="0.55000000000000004">
      <c r="AS59" s="9"/>
    </row>
    <row r="60" spans="1:45" x14ac:dyDescent="0.55000000000000004">
      <c r="AS60" s="9"/>
    </row>
    <row r="61" spans="1:45" x14ac:dyDescent="0.55000000000000004">
      <c r="A61" s="20" t="s">
        <v>350</v>
      </c>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row>
  </sheetData>
  <mergeCells count="465">
    <mergeCell ref="A2:I2"/>
    <mergeCell ref="J2:AQ2"/>
    <mergeCell ref="C5:F5"/>
    <mergeCell ref="P5:S5"/>
    <mergeCell ref="AW5:AZ5"/>
    <mergeCell ref="BJ5:BM5"/>
    <mergeCell ref="BW5:BZ5"/>
    <mergeCell ref="BF6:BF7"/>
    <mergeCell ref="BG6:BG7"/>
    <mergeCell ref="BH6:BH7"/>
    <mergeCell ref="CS5:CV5"/>
    <mergeCell ref="A6:B6"/>
    <mergeCell ref="C6:D6"/>
    <mergeCell ref="E6:F6"/>
    <mergeCell ref="G6:I7"/>
    <mergeCell ref="J6:J7"/>
    <mergeCell ref="K6:K7"/>
    <mergeCell ref="L6:L7"/>
    <mergeCell ref="M6:M7"/>
    <mergeCell ref="N6:N7"/>
    <mergeCell ref="O6:O7"/>
    <mergeCell ref="P6:Q6"/>
    <mergeCell ref="R6:S6"/>
    <mergeCell ref="AU7:AV7"/>
    <mergeCell ref="CE6:CE7"/>
    <mergeCell ref="CF6:CF7"/>
    <mergeCell ref="CG6:CG7"/>
    <mergeCell ref="CH6:CH7"/>
    <mergeCell ref="BI6:BI7"/>
    <mergeCell ref="BJ6:BK6"/>
    <mergeCell ref="BL6:BM6"/>
    <mergeCell ref="BU6:BV6"/>
    <mergeCell ref="BW6:BX6"/>
    <mergeCell ref="BY6:BZ6"/>
    <mergeCell ref="BJ7:BK7"/>
    <mergeCell ref="BL7:BM7"/>
    <mergeCell ref="BU7:BV7"/>
    <mergeCell ref="BW7:BX7"/>
    <mergeCell ref="BY7:BZ7"/>
    <mergeCell ref="CA6:CC7"/>
    <mergeCell ref="CD6:CD7"/>
    <mergeCell ref="CO6:CO7"/>
    <mergeCell ref="CP6:CP7"/>
    <mergeCell ref="CQ6:CQ7"/>
    <mergeCell ref="CR6:CR7"/>
    <mergeCell ref="CS6:CT6"/>
    <mergeCell ref="CU6:CV6"/>
    <mergeCell ref="CS7:CT7"/>
    <mergeCell ref="CU7:CV7"/>
    <mergeCell ref="CI6:CI7"/>
    <mergeCell ref="CJ6:CJ7"/>
    <mergeCell ref="CK6:CK7"/>
    <mergeCell ref="CL6:CL7"/>
    <mergeCell ref="CM6:CM7"/>
    <mergeCell ref="CN6:CN7"/>
    <mergeCell ref="A7:B7"/>
    <mergeCell ref="C7:D7"/>
    <mergeCell ref="E7:F7"/>
    <mergeCell ref="P7:Q7"/>
    <mergeCell ref="R7:S7"/>
    <mergeCell ref="BA6:BC7"/>
    <mergeCell ref="BD6:BD7"/>
    <mergeCell ref="BE6:BE7"/>
    <mergeCell ref="AU6:AV6"/>
    <mergeCell ref="AW6:AX6"/>
    <mergeCell ref="AY6:AZ6"/>
    <mergeCell ref="AW7:AX7"/>
    <mergeCell ref="AY7:AZ7"/>
    <mergeCell ref="A8:B8"/>
    <mergeCell ref="C8:D8"/>
    <mergeCell ref="E8:F8"/>
    <mergeCell ref="G8:G9"/>
    <mergeCell ref="H8:H9"/>
    <mergeCell ref="I8:I9"/>
    <mergeCell ref="A9:B9"/>
    <mergeCell ref="C9:D9"/>
    <mergeCell ref="E9:F9"/>
    <mergeCell ref="AU8:AV8"/>
    <mergeCell ref="AW8:AX8"/>
    <mergeCell ref="AY8:AZ8"/>
    <mergeCell ref="AU9:AV9"/>
    <mergeCell ref="AW9:AX9"/>
    <mergeCell ref="AY9:AZ9"/>
    <mergeCell ref="J8:L9"/>
    <mergeCell ref="M8:M9"/>
    <mergeCell ref="N8:N9"/>
    <mergeCell ref="O8:O9"/>
    <mergeCell ref="P8:Q8"/>
    <mergeCell ref="R8:S8"/>
    <mergeCell ref="P9:Q9"/>
    <mergeCell ref="R9:S9"/>
    <mergeCell ref="CR8:CR9"/>
    <mergeCell ref="CS8:CT8"/>
    <mergeCell ref="CU8:CV8"/>
    <mergeCell ref="CS9:CT9"/>
    <mergeCell ref="CU9:CV9"/>
    <mergeCell ref="CI8:CI9"/>
    <mergeCell ref="CJ8:CJ9"/>
    <mergeCell ref="CK8:CK9"/>
    <mergeCell ref="CL8:CL9"/>
    <mergeCell ref="CM8:CM9"/>
    <mergeCell ref="CN8:CN9"/>
    <mergeCell ref="CO8:CO9"/>
    <mergeCell ref="CP8:CP9"/>
    <mergeCell ref="CQ8:CQ9"/>
    <mergeCell ref="CA8:CA9"/>
    <mergeCell ref="CB8:CB9"/>
    <mergeCell ref="CC8:CC9"/>
    <mergeCell ref="CD8:CF9"/>
    <mergeCell ref="CG8:CG9"/>
    <mergeCell ref="CH8:CH9"/>
    <mergeCell ref="BI8:BI9"/>
    <mergeCell ref="BJ8:BK8"/>
    <mergeCell ref="BL8:BM8"/>
    <mergeCell ref="BU8:BV8"/>
    <mergeCell ref="BW8:BX8"/>
    <mergeCell ref="BY8:BZ8"/>
    <mergeCell ref="BA8:BA9"/>
    <mergeCell ref="BB8:BB9"/>
    <mergeCell ref="BC8:BC9"/>
    <mergeCell ref="BJ9:BK9"/>
    <mergeCell ref="BL9:BM9"/>
    <mergeCell ref="BU9:BV9"/>
    <mergeCell ref="BW9:BX9"/>
    <mergeCell ref="BY9:BZ9"/>
    <mergeCell ref="BD8:BF9"/>
    <mergeCell ref="BG8:BG9"/>
    <mergeCell ref="BH8:BH9"/>
    <mergeCell ref="A10:B10"/>
    <mergeCell ref="C10:D10"/>
    <mergeCell ref="E10:F10"/>
    <mergeCell ref="G10:G11"/>
    <mergeCell ref="H10:H11"/>
    <mergeCell ref="I10:I11"/>
    <mergeCell ref="A11:B11"/>
    <mergeCell ref="C11:D11"/>
    <mergeCell ref="E11:F11"/>
    <mergeCell ref="AU10:AV10"/>
    <mergeCell ref="AW10:AX10"/>
    <mergeCell ref="AY10:AZ10"/>
    <mergeCell ref="AU11:AV11"/>
    <mergeCell ref="AW11:AX11"/>
    <mergeCell ref="AY11:AZ11"/>
    <mergeCell ref="J10:J11"/>
    <mergeCell ref="K10:K11"/>
    <mergeCell ref="L10:L11"/>
    <mergeCell ref="M10:O11"/>
    <mergeCell ref="P10:Q10"/>
    <mergeCell ref="R10:S10"/>
    <mergeCell ref="P11:Q11"/>
    <mergeCell ref="R11:S11"/>
    <mergeCell ref="CR10:CR11"/>
    <mergeCell ref="CS10:CT10"/>
    <mergeCell ref="CU10:CV10"/>
    <mergeCell ref="CS11:CT11"/>
    <mergeCell ref="CU11:CV11"/>
    <mergeCell ref="CG10:CI11"/>
    <mergeCell ref="CJ10:CJ11"/>
    <mergeCell ref="CK10:CK11"/>
    <mergeCell ref="CL10:CL11"/>
    <mergeCell ref="CM10:CM11"/>
    <mergeCell ref="CN10:CN11"/>
    <mergeCell ref="CO10:CO11"/>
    <mergeCell ref="CP10:CP11"/>
    <mergeCell ref="CQ10:CQ11"/>
    <mergeCell ref="CA10:CA11"/>
    <mergeCell ref="CB10:CB11"/>
    <mergeCell ref="CC10:CC11"/>
    <mergeCell ref="CD10:CD11"/>
    <mergeCell ref="CE10:CE11"/>
    <mergeCell ref="CF10:CF11"/>
    <mergeCell ref="BG10:BI11"/>
    <mergeCell ref="BJ10:BK10"/>
    <mergeCell ref="BL10:BM10"/>
    <mergeCell ref="BU10:BV10"/>
    <mergeCell ref="BW10:BX10"/>
    <mergeCell ref="BY10:BZ10"/>
    <mergeCell ref="BA10:BA11"/>
    <mergeCell ref="BB10:BB11"/>
    <mergeCell ref="BC10:BC11"/>
    <mergeCell ref="BJ11:BK11"/>
    <mergeCell ref="BL11:BM11"/>
    <mergeCell ref="BU11:BV11"/>
    <mergeCell ref="BW11:BX11"/>
    <mergeCell ref="BY11:BZ11"/>
    <mergeCell ref="BD10:BD11"/>
    <mergeCell ref="BE10:BE11"/>
    <mergeCell ref="BF10:BF11"/>
    <mergeCell ref="CA12:CA13"/>
    <mergeCell ref="CB12:CB13"/>
    <mergeCell ref="CC12:CC13"/>
    <mergeCell ref="CD12:CD13"/>
    <mergeCell ref="CE12:CE13"/>
    <mergeCell ref="CF12:CF13"/>
    <mergeCell ref="BU12:BV12"/>
    <mergeCell ref="BW12:BX12"/>
    <mergeCell ref="BY12:BZ12"/>
    <mergeCell ref="BU13:BV13"/>
    <mergeCell ref="BW13:BX13"/>
    <mergeCell ref="CG14:CG15"/>
    <mergeCell ref="CH14:CH15"/>
    <mergeCell ref="BY13:BZ13"/>
    <mergeCell ref="CS13:CT13"/>
    <mergeCell ref="CU13:CV13"/>
    <mergeCell ref="AW14:AZ14"/>
    <mergeCell ref="BM14:BP14"/>
    <mergeCell ref="BU14:BV14"/>
    <mergeCell ref="BW14:BX14"/>
    <mergeCell ref="BY14:BZ14"/>
    <mergeCell ref="CA14:CA15"/>
    <mergeCell ref="CB14:CB15"/>
    <mergeCell ref="CO12:CO13"/>
    <mergeCell ref="CP12:CP13"/>
    <mergeCell ref="CQ12:CQ13"/>
    <mergeCell ref="CR12:CR13"/>
    <mergeCell ref="CS12:CT12"/>
    <mergeCell ref="CU12:CV12"/>
    <mergeCell ref="CG12:CG13"/>
    <mergeCell ref="CH12:CH13"/>
    <mergeCell ref="CI12:CI13"/>
    <mergeCell ref="CJ12:CL13"/>
    <mergeCell ref="CM12:CM13"/>
    <mergeCell ref="CN12:CN13"/>
    <mergeCell ref="BH15:BH16"/>
    <mergeCell ref="BI15:BI16"/>
    <mergeCell ref="BJ15:BJ16"/>
    <mergeCell ref="BK15:BK16"/>
    <mergeCell ref="CQ14:CQ15"/>
    <mergeCell ref="CR14:CR15"/>
    <mergeCell ref="CS14:CT14"/>
    <mergeCell ref="CU14:CV14"/>
    <mergeCell ref="AU15:AV15"/>
    <mergeCell ref="AW15:AX15"/>
    <mergeCell ref="AY15:AZ15"/>
    <mergeCell ref="BA15:BC16"/>
    <mergeCell ref="BD15:BD16"/>
    <mergeCell ref="BE15:BE16"/>
    <mergeCell ref="CI14:CI15"/>
    <mergeCell ref="CJ14:CJ15"/>
    <mergeCell ref="CK14:CK15"/>
    <mergeCell ref="CL14:CL15"/>
    <mergeCell ref="CM14:CO15"/>
    <mergeCell ref="CP14:CP15"/>
    <mergeCell ref="CC14:CC15"/>
    <mergeCell ref="CD14:CD15"/>
    <mergeCell ref="CE14:CE15"/>
    <mergeCell ref="CF14:CF15"/>
    <mergeCell ref="CA16:CA17"/>
    <mergeCell ref="CB16:CB17"/>
    <mergeCell ref="CC16:CC17"/>
    <mergeCell ref="CD16:CD17"/>
    <mergeCell ref="CE16:CE17"/>
    <mergeCell ref="CF16:CF17"/>
    <mergeCell ref="CS15:CT15"/>
    <mergeCell ref="CU15:CV15"/>
    <mergeCell ref="AU16:AV16"/>
    <mergeCell ref="AW16:AX16"/>
    <mergeCell ref="AY16:AZ16"/>
    <mergeCell ref="BM16:BN16"/>
    <mergeCell ref="BO16:BP16"/>
    <mergeCell ref="BU16:BV16"/>
    <mergeCell ref="BW16:BX16"/>
    <mergeCell ref="BY16:BZ16"/>
    <mergeCell ref="BL15:BL16"/>
    <mergeCell ref="BM15:BN15"/>
    <mergeCell ref="BO15:BP15"/>
    <mergeCell ref="BU15:BV15"/>
    <mergeCell ref="BW15:BX15"/>
    <mergeCell ref="BY15:BZ15"/>
    <mergeCell ref="BF15:BF16"/>
    <mergeCell ref="BG15:BG16"/>
    <mergeCell ref="CM16:CM17"/>
    <mergeCell ref="CN16:CN17"/>
    <mergeCell ref="CO16:CO17"/>
    <mergeCell ref="CP16:CR17"/>
    <mergeCell ref="CS16:CT16"/>
    <mergeCell ref="CU16:CV16"/>
    <mergeCell ref="CS17:CT17"/>
    <mergeCell ref="CU17:CV17"/>
    <mergeCell ref="CG16:CG17"/>
    <mergeCell ref="CH16:CH17"/>
    <mergeCell ref="CI16:CI17"/>
    <mergeCell ref="CJ16:CJ17"/>
    <mergeCell ref="CK16:CK17"/>
    <mergeCell ref="CL16:CL17"/>
    <mergeCell ref="AU17:AV17"/>
    <mergeCell ref="AW17:AX17"/>
    <mergeCell ref="AY17:AZ17"/>
    <mergeCell ref="BA17:BA18"/>
    <mergeCell ref="BB17:BB18"/>
    <mergeCell ref="BC17:BC18"/>
    <mergeCell ref="AU18:AV18"/>
    <mergeCell ref="AW18:AX18"/>
    <mergeCell ref="AY18:AZ18"/>
    <mergeCell ref="BL17:BL18"/>
    <mergeCell ref="BM17:BN17"/>
    <mergeCell ref="BO17:BP17"/>
    <mergeCell ref="BU17:BV17"/>
    <mergeCell ref="BW17:BX17"/>
    <mergeCell ref="BY17:BZ17"/>
    <mergeCell ref="BM18:BN18"/>
    <mergeCell ref="BO18:BP18"/>
    <mergeCell ref="BD17:BF18"/>
    <mergeCell ref="BG17:BG18"/>
    <mergeCell ref="BH17:BH18"/>
    <mergeCell ref="BI17:BI18"/>
    <mergeCell ref="BJ17:BJ18"/>
    <mergeCell ref="BK17:BK18"/>
    <mergeCell ref="BL19:BL20"/>
    <mergeCell ref="BM19:BN19"/>
    <mergeCell ref="BO19:BP19"/>
    <mergeCell ref="AU20:AV20"/>
    <mergeCell ref="AW20:AX20"/>
    <mergeCell ref="AY20:AZ20"/>
    <mergeCell ref="BM20:BN20"/>
    <mergeCell ref="BO20:BP20"/>
    <mergeCell ref="BD19:BD20"/>
    <mergeCell ref="BE19:BE20"/>
    <mergeCell ref="BF19:BF20"/>
    <mergeCell ref="BG19:BI20"/>
    <mergeCell ref="BJ19:BJ20"/>
    <mergeCell ref="BK19:BK20"/>
    <mergeCell ref="AU19:AV19"/>
    <mergeCell ref="AW19:AX19"/>
    <mergeCell ref="AY19:AZ19"/>
    <mergeCell ref="BA19:BA20"/>
    <mergeCell ref="BB19:BB20"/>
    <mergeCell ref="BC19:BC20"/>
    <mergeCell ref="BJ21:BL22"/>
    <mergeCell ref="BM21:BN21"/>
    <mergeCell ref="BO21:BP21"/>
    <mergeCell ref="AU22:AV22"/>
    <mergeCell ref="AW22:AX22"/>
    <mergeCell ref="AY22:AZ22"/>
    <mergeCell ref="BM22:BN22"/>
    <mergeCell ref="BO22:BP22"/>
    <mergeCell ref="BD21:BD22"/>
    <mergeCell ref="BE21:BE22"/>
    <mergeCell ref="BF21:BF22"/>
    <mergeCell ref="BG21:BG22"/>
    <mergeCell ref="BH21:BH22"/>
    <mergeCell ref="BI21:BI22"/>
    <mergeCell ref="AU21:AV21"/>
    <mergeCell ref="AW21:AX21"/>
    <mergeCell ref="AY21:AZ21"/>
    <mergeCell ref="BA21:BA22"/>
    <mergeCell ref="BB21:BB22"/>
    <mergeCell ref="BC21:BC22"/>
    <mergeCell ref="AW25:AZ25"/>
    <mergeCell ref="BP25:BS25"/>
    <mergeCell ref="AU26:AV26"/>
    <mergeCell ref="AW26:AX26"/>
    <mergeCell ref="AY26:AZ26"/>
    <mergeCell ref="BA26:BC27"/>
    <mergeCell ref="BD26:BD27"/>
    <mergeCell ref="BE26:BE27"/>
    <mergeCell ref="BF26:BF27"/>
    <mergeCell ref="BG26:BG27"/>
    <mergeCell ref="BN26:BN27"/>
    <mergeCell ref="BO26:BO27"/>
    <mergeCell ref="BP26:BQ26"/>
    <mergeCell ref="BR26:BS26"/>
    <mergeCell ref="AU27:AV27"/>
    <mergeCell ref="AW27:AX27"/>
    <mergeCell ref="AY27:AZ27"/>
    <mergeCell ref="BP27:BQ27"/>
    <mergeCell ref="BR27:BS27"/>
    <mergeCell ref="BH26:BH27"/>
    <mergeCell ref="BI26:BI27"/>
    <mergeCell ref="BJ26:BJ27"/>
    <mergeCell ref="BK26:BK27"/>
    <mergeCell ref="BL26:BL27"/>
    <mergeCell ref="BM26:BM27"/>
    <mergeCell ref="AU28:AV28"/>
    <mergeCell ref="AW28:AX28"/>
    <mergeCell ref="AY28:AZ28"/>
    <mergeCell ref="BA28:BA29"/>
    <mergeCell ref="BB28:BB29"/>
    <mergeCell ref="BC28:BC29"/>
    <mergeCell ref="AU29:AV29"/>
    <mergeCell ref="AW29:AX29"/>
    <mergeCell ref="AY29:AZ29"/>
    <mergeCell ref="BL28:BL29"/>
    <mergeCell ref="BM28:BM29"/>
    <mergeCell ref="BN28:BN29"/>
    <mergeCell ref="BO28:BO29"/>
    <mergeCell ref="BP28:BQ28"/>
    <mergeCell ref="BR28:BS28"/>
    <mergeCell ref="BP29:BQ29"/>
    <mergeCell ref="BR29:BS29"/>
    <mergeCell ref="BD28:BF29"/>
    <mergeCell ref="BG28:BG29"/>
    <mergeCell ref="BH28:BH29"/>
    <mergeCell ref="BI28:BI29"/>
    <mergeCell ref="BJ28:BJ29"/>
    <mergeCell ref="BK28:BK29"/>
    <mergeCell ref="AU30:AV30"/>
    <mergeCell ref="AW30:AX30"/>
    <mergeCell ref="AY30:AZ30"/>
    <mergeCell ref="BA30:BA31"/>
    <mergeCell ref="BB30:BB31"/>
    <mergeCell ref="BC30:BC31"/>
    <mergeCell ref="AU31:AV31"/>
    <mergeCell ref="AW31:AX31"/>
    <mergeCell ref="AY31:AZ31"/>
    <mergeCell ref="BL30:BL31"/>
    <mergeCell ref="BM30:BM31"/>
    <mergeCell ref="BN30:BN31"/>
    <mergeCell ref="BO30:BO31"/>
    <mergeCell ref="BP30:BQ30"/>
    <mergeCell ref="BR30:BS30"/>
    <mergeCell ref="BP31:BQ31"/>
    <mergeCell ref="BR31:BS31"/>
    <mergeCell ref="BD30:BD31"/>
    <mergeCell ref="BE30:BE31"/>
    <mergeCell ref="BF30:BF31"/>
    <mergeCell ref="BG30:BI31"/>
    <mergeCell ref="BJ30:BJ31"/>
    <mergeCell ref="BK30:BK31"/>
    <mergeCell ref="AU32:AV32"/>
    <mergeCell ref="AW32:AX32"/>
    <mergeCell ref="AY32:AZ32"/>
    <mergeCell ref="BA32:BA33"/>
    <mergeCell ref="BB32:BB33"/>
    <mergeCell ref="BC32:BC33"/>
    <mergeCell ref="AU33:AV33"/>
    <mergeCell ref="AW33:AX33"/>
    <mergeCell ref="AY33:AZ33"/>
    <mergeCell ref="BJ32:BL33"/>
    <mergeCell ref="BM32:BM33"/>
    <mergeCell ref="BN32:BN33"/>
    <mergeCell ref="BO32:BO33"/>
    <mergeCell ref="BP32:BQ32"/>
    <mergeCell ref="BR32:BS32"/>
    <mergeCell ref="BP33:BQ33"/>
    <mergeCell ref="BR33:BS33"/>
    <mergeCell ref="BD32:BD33"/>
    <mergeCell ref="BE32:BE33"/>
    <mergeCell ref="BF32:BF33"/>
    <mergeCell ref="BG32:BG33"/>
    <mergeCell ref="BH32:BH33"/>
    <mergeCell ref="BI32:BI33"/>
    <mergeCell ref="AU34:AV34"/>
    <mergeCell ref="AW34:AX34"/>
    <mergeCell ref="AY34:AZ34"/>
    <mergeCell ref="BA34:BA35"/>
    <mergeCell ref="BB34:BB35"/>
    <mergeCell ref="BC34:BC35"/>
    <mergeCell ref="AU35:AV35"/>
    <mergeCell ref="AW35:AX35"/>
    <mergeCell ref="AY35:AZ35"/>
    <mergeCell ref="BJ34:BJ35"/>
    <mergeCell ref="BK34:BK35"/>
    <mergeCell ref="BL34:BL35"/>
    <mergeCell ref="BM34:BO35"/>
    <mergeCell ref="BP34:BQ34"/>
    <mergeCell ref="BR34:BS34"/>
    <mergeCell ref="BP35:BQ35"/>
    <mergeCell ref="BR35:BS35"/>
    <mergeCell ref="BD34:BD35"/>
    <mergeCell ref="BE34:BE35"/>
    <mergeCell ref="BF34:BF35"/>
    <mergeCell ref="BG34:BG35"/>
    <mergeCell ref="BH34:BH35"/>
    <mergeCell ref="BI34:BI35"/>
  </mergeCells>
  <phoneticPr fontId="2"/>
  <hyperlinks>
    <hyperlink ref="AU1" r:id="rId1" xr:uid="{AB9A1060-723C-4FEF-869C-FA40C6393770}"/>
  </hyperlinks>
  <pageMargins left="0.7" right="0.7" top="0.75" bottom="0.75" header="0.3" footer="0.3"/>
  <pageSetup paperSize="9" scale="45" orientation="portrait" horizontalDpi="4294967293" verticalDpi="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99C9E-025D-4452-B211-150A0CA80D15}">
  <sheetPr>
    <pageSetUpPr fitToPage="1"/>
  </sheetPr>
  <dimension ref="A1:CV62"/>
  <sheetViews>
    <sheetView showGridLines="0" showWhiteSpace="0" topLeftCell="C1" zoomScaleNormal="100" zoomScaleSheetLayoutView="70" zoomScalePageLayoutView="70" workbookViewId="0">
      <selection activeCell="C14" sqref="C14"/>
    </sheetView>
  </sheetViews>
  <sheetFormatPr defaultRowHeight="15" x14ac:dyDescent="0.55000000000000004"/>
  <cols>
    <col min="1" max="2" width="4" style="2" hidden="1" customWidth="1"/>
    <col min="3" max="43" width="4" style="2" customWidth="1"/>
    <col min="44" max="46" width="4.08203125" style="2" customWidth="1"/>
    <col min="47" max="65" width="4.08203125" style="1" customWidth="1"/>
    <col min="66" max="66" width="4.08203125" style="2" customWidth="1"/>
    <col min="67" max="89" width="4.08203125" style="1" customWidth="1"/>
    <col min="90" max="120" width="4.08203125" style="2" customWidth="1"/>
    <col min="121" max="16384" width="8.6640625" style="2"/>
  </cols>
  <sheetData>
    <row r="1" spans="1:100" ht="24.5" x14ac:dyDescent="0.55000000000000004">
      <c r="B1" s="161"/>
      <c r="C1" s="161" t="s">
        <v>1188</v>
      </c>
      <c r="D1" s="161"/>
      <c r="E1" s="161"/>
      <c r="F1" s="161"/>
      <c r="G1" s="161"/>
      <c r="H1" s="161"/>
      <c r="I1" s="161"/>
      <c r="J1" s="161"/>
      <c r="K1" s="161"/>
      <c r="L1" s="161"/>
      <c r="M1" s="161"/>
      <c r="N1" s="161"/>
      <c r="O1" s="161"/>
      <c r="P1" s="161"/>
      <c r="Q1" s="161"/>
      <c r="R1" s="161"/>
      <c r="S1" s="161"/>
      <c r="T1" s="161"/>
      <c r="U1" s="161"/>
      <c r="V1" s="161"/>
      <c r="W1" s="161"/>
      <c r="X1" s="161"/>
      <c r="Y1" s="161"/>
      <c r="Z1" s="161"/>
      <c r="AA1" s="161"/>
      <c r="AB1" s="161"/>
      <c r="AC1" s="161"/>
      <c r="AD1" s="161"/>
      <c r="AE1" s="161"/>
      <c r="AF1" s="161"/>
      <c r="AG1" s="161"/>
      <c r="AH1" s="161"/>
      <c r="AI1" s="161"/>
      <c r="AJ1" s="161"/>
      <c r="AK1" s="161"/>
      <c r="AL1" s="161"/>
      <c r="AM1" s="161"/>
      <c r="AN1" s="161"/>
      <c r="AO1" s="161"/>
      <c r="AP1" s="161"/>
      <c r="AQ1" s="161"/>
      <c r="AS1" s="20"/>
      <c r="AU1" s="15" t="s">
        <v>14</v>
      </c>
    </row>
    <row r="2" spans="1:100" ht="22" x14ac:dyDescent="0.55000000000000004">
      <c r="A2" s="229" t="s">
        <v>1192</v>
      </c>
      <c r="B2" s="229"/>
      <c r="C2" s="229"/>
      <c r="D2" s="229"/>
      <c r="E2" s="229"/>
      <c r="F2" s="229"/>
      <c r="G2" s="229"/>
      <c r="H2" s="229"/>
      <c r="I2" s="229"/>
      <c r="J2" s="230" t="s">
        <v>10</v>
      </c>
      <c r="K2" s="230"/>
      <c r="L2" s="230"/>
      <c r="M2" s="230"/>
      <c r="N2" s="230"/>
      <c r="O2" s="230"/>
      <c r="P2" s="230"/>
      <c r="Q2" s="230"/>
      <c r="R2" s="230"/>
      <c r="S2" s="230"/>
      <c r="T2" s="230"/>
      <c r="U2" s="230"/>
      <c r="V2" s="230"/>
      <c r="W2" s="230"/>
      <c r="X2" s="230"/>
      <c r="Y2" s="230"/>
      <c r="Z2" s="230"/>
      <c r="AA2" s="230"/>
      <c r="AB2" s="230"/>
      <c r="AC2" s="230"/>
      <c r="AD2" s="230"/>
      <c r="AE2" s="230"/>
      <c r="AF2" s="230"/>
      <c r="AG2" s="230"/>
      <c r="AH2" s="230"/>
      <c r="AI2" s="230"/>
      <c r="AJ2" s="230"/>
      <c r="AK2" s="230"/>
      <c r="AL2" s="230"/>
      <c r="AM2" s="230"/>
      <c r="AN2" s="230"/>
      <c r="AO2" s="230"/>
      <c r="AP2" s="230"/>
      <c r="AQ2" s="230"/>
      <c r="AS2" s="20" t="s">
        <v>351</v>
      </c>
      <c r="AU2" s="10" t="s">
        <v>12</v>
      </c>
    </row>
    <row r="3" spans="1:100" ht="15" customHeight="1" x14ac:dyDescent="0.55000000000000004">
      <c r="AS3" s="20" t="s">
        <v>352</v>
      </c>
    </row>
    <row r="4" spans="1:100" ht="15" customHeight="1" x14ac:dyDescent="0.55000000000000004">
      <c r="A4" s="1"/>
      <c r="B4" s="1"/>
      <c r="C4" s="2" t="s">
        <v>1329</v>
      </c>
      <c r="D4" s="1"/>
      <c r="E4" s="1"/>
      <c r="F4" s="1"/>
      <c r="G4" s="1"/>
      <c r="H4" s="1"/>
      <c r="I4" s="1"/>
      <c r="J4" s="1"/>
      <c r="K4" s="1"/>
      <c r="L4" s="1"/>
      <c r="M4" s="1"/>
      <c r="N4" s="1"/>
      <c r="O4" s="1"/>
      <c r="P4" s="1"/>
      <c r="Q4" s="1"/>
      <c r="R4" s="1"/>
      <c r="S4" s="1"/>
      <c r="AS4" s="20" t="s">
        <v>353</v>
      </c>
      <c r="AW4" s="2" t="s">
        <v>11</v>
      </c>
      <c r="BW4" s="2" t="s">
        <v>11</v>
      </c>
      <c r="CL4" s="1"/>
      <c r="CM4" s="1"/>
      <c r="CO4" s="1"/>
      <c r="CP4" s="1"/>
      <c r="CR4" s="1"/>
      <c r="CS4" s="1"/>
      <c r="CT4" s="1"/>
      <c r="CU4" s="1"/>
      <c r="CV4" s="1"/>
    </row>
    <row r="5" spans="1:100" ht="15" customHeight="1" x14ac:dyDescent="0.55000000000000004">
      <c r="A5" s="10" t="s">
        <v>7</v>
      </c>
      <c r="B5" s="1"/>
      <c r="C5" s="225" t="s">
        <v>1194</v>
      </c>
      <c r="D5" s="226"/>
      <c r="E5" s="226"/>
      <c r="F5" s="227"/>
      <c r="G5" s="16" t="str">
        <f>C6</f>
        <v>亀井</v>
      </c>
      <c r="H5" s="17" t="s">
        <v>15</v>
      </c>
      <c r="I5" s="18" t="str">
        <f>E6</f>
        <v>山本</v>
      </c>
      <c r="J5" s="16" t="str">
        <f>C8</f>
        <v>井上</v>
      </c>
      <c r="K5" s="17" t="s">
        <v>15</v>
      </c>
      <c r="L5" s="18" t="str">
        <f>E8</f>
        <v>岩花</v>
      </c>
      <c r="M5" s="16" t="str">
        <f>C10</f>
        <v>安達</v>
      </c>
      <c r="N5" s="17" t="s">
        <v>15</v>
      </c>
      <c r="O5" s="18" t="str">
        <f>E10</f>
        <v>中川</v>
      </c>
      <c r="P5" s="228" t="s">
        <v>0</v>
      </c>
      <c r="Q5" s="228"/>
      <c r="R5" s="228"/>
      <c r="S5" s="228"/>
      <c r="AS5" s="20" t="s">
        <v>354</v>
      </c>
      <c r="AU5" s="10" t="s">
        <v>7</v>
      </c>
      <c r="AW5" s="225" t="s">
        <v>6</v>
      </c>
      <c r="AX5" s="226"/>
      <c r="AY5" s="226"/>
      <c r="AZ5" s="227"/>
      <c r="BA5" s="16" t="str">
        <f>AW6</f>
        <v/>
      </c>
      <c r="BB5" s="17" t="s">
        <v>15</v>
      </c>
      <c r="BC5" s="18" t="str">
        <f>AY6</f>
        <v/>
      </c>
      <c r="BD5" s="16" t="str">
        <f>AW8</f>
        <v/>
      </c>
      <c r="BE5" s="17" t="s">
        <v>15</v>
      </c>
      <c r="BF5" s="18" t="str">
        <f>AY8</f>
        <v/>
      </c>
      <c r="BG5" s="16" t="str">
        <f>AW10</f>
        <v/>
      </c>
      <c r="BH5" s="17" t="s">
        <v>15</v>
      </c>
      <c r="BI5" s="18" t="str">
        <f>AY10</f>
        <v/>
      </c>
      <c r="BJ5" s="228" t="s">
        <v>0</v>
      </c>
      <c r="BK5" s="228"/>
      <c r="BL5" s="228"/>
      <c r="BM5" s="228"/>
      <c r="BU5" s="10" t="s">
        <v>369</v>
      </c>
      <c r="BW5" s="225" t="s">
        <v>6</v>
      </c>
      <c r="BX5" s="226"/>
      <c r="BY5" s="226"/>
      <c r="BZ5" s="227"/>
      <c r="CA5" s="16" t="str">
        <f>BW6</f>
        <v/>
      </c>
      <c r="CB5" s="17" t="s">
        <v>15</v>
      </c>
      <c r="CC5" s="18" t="str">
        <f>BY6</f>
        <v/>
      </c>
      <c r="CD5" s="16" t="str">
        <f>BW8</f>
        <v/>
      </c>
      <c r="CE5" s="17" t="s">
        <v>15</v>
      </c>
      <c r="CF5" s="18" t="str">
        <f>BY8</f>
        <v/>
      </c>
      <c r="CG5" s="16" t="str">
        <f>BW10</f>
        <v/>
      </c>
      <c r="CH5" s="17" t="s">
        <v>15</v>
      </c>
      <c r="CI5" s="18" t="str">
        <f>BY10</f>
        <v/>
      </c>
      <c r="CJ5" s="16" t="e">
        <f>#REF!</f>
        <v>#REF!</v>
      </c>
      <c r="CK5" s="17" t="s">
        <v>15</v>
      </c>
      <c r="CL5" s="18" t="e">
        <f>#REF!</f>
        <v>#REF!</v>
      </c>
      <c r="CM5" s="16" t="str">
        <f>BW15</f>
        <v/>
      </c>
      <c r="CN5" s="17" t="s">
        <v>15</v>
      </c>
      <c r="CO5" s="18" t="str">
        <f>BY15</f>
        <v/>
      </c>
      <c r="CP5" s="16">
        <f>BZ15</f>
        <v>0</v>
      </c>
      <c r="CQ5" s="17" t="s">
        <v>15</v>
      </c>
      <c r="CR5" s="18" t="str">
        <f>CB15</f>
        <v/>
      </c>
      <c r="CS5" s="228" t="s">
        <v>0</v>
      </c>
      <c r="CT5" s="228"/>
      <c r="CU5" s="228"/>
      <c r="CV5" s="228"/>
    </row>
    <row r="6" spans="1:100" ht="15" customHeight="1" x14ac:dyDescent="0.55000000000000004">
      <c r="A6" s="202" t="s">
        <v>1259</v>
      </c>
      <c r="B6" s="202"/>
      <c r="C6" s="217" t="str">
        <f>IF(A6="","",VLOOKUP(A6,登録No.!$A$3:$N$508,2,FALSE))</f>
        <v>亀井</v>
      </c>
      <c r="D6" s="218"/>
      <c r="E6" s="219" t="str">
        <f>IF(A7="","",VLOOKUP(A7,登録No.!$A$3:$N$508,2,FALSE))</f>
        <v>山本</v>
      </c>
      <c r="F6" s="220"/>
      <c r="G6" s="234"/>
      <c r="H6" s="235"/>
      <c r="I6" s="236"/>
      <c r="J6" s="217" t="str">
        <f>IF(K6="","③",IF(K6&gt;L6,"〇","×"))</f>
        <v>③</v>
      </c>
      <c r="K6" s="240"/>
      <c r="L6" s="242"/>
      <c r="M6" s="217" t="str">
        <f>IF(N6="","②",IF(N6&gt;O6,"〇","×"))</f>
        <v>②</v>
      </c>
      <c r="N6" s="240"/>
      <c r="O6" s="242"/>
      <c r="P6" s="198" t="str">
        <f>IF(K6="","勝",COUNTIF(G6:O6,"〇"))</f>
        <v>勝</v>
      </c>
      <c r="Q6" s="199"/>
      <c r="R6" s="200" t="str">
        <f>IF(K6="","敗",COUNTIF(G6:O6,"×"))</f>
        <v>敗</v>
      </c>
      <c r="S6" s="201"/>
      <c r="AS6" s="20" t="s">
        <v>355</v>
      </c>
      <c r="AU6" s="202"/>
      <c r="AV6" s="202"/>
      <c r="AW6" s="217" t="str">
        <f>IF(AU6="","",VLOOKUP(AU6,登録No.!$A$3:$N$508,2,FALSE))</f>
        <v/>
      </c>
      <c r="AX6" s="218"/>
      <c r="AY6" s="219" t="str">
        <f>IF(AU7="","",VLOOKUP(AU7,登録No.!$A$3:$N$508,2,FALSE))</f>
        <v/>
      </c>
      <c r="AZ6" s="220"/>
      <c r="BA6" s="192"/>
      <c r="BB6" s="193"/>
      <c r="BC6" s="194"/>
      <c r="BD6" s="211" t="str">
        <f>IF(BE6="","③",IF(BE6&gt;BF6,"〇","×"))</f>
        <v>③</v>
      </c>
      <c r="BE6" s="223"/>
      <c r="BF6" s="221"/>
      <c r="BG6" s="211" t="str">
        <f>IF(BH6="","②",IF(BH6&gt;BI6,"〇","×"))</f>
        <v>②</v>
      </c>
      <c r="BH6" s="223"/>
      <c r="BI6" s="221"/>
      <c r="BJ6" s="198" t="str">
        <f>IF(BE6="","勝",COUNTIF(BA6:BI6,"〇"))</f>
        <v>勝</v>
      </c>
      <c r="BK6" s="199"/>
      <c r="BL6" s="200" t="str">
        <f>IF(BE6="","敗",COUNTIF(BA6:BI6,"×"))</f>
        <v>敗</v>
      </c>
      <c r="BM6" s="201"/>
      <c r="BU6" s="202"/>
      <c r="BV6" s="202"/>
      <c r="BW6" s="217" t="str">
        <f>IF(BU6="","",VLOOKUP(BU6,登録No.!$A$3:$N$508,2,FALSE))</f>
        <v/>
      </c>
      <c r="BX6" s="218"/>
      <c r="BY6" s="219" t="str">
        <f>IF(BU7="","",VLOOKUP(BU7,登録No.!$A$3:$N$508,2,FALSE))</f>
        <v/>
      </c>
      <c r="BZ6" s="220"/>
      <c r="CA6" s="192"/>
      <c r="CB6" s="193"/>
      <c r="CC6" s="194"/>
      <c r="CD6" s="211" t="str">
        <f>IF(CE6="","①",IF(CE6&gt;CF6,"〇","×"))</f>
        <v>①</v>
      </c>
      <c r="CE6" s="223"/>
      <c r="CF6" s="221"/>
      <c r="CG6" s="211" t="s">
        <v>357</v>
      </c>
      <c r="CH6" s="223"/>
      <c r="CI6" s="221"/>
      <c r="CJ6" s="211" t="s">
        <v>360</v>
      </c>
      <c r="CK6" s="223"/>
      <c r="CL6" s="221"/>
      <c r="CM6" s="211" t="s">
        <v>363</v>
      </c>
      <c r="CN6" s="223"/>
      <c r="CO6" s="221"/>
      <c r="CP6" s="211" t="s">
        <v>368</v>
      </c>
      <c r="CQ6" s="223"/>
      <c r="CR6" s="221"/>
      <c r="CS6" s="198" t="str">
        <f>IF(CE6="","勝",COUNTIF(CD6:CO6,"〇"))</f>
        <v>勝</v>
      </c>
      <c r="CT6" s="199"/>
      <c r="CU6" s="200" t="str">
        <f>IF(CE6="","敗",COUNTIF(CD6:CO6,"×"))</f>
        <v>敗</v>
      </c>
      <c r="CV6" s="201"/>
    </row>
    <row r="7" spans="1:100" ht="15" customHeight="1" x14ac:dyDescent="0.55000000000000004">
      <c r="A7" s="202" t="s">
        <v>1260</v>
      </c>
      <c r="B7" s="202"/>
      <c r="C7" s="203" t="str">
        <f>IF(A6="","",VLOOKUP(A6,登録No.!$A$3:$N$508,4,FALSE))</f>
        <v>うさかめ</v>
      </c>
      <c r="D7" s="204"/>
      <c r="E7" s="205" t="str">
        <f>IF(A7="","",VLOOKUP(A7,登録No.!$A$3:$N$508,4,FALSE))</f>
        <v>うさかめ</v>
      </c>
      <c r="F7" s="206"/>
      <c r="G7" s="237"/>
      <c r="H7" s="238"/>
      <c r="I7" s="239"/>
      <c r="J7" s="231"/>
      <c r="K7" s="241"/>
      <c r="L7" s="243"/>
      <c r="M7" s="231"/>
      <c r="N7" s="241"/>
      <c r="O7" s="243"/>
      <c r="P7" s="207" t="str">
        <f>IF(K6="","ゲーム取得率",SUM(K6,N6)/SUM(G6:O6))</f>
        <v>ゲーム取得率</v>
      </c>
      <c r="Q7" s="208"/>
      <c r="R7" s="209" t="s">
        <v>13</v>
      </c>
      <c r="S7" s="210"/>
      <c r="AS7" s="9"/>
      <c r="AU7" s="202"/>
      <c r="AV7" s="202"/>
      <c r="AW7" s="203" t="str">
        <f>IF(AU6="","",VLOOKUP(AU6,登録No.!$A$3:$N$508,4,FALSE))</f>
        <v/>
      </c>
      <c r="AX7" s="204"/>
      <c r="AY7" s="205" t="str">
        <f>IF(AU7="","",VLOOKUP(AU7,登録No.!$A$3:$N$508,4,FALSE))</f>
        <v/>
      </c>
      <c r="AZ7" s="206"/>
      <c r="BA7" s="195"/>
      <c r="BB7" s="196"/>
      <c r="BC7" s="197"/>
      <c r="BD7" s="212"/>
      <c r="BE7" s="224"/>
      <c r="BF7" s="222"/>
      <c r="BG7" s="212"/>
      <c r="BH7" s="224"/>
      <c r="BI7" s="222"/>
      <c r="BJ7" s="207" t="str">
        <f>IF(BE6="","ゲーム取得率",SUM(BE6,BH6)/SUM(BA6:BI6))</f>
        <v>ゲーム取得率</v>
      </c>
      <c r="BK7" s="208"/>
      <c r="BL7" s="209" t="s">
        <v>13</v>
      </c>
      <c r="BM7" s="210"/>
      <c r="BU7" s="202"/>
      <c r="BV7" s="202"/>
      <c r="BW7" s="203" t="str">
        <f>IF(BU6="","",VLOOKUP(BU6,登録No.!$A$3:$N$508,4,FALSE))</f>
        <v/>
      </c>
      <c r="BX7" s="204"/>
      <c r="BY7" s="205" t="str">
        <f>IF(BU7="","",VLOOKUP(BU7,登録No.!$A$3:$N$508,4,FALSE))</f>
        <v/>
      </c>
      <c r="BZ7" s="206"/>
      <c r="CA7" s="195"/>
      <c r="CB7" s="196"/>
      <c r="CC7" s="197"/>
      <c r="CD7" s="212"/>
      <c r="CE7" s="224"/>
      <c r="CF7" s="222"/>
      <c r="CG7" s="212"/>
      <c r="CH7" s="224"/>
      <c r="CI7" s="222"/>
      <c r="CJ7" s="212"/>
      <c r="CK7" s="224"/>
      <c r="CL7" s="222"/>
      <c r="CM7" s="212"/>
      <c r="CN7" s="224"/>
      <c r="CO7" s="222"/>
      <c r="CP7" s="212"/>
      <c r="CQ7" s="224"/>
      <c r="CR7" s="222"/>
      <c r="CS7" s="207" t="str">
        <f>IF(CH6="","ゲーム取得率",SUM(CE6,CH6,CK6,CN6)/SUM(CD6:CO6))</f>
        <v>ゲーム取得率</v>
      </c>
      <c r="CT7" s="208"/>
      <c r="CU7" s="209" t="s">
        <v>13</v>
      </c>
      <c r="CV7" s="210"/>
    </row>
    <row r="8" spans="1:100" ht="15" customHeight="1" x14ac:dyDescent="0.55000000000000004">
      <c r="A8" s="202" t="s">
        <v>1267</v>
      </c>
      <c r="B8" s="202"/>
      <c r="C8" s="217" t="str">
        <f>IF(A8="","",VLOOKUP(A8,登録No.!$A$3:$N$508,2,FALSE))</f>
        <v>井上</v>
      </c>
      <c r="D8" s="218"/>
      <c r="E8" s="219" t="str">
        <f>IF(A9="","",VLOOKUP(A9,登録No.!$A$3:$N$508,2,FALSE))</f>
        <v>岩花</v>
      </c>
      <c r="F8" s="220"/>
      <c r="G8" s="217" t="str">
        <f>IF(J6="③","",IF(J6="〇","×","〇"))</f>
        <v/>
      </c>
      <c r="H8" s="219" t="str">
        <f>IF(L6="","",L6)</f>
        <v/>
      </c>
      <c r="I8" s="220" t="str">
        <f>IF(K6="","",K6)</f>
        <v/>
      </c>
      <c r="J8" s="234"/>
      <c r="K8" s="235"/>
      <c r="L8" s="236"/>
      <c r="M8" s="217" t="str">
        <f>IF(N8="","①",IF(N8&gt;O8,"〇","×"))</f>
        <v>①</v>
      </c>
      <c r="N8" s="240"/>
      <c r="O8" s="242"/>
      <c r="P8" s="198" t="str">
        <f>IF(G8="","勝",COUNTIF(G8:O8,"〇"))</f>
        <v>勝</v>
      </c>
      <c r="Q8" s="199"/>
      <c r="R8" s="200" t="str">
        <f>IF(G8="","敗",COUNTIF(G8:O8,"×"))</f>
        <v>敗</v>
      </c>
      <c r="S8" s="201"/>
      <c r="AS8" s="9"/>
      <c r="AU8" s="202"/>
      <c r="AV8" s="202"/>
      <c r="AW8" s="217" t="str">
        <f>IF(AU8="","",VLOOKUP(AU8,登録No.!$A$3:$N$508,2,FALSE))</f>
        <v/>
      </c>
      <c r="AX8" s="218"/>
      <c r="AY8" s="219" t="str">
        <f>IF(AU9="","",VLOOKUP(AU9,登録No.!$A$3:$N$508,2,FALSE))</f>
        <v/>
      </c>
      <c r="AZ8" s="220"/>
      <c r="BA8" s="211" t="str">
        <f>IF(BE6="","",IF(BD6="〇","×","〇"))</f>
        <v/>
      </c>
      <c r="BB8" s="213" t="str">
        <f>IF(BF6="","",BF6)</f>
        <v/>
      </c>
      <c r="BC8" s="215" t="str">
        <f>IF(BE6="","",BE6)</f>
        <v/>
      </c>
      <c r="BD8" s="192"/>
      <c r="BE8" s="193"/>
      <c r="BF8" s="194"/>
      <c r="BG8" s="211" t="str">
        <f>IF(BH8="","①",IF(BH8&gt;BI8,"〇","×"))</f>
        <v>①</v>
      </c>
      <c r="BH8" s="223"/>
      <c r="BI8" s="221"/>
      <c r="BJ8" s="198" t="str">
        <f>IF(BA8="","勝",COUNTIF(BA8:BI8,"〇"))</f>
        <v>勝</v>
      </c>
      <c r="BK8" s="199"/>
      <c r="BL8" s="200" t="str">
        <f>IF(BA8="","敗",COUNTIF(BA8:BI8,"×"))</f>
        <v>敗</v>
      </c>
      <c r="BM8" s="201"/>
      <c r="BU8" s="202"/>
      <c r="BV8" s="202"/>
      <c r="BW8" s="217" t="str">
        <f>IF(BU8="","",VLOOKUP(BU8,登録No.!$A$3:$N$508,2,FALSE))</f>
        <v/>
      </c>
      <c r="BX8" s="218"/>
      <c r="BY8" s="219" t="str">
        <f>IF(BU9="","",VLOOKUP(BU9,登録No.!$A$3:$N$508,2,FALSE))</f>
        <v/>
      </c>
      <c r="BZ8" s="220"/>
      <c r="CA8" s="211" t="str">
        <f>IF(CE6="","",IF(CD6="〇","×","〇"))</f>
        <v/>
      </c>
      <c r="CB8" s="213" t="str">
        <f>IF(CF6="","",CF6)</f>
        <v/>
      </c>
      <c r="CC8" s="215" t="str">
        <f>IF(CE6="","",CE6)</f>
        <v/>
      </c>
      <c r="CD8" s="192"/>
      <c r="CE8" s="193"/>
      <c r="CF8" s="194"/>
      <c r="CG8" s="211" t="s">
        <v>364</v>
      </c>
      <c r="CH8" s="223"/>
      <c r="CI8" s="221"/>
      <c r="CJ8" s="211" t="s">
        <v>367</v>
      </c>
      <c r="CK8" s="223"/>
      <c r="CL8" s="221"/>
      <c r="CM8" s="211" t="s">
        <v>361</v>
      </c>
      <c r="CN8" s="223"/>
      <c r="CO8" s="221"/>
      <c r="CP8" s="211" t="s">
        <v>359</v>
      </c>
      <c r="CQ8" s="223"/>
      <c r="CR8" s="221"/>
      <c r="CS8" s="198" t="str">
        <f>IF(CA8="","勝",COUNTIF(CA8:CO8,"〇"))</f>
        <v>勝</v>
      </c>
      <c r="CT8" s="199"/>
      <c r="CU8" s="200" t="str">
        <f>IF(CB8="","敗",COUNTIF(CA8:CO8,"×"))</f>
        <v>敗</v>
      </c>
      <c r="CV8" s="201"/>
    </row>
    <row r="9" spans="1:100" ht="15" customHeight="1" x14ac:dyDescent="0.55000000000000004">
      <c r="A9" s="202" t="s">
        <v>1268</v>
      </c>
      <c r="B9" s="202"/>
      <c r="C9" s="203" t="str">
        <f>IF(A8="","",VLOOKUP(A8,登録No.!$A$3:$N$508,4,FALSE))</f>
        <v>フレンズ</v>
      </c>
      <c r="D9" s="204"/>
      <c r="E9" s="205" t="str">
        <f>IF(A9="","",VLOOKUP(A9,登録No.!$A$3:$N$508,4,FALSE))</f>
        <v>うさかめ</v>
      </c>
      <c r="F9" s="206"/>
      <c r="G9" s="231"/>
      <c r="H9" s="232"/>
      <c r="I9" s="233"/>
      <c r="J9" s="237"/>
      <c r="K9" s="238"/>
      <c r="L9" s="239"/>
      <c r="M9" s="231"/>
      <c r="N9" s="241"/>
      <c r="O9" s="243"/>
      <c r="P9" s="207" t="str">
        <f>IF(H8="","ゲーム取得率",SUM(H8,N8)/SUM(G8:O8))</f>
        <v>ゲーム取得率</v>
      </c>
      <c r="Q9" s="208"/>
      <c r="R9" s="209" t="s">
        <v>13</v>
      </c>
      <c r="S9" s="210"/>
      <c r="AS9" s="9"/>
      <c r="AU9" s="202"/>
      <c r="AV9" s="202"/>
      <c r="AW9" s="203" t="str">
        <f>IF(AU8="","",VLOOKUP(AU8,登録No.!$A$3:$N$508,4,FALSE))</f>
        <v/>
      </c>
      <c r="AX9" s="204"/>
      <c r="AY9" s="205" t="str">
        <f>IF(AU9="","",VLOOKUP(AU9,登録No.!$A$3:$N$508,4,FALSE))</f>
        <v/>
      </c>
      <c r="AZ9" s="206"/>
      <c r="BA9" s="212"/>
      <c r="BB9" s="214"/>
      <c r="BC9" s="216"/>
      <c r="BD9" s="195"/>
      <c r="BE9" s="196"/>
      <c r="BF9" s="197"/>
      <c r="BG9" s="212"/>
      <c r="BH9" s="224"/>
      <c r="BI9" s="222"/>
      <c r="BJ9" s="207" t="str">
        <f>IF(BB8="","ゲーム取得率",SUM(BB8,BH8)/SUM(BA8:BI8))</f>
        <v>ゲーム取得率</v>
      </c>
      <c r="BK9" s="208"/>
      <c r="BL9" s="209" t="s">
        <v>13</v>
      </c>
      <c r="BM9" s="210"/>
      <c r="BU9" s="202"/>
      <c r="BV9" s="202"/>
      <c r="BW9" s="203" t="str">
        <f>IF(BU8="","",VLOOKUP(BU8,登録No.!$A$3:$N$508,4,FALSE))</f>
        <v/>
      </c>
      <c r="BX9" s="204"/>
      <c r="BY9" s="205" t="str">
        <f>IF(BU9="","",VLOOKUP(BU9,登録No.!$A$3:$N$508,4,FALSE))</f>
        <v/>
      </c>
      <c r="BZ9" s="206"/>
      <c r="CA9" s="212"/>
      <c r="CB9" s="214"/>
      <c r="CC9" s="216"/>
      <c r="CD9" s="195"/>
      <c r="CE9" s="196"/>
      <c r="CF9" s="197"/>
      <c r="CG9" s="212"/>
      <c r="CH9" s="224"/>
      <c r="CI9" s="222"/>
      <c r="CJ9" s="212"/>
      <c r="CK9" s="224"/>
      <c r="CL9" s="222"/>
      <c r="CM9" s="212"/>
      <c r="CN9" s="224"/>
      <c r="CO9" s="222"/>
      <c r="CP9" s="212"/>
      <c r="CQ9" s="224"/>
      <c r="CR9" s="222"/>
      <c r="CS9" s="207" t="str">
        <f>IF(CH8="","ゲーム取得率",SUM(CB8,CH8,CK8,CN8)/SUM(CA8:CO8))</f>
        <v>ゲーム取得率</v>
      </c>
      <c r="CT9" s="208"/>
      <c r="CU9" s="209" t="s">
        <v>13</v>
      </c>
      <c r="CV9" s="210"/>
    </row>
    <row r="10" spans="1:100" ht="15" customHeight="1" x14ac:dyDescent="0.55000000000000004">
      <c r="A10" s="202" t="s">
        <v>1269</v>
      </c>
      <c r="B10" s="202"/>
      <c r="C10" s="217" t="str">
        <f>IF(A10="","",VLOOKUP(A10,登録No.!$A$3:$N$508,2,FALSE))</f>
        <v>安達</v>
      </c>
      <c r="D10" s="218"/>
      <c r="E10" s="219" t="s">
        <v>1270</v>
      </c>
      <c r="F10" s="220"/>
      <c r="G10" s="217" t="str">
        <f>IF(N6="","",IF(M6="〇","×","〇"))</f>
        <v/>
      </c>
      <c r="H10" s="219" t="str">
        <f>IF(O6="","",O6)</f>
        <v/>
      </c>
      <c r="I10" s="220" t="str">
        <f>IF(N6="","",N6)</f>
        <v/>
      </c>
      <c r="J10" s="217" t="str">
        <f>IF(N8="","",IF(M8="〇","×","〇"))</f>
        <v/>
      </c>
      <c r="K10" s="219" t="str">
        <f>IF(O8="","",O8)</f>
        <v/>
      </c>
      <c r="L10" s="220" t="str">
        <f>IF(N8="","",N8)</f>
        <v/>
      </c>
      <c r="M10" s="234"/>
      <c r="N10" s="235"/>
      <c r="O10" s="236"/>
      <c r="P10" s="198" t="str">
        <f>IF(G10="","勝",COUNTIF(G10:O10,"〇"))</f>
        <v>勝</v>
      </c>
      <c r="Q10" s="199"/>
      <c r="R10" s="200" t="str">
        <f>IF(G10="","敗",COUNTIF(G10:O10,"×"))</f>
        <v>敗</v>
      </c>
      <c r="S10" s="201"/>
      <c r="AS10" s="9"/>
      <c r="AU10" s="202"/>
      <c r="AV10" s="202"/>
      <c r="AW10" s="217" t="str">
        <f>IF(AU10="","",VLOOKUP(AU10,登録No.!$A$3:$N$508,2,FALSE))</f>
        <v/>
      </c>
      <c r="AX10" s="218"/>
      <c r="AY10" s="219" t="str">
        <f>IF(AU11="","",VLOOKUP(AU11,登録No.!$A$3:$N$508,2,FALSE))</f>
        <v/>
      </c>
      <c r="AZ10" s="220"/>
      <c r="BA10" s="211" t="str">
        <f>IF(BH6="","",IF(BG6="〇","×","〇"))</f>
        <v/>
      </c>
      <c r="BB10" s="213" t="str">
        <f>IF(BI6="","",BI6)</f>
        <v/>
      </c>
      <c r="BC10" s="215" t="str">
        <f>IF(BH6="","",BH6)</f>
        <v/>
      </c>
      <c r="BD10" s="211" t="str">
        <f>IF(BH8="","",IF(BG8="〇","×","〇"))</f>
        <v/>
      </c>
      <c r="BE10" s="213" t="str">
        <f>IF(BI8="","",BI8)</f>
        <v/>
      </c>
      <c r="BF10" s="215" t="str">
        <f>IF(BH8="","",BH8)</f>
        <v/>
      </c>
      <c r="BG10" s="192"/>
      <c r="BH10" s="193"/>
      <c r="BI10" s="194"/>
      <c r="BJ10" s="198" t="str">
        <f>IF(BA10="","勝",COUNTIF(BA10:BI10,"〇"))</f>
        <v>勝</v>
      </c>
      <c r="BK10" s="199"/>
      <c r="BL10" s="200" t="str">
        <f>IF(BA10="","敗",COUNTIF(BA10:BI10,"×"))</f>
        <v>敗</v>
      </c>
      <c r="BM10" s="201"/>
      <c r="BU10" s="202"/>
      <c r="BV10" s="202"/>
      <c r="BW10" s="217" t="str">
        <f>IF(BU10="","",VLOOKUP(BU10,登録No.!$A$3:$N$508,2,FALSE))</f>
        <v/>
      </c>
      <c r="BX10" s="218"/>
      <c r="BY10" s="219" t="str">
        <f>IF(BU11="","",VLOOKUP(BU11,登録No.!$A$3:$N$508,2,FALSE))</f>
        <v/>
      </c>
      <c r="BZ10" s="220"/>
      <c r="CA10" s="211" t="str">
        <f>IF(CH6="","",IF(CG6="〇","×","〇"))</f>
        <v/>
      </c>
      <c r="CB10" s="213" t="str">
        <f>IF(CI6="","",CI6)</f>
        <v/>
      </c>
      <c r="CC10" s="215" t="str">
        <f>IF(CH6="","",CH6)</f>
        <v/>
      </c>
      <c r="CD10" s="211" t="str">
        <f>IF(CH8="","",IF(CG8="〇","×","〇"))</f>
        <v/>
      </c>
      <c r="CE10" s="213" t="str">
        <f>IF(CI8="","",CI8)</f>
        <v/>
      </c>
      <c r="CF10" s="215" t="str">
        <f>IF(CH8="","",CH8)</f>
        <v/>
      </c>
      <c r="CG10" s="192"/>
      <c r="CH10" s="193"/>
      <c r="CI10" s="194"/>
      <c r="CJ10" s="211" t="str">
        <f>IF(CK10="","②",IF(CK10&gt;CL10,"〇","×"))</f>
        <v>②</v>
      </c>
      <c r="CK10" s="223"/>
      <c r="CL10" s="221"/>
      <c r="CM10" s="211" t="s">
        <v>366</v>
      </c>
      <c r="CN10" s="223"/>
      <c r="CO10" s="221"/>
      <c r="CP10" s="211" t="s">
        <v>362</v>
      </c>
      <c r="CQ10" s="223"/>
      <c r="CR10" s="221"/>
      <c r="CS10" s="198" t="str">
        <f>IF(CB10="","勝",COUNTIF(CA10:CO10,"〇"))</f>
        <v>勝</v>
      </c>
      <c r="CT10" s="199"/>
      <c r="CU10" s="200" t="str">
        <f>IF(CB10="","敗",COUNTIF(CA10:CO10,"×"))</f>
        <v>敗</v>
      </c>
      <c r="CV10" s="201"/>
    </row>
    <row r="11" spans="1:100" ht="15" customHeight="1" x14ac:dyDescent="0.55000000000000004">
      <c r="A11" s="202"/>
      <c r="B11" s="202"/>
      <c r="C11" s="203" t="str">
        <f>IF(A10="","",VLOOKUP(A10,登録No.!$A$3:$N$508,4,FALSE))</f>
        <v>アビックBB</v>
      </c>
      <c r="D11" s="204"/>
      <c r="E11" s="205" t="s">
        <v>1230</v>
      </c>
      <c r="F11" s="206"/>
      <c r="G11" s="231"/>
      <c r="H11" s="232"/>
      <c r="I11" s="233"/>
      <c r="J11" s="231"/>
      <c r="K11" s="232"/>
      <c r="L11" s="233"/>
      <c r="M11" s="237"/>
      <c r="N11" s="238"/>
      <c r="O11" s="239"/>
      <c r="P11" s="207" t="str">
        <f>IF(G10="","ゲーム取得率",SUM(H10,K10)/SUM(G10:O10))</f>
        <v>ゲーム取得率</v>
      </c>
      <c r="Q11" s="208"/>
      <c r="R11" s="209" t="s">
        <v>13</v>
      </c>
      <c r="S11" s="210"/>
      <c r="AS11" s="9"/>
      <c r="AU11" s="202"/>
      <c r="AV11" s="202"/>
      <c r="AW11" s="203" t="str">
        <f>IF(AU10="","",VLOOKUP(AU10,登録No.!$A$3:$N$508,4,FALSE))</f>
        <v/>
      </c>
      <c r="AX11" s="204"/>
      <c r="AY11" s="205" t="str">
        <f>IF(AU11="","",VLOOKUP(AU11,登録No.!$A$3:$N$508,4,FALSE))</f>
        <v/>
      </c>
      <c r="AZ11" s="206"/>
      <c r="BA11" s="212"/>
      <c r="BB11" s="214"/>
      <c r="BC11" s="216"/>
      <c r="BD11" s="212"/>
      <c r="BE11" s="214"/>
      <c r="BF11" s="216"/>
      <c r="BG11" s="195"/>
      <c r="BH11" s="196"/>
      <c r="BI11" s="197"/>
      <c r="BJ11" s="207" t="str">
        <f>IF(BA10="","ゲーム取得率",SUM(BB10,BE10)/SUM(BA10:BI10))</f>
        <v>ゲーム取得率</v>
      </c>
      <c r="BK11" s="208"/>
      <c r="BL11" s="209" t="s">
        <v>13</v>
      </c>
      <c r="BM11" s="210"/>
      <c r="BU11" s="202"/>
      <c r="BV11" s="202"/>
      <c r="BW11" s="203" t="str">
        <f>IF(BU10="","",VLOOKUP(BU10,登録No.!$A$3:$N$508,4,FALSE))</f>
        <v/>
      </c>
      <c r="BX11" s="204"/>
      <c r="BY11" s="205" t="str">
        <f>IF(BU11="","",VLOOKUP(BU11,登録No.!$A$3:$N$508,4,FALSE))</f>
        <v/>
      </c>
      <c r="BZ11" s="206"/>
      <c r="CA11" s="212"/>
      <c r="CB11" s="214"/>
      <c r="CC11" s="216"/>
      <c r="CD11" s="212"/>
      <c r="CE11" s="214"/>
      <c r="CF11" s="216"/>
      <c r="CG11" s="195"/>
      <c r="CH11" s="196"/>
      <c r="CI11" s="197"/>
      <c r="CJ11" s="212"/>
      <c r="CK11" s="224"/>
      <c r="CL11" s="222"/>
      <c r="CM11" s="212"/>
      <c r="CN11" s="224"/>
      <c r="CO11" s="222"/>
      <c r="CP11" s="212"/>
      <c r="CQ11" s="224"/>
      <c r="CR11" s="222"/>
      <c r="CS11" s="207" t="str">
        <f>IF(CB10="","ゲーム取得率",SUM(CB10,CE10,CK10,CN10)/SUM(CA10:CO10))</f>
        <v>ゲーム取得率</v>
      </c>
      <c r="CT11" s="208"/>
      <c r="CU11" s="209" t="s">
        <v>13</v>
      </c>
      <c r="CV11" s="210"/>
    </row>
    <row r="12" spans="1:100" ht="15" customHeight="1" x14ac:dyDescent="0.55000000000000004">
      <c r="C12" s="2" t="s">
        <v>1328</v>
      </c>
      <c r="AS12" s="9"/>
      <c r="AU12" s="2"/>
      <c r="AV12" s="2"/>
      <c r="AW12" s="2"/>
      <c r="AX12" s="2"/>
      <c r="AY12" s="2"/>
      <c r="AZ12" s="2"/>
      <c r="BA12" s="2"/>
      <c r="BB12" s="2"/>
      <c r="BC12" s="2"/>
      <c r="BD12" s="2"/>
      <c r="BE12" s="2"/>
      <c r="BF12" s="2"/>
      <c r="BG12" s="2"/>
      <c r="BH12" s="2"/>
      <c r="BI12" s="2"/>
      <c r="BJ12" s="2"/>
      <c r="BK12" s="2"/>
      <c r="BL12" s="2"/>
      <c r="BM12" s="2"/>
      <c r="BO12" s="2"/>
      <c r="BP12" s="2"/>
      <c r="BQ12" s="2"/>
      <c r="BR12" s="2"/>
      <c r="BU12" s="165"/>
      <c r="BV12" s="165"/>
      <c r="BW12" s="180"/>
      <c r="BX12" s="181"/>
      <c r="BZ12" s="182"/>
      <c r="CA12" s="250"/>
      <c r="CB12" s="252"/>
      <c r="CC12" s="253"/>
      <c r="CD12" s="250"/>
      <c r="CE12" s="252"/>
      <c r="CF12" s="253"/>
      <c r="CG12" s="250"/>
      <c r="CH12" s="252"/>
      <c r="CI12" s="253"/>
      <c r="CJ12" s="254"/>
      <c r="CK12" s="255"/>
      <c r="CL12" s="256"/>
      <c r="CM12" s="250"/>
      <c r="CN12" s="251"/>
      <c r="CO12" s="249"/>
      <c r="CP12" s="250"/>
      <c r="CQ12" s="251"/>
      <c r="CR12" s="249"/>
      <c r="CS12" s="183"/>
      <c r="CT12" s="184"/>
      <c r="CU12" s="185"/>
      <c r="CV12" s="186"/>
    </row>
    <row r="13" spans="1:100" ht="15" customHeight="1" x14ac:dyDescent="0.55000000000000004">
      <c r="AS13" s="9"/>
      <c r="AU13" s="2"/>
      <c r="AV13" s="2"/>
      <c r="AW13" s="2"/>
      <c r="AX13" s="2"/>
      <c r="AY13" s="2"/>
      <c r="AZ13" s="2"/>
      <c r="BA13" s="2"/>
      <c r="BB13" s="2"/>
      <c r="BC13" s="2"/>
      <c r="BD13" s="2"/>
      <c r="BE13" s="2"/>
      <c r="BF13" s="2"/>
      <c r="BG13" s="2"/>
      <c r="BH13" s="2"/>
      <c r="BI13" s="2"/>
      <c r="BJ13" s="2"/>
      <c r="BK13" s="2"/>
      <c r="BL13" s="2"/>
      <c r="BM13" s="2"/>
      <c r="BO13" s="2"/>
      <c r="BP13" s="2"/>
      <c r="BQ13" s="2"/>
      <c r="BR13" s="2"/>
      <c r="BU13" s="165"/>
      <c r="BV13" s="165"/>
      <c r="BW13" s="180"/>
      <c r="BX13" s="181"/>
      <c r="BZ13" s="182"/>
      <c r="CA13" s="250"/>
      <c r="CB13" s="252"/>
      <c r="CC13" s="253"/>
      <c r="CD13" s="250"/>
      <c r="CE13" s="252"/>
      <c r="CF13" s="253"/>
      <c r="CG13" s="250"/>
      <c r="CH13" s="252"/>
      <c r="CI13" s="253"/>
      <c r="CJ13" s="254"/>
      <c r="CK13" s="255"/>
      <c r="CL13" s="256"/>
      <c r="CM13" s="250"/>
      <c r="CN13" s="251"/>
      <c r="CO13" s="249"/>
      <c r="CP13" s="250"/>
      <c r="CQ13" s="251"/>
      <c r="CR13" s="249"/>
      <c r="CS13" s="183"/>
      <c r="CT13" s="184"/>
      <c r="CU13" s="185"/>
      <c r="CV13" s="186"/>
    </row>
    <row r="14" spans="1:100" ht="15" customHeight="1" x14ac:dyDescent="0.55000000000000004">
      <c r="A14" s="1"/>
      <c r="B14" s="1"/>
      <c r="C14" s="2" t="s">
        <v>1329</v>
      </c>
      <c r="D14" s="1"/>
      <c r="E14" s="1"/>
      <c r="F14" s="1"/>
      <c r="G14" s="1"/>
      <c r="H14" s="1"/>
      <c r="I14" s="1"/>
      <c r="J14" s="1"/>
      <c r="K14" s="1"/>
      <c r="L14" s="1"/>
      <c r="M14" s="1"/>
      <c r="N14" s="1"/>
      <c r="O14" s="1"/>
      <c r="P14" s="1"/>
      <c r="Q14" s="1"/>
      <c r="R14" s="1"/>
      <c r="S14" s="1"/>
      <c r="AS14" s="9"/>
      <c r="AW14" s="2" t="s">
        <v>11</v>
      </c>
      <c r="BN14" s="1"/>
      <c r="BU14" s="202"/>
      <c r="BV14" s="202"/>
      <c r="BW14" s="203" t="e">
        <f>IF(#REF!="","",VLOOKUP(#REF!,登録No.!$A$3:$N$508,4,FALSE))</f>
        <v>#REF!</v>
      </c>
      <c r="BX14" s="204"/>
      <c r="BY14" s="205" t="str">
        <f>IF(BU14="","",VLOOKUP(BU14,登録No.!$A$3:$N$508,4,FALSE))</f>
        <v/>
      </c>
      <c r="BZ14" s="206"/>
      <c r="CA14" s="212"/>
      <c r="CB14" s="214"/>
      <c r="CC14" s="216"/>
      <c r="CD14" s="212"/>
      <c r="CE14" s="214"/>
      <c r="CF14" s="216"/>
      <c r="CG14" s="212"/>
      <c r="CH14" s="214"/>
      <c r="CI14" s="216"/>
      <c r="CJ14" s="195"/>
      <c r="CK14" s="196"/>
      <c r="CL14" s="197"/>
      <c r="CM14" s="212"/>
      <c r="CN14" s="224"/>
      <c r="CO14" s="222"/>
      <c r="CP14" s="212"/>
      <c r="CQ14" s="224"/>
      <c r="CR14" s="222"/>
      <c r="CS14" s="207" t="e">
        <f>IF(#REF!="","ゲーム取得率",SUM(#REF!,#REF!,#REF!,#REF!)/SUM(#REF!))</f>
        <v>#REF!</v>
      </c>
      <c r="CT14" s="208"/>
      <c r="CU14" s="209" t="s">
        <v>13</v>
      </c>
      <c r="CV14" s="210"/>
    </row>
    <row r="15" spans="1:100" ht="15" customHeight="1" x14ac:dyDescent="0.55000000000000004">
      <c r="A15" s="10" t="s">
        <v>7</v>
      </c>
      <c r="B15" s="1"/>
      <c r="C15" s="225" t="s">
        <v>1195</v>
      </c>
      <c r="D15" s="226"/>
      <c r="E15" s="226"/>
      <c r="F15" s="227"/>
      <c r="G15" s="16" t="str">
        <f>C16</f>
        <v>片岡</v>
      </c>
      <c r="H15" s="17" t="s">
        <v>15</v>
      </c>
      <c r="I15" s="18" t="str">
        <f>E16</f>
        <v>山本</v>
      </c>
      <c r="J15" s="16" t="str">
        <f>C18</f>
        <v>中田</v>
      </c>
      <c r="K15" s="17" t="s">
        <v>15</v>
      </c>
      <c r="L15" s="18" t="str">
        <f>E18</f>
        <v>安井</v>
      </c>
      <c r="M15" s="16" t="str">
        <f>C20</f>
        <v>平塚</v>
      </c>
      <c r="N15" s="17" t="s">
        <v>15</v>
      </c>
      <c r="O15" s="18" t="str">
        <f>E20</f>
        <v>東</v>
      </c>
      <c r="P15" s="228" t="s">
        <v>0</v>
      </c>
      <c r="Q15" s="228"/>
      <c r="R15" s="228"/>
      <c r="S15" s="228"/>
      <c r="AS15" s="9"/>
      <c r="AU15" s="10" t="s">
        <v>8</v>
      </c>
      <c r="AW15" s="225" t="s">
        <v>6</v>
      </c>
      <c r="AX15" s="226"/>
      <c r="AY15" s="226"/>
      <c r="AZ15" s="227"/>
      <c r="BA15" s="16" t="str">
        <f>AW16</f>
        <v/>
      </c>
      <c r="BB15" s="17" t="s">
        <v>15</v>
      </c>
      <c r="BC15" s="18" t="str">
        <f>AY16</f>
        <v/>
      </c>
      <c r="BD15" s="16" t="str">
        <f>AW18</f>
        <v/>
      </c>
      <c r="BE15" s="17" t="s">
        <v>15</v>
      </c>
      <c r="BF15" s="18" t="str">
        <f>AY18</f>
        <v/>
      </c>
      <c r="BG15" s="16" t="str">
        <f>AW20</f>
        <v/>
      </c>
      <c r="BH15" s="17" t="s">
        <v>15</v>
      </c>
      <c r="BI15" s="18" t="str">
        <f>AY20</f>
        <v/>
      </c>
      <c r="BJ15" s="16" t="e">
        <f>#REF!</f>
        <v>#REF!</v>
      </c>
      <c r="BK15" s="17" t="s">
        <v>15</v>
      </c>
      <c r="BL15" s="18" t="e">
        <f>#REF!</f>
        <v>#REF!</v>
      </c>
      <c r="BM15" s="228" t="s">
        <v>0</v>
      </c>
      <c r="BN15" s="228"/>
      <c r="BO15" s="228"/>
      <c r="BP15" s="228"/>
      <c r="BU15" s="202"/>
      <c r="BV15" s="202"/>
      <c r="BW15" s="217" t="str">
        <f>IF(BU15="","",VLOOKUP(BU15,登録No.!$A$3:$N$508,2,FALSE))</f>
        <v/>
      </c>
      <c r="BX15" s="218"/>
      <c r="BY15" s="219" t="str">
        <f>IF(BU16="","",VLOOKUP(BU16,登録No.!$A$3:$N$508,2,FALSE))</f>
        <v/>
      </c>
      <c r="BZ15" s="220"/>
      <c r="CA15" s="211" t="str">
        <f>IF(CN6="","",IF(CM6="〇","×","〇"))</f>
        <v/>
      </c>
      <c r="CB15" s="213" t="str">
        <f>IF(CO6="","",CO6)</f>
        <v/>
      </c>
      <c r="CC15" s="215" t="str">
        <f>IF(CN6="","",CN6)</f>
        <v/>
      </c>
      <c r="CD15" s="211" t="str">
        <f>IF(CN8="","",IF(CM8="〇","×","〇"))</f>
        <v/>
      </c>
      <c r="CE15" s="213" t="str">
        <f>IF(CO8="","",CO8)</f>
        <v/>
      </c>
      <c r="CF15" s="215" t="str">
        <f>IF(CN8="","",CN8)</f>
        <v/>
      </c>
      <c r="CG15" s="211" t="str">
        <f>IF(CN10="","",IF(CM10="〇","×","〇"))</f>
        <v/>
      </c>
      <c r="CH15" s="213" t="str">
        <f>IF(CO10="","",CO10)</f>
        <v/>
      </c>
      <c r="CI15" s="215" t="str">
        <f>IF(CN10="","",CN10)</f>
        <v/>
      </c>
      <c r="CJ15" s="211" t="e">
        <f>IF(#REF!="","",IF(#REF!="〇","×","〇"))</f>
        <v>#REF!</v>
      </c>
      <c r="CK15" s="213" t="e">
        <f>IF(#REF!="","",#REF!)</f>
        <v>#REF!</v>
      </c>
      <c r="CL15" s="215" t="e">
        <f>IF(#REF!="","",#REF!)</f>
        <v>#REF!</v>
      </c>
      <c r="CM15" s="192"/>
      <c r="CN15" s="193"/>
      <c r="CO15" s="194"/>
      <c r="CP15" s="211" t="s">
        <v>356</v>
      </c>
      <c r="CQ15" s="223"/>
      <c r="CR15" s="221"/>
      <c r="CS15" s="198" t="str">
        <f>IF(CB15="","勝",COUNTIF(CA15:CO15,"〇"))</f>
        <v>勝</v>
      </c>
      <c r="CT15" s="199"/>
      <c r="CU15" s="200" t="str">
        <f>IF(CB15="","敗",COUNTIF(CA15:CO15,"×"))</f>
        <v>敗</v>
      </c>
      <c r="CV15" s="201"/>
    </row>
    <row r="16" spans="1:100" ht="15" customHeight="1" x14ac:dyDescent="0.55000000000000004">
      <c r="A16" s="202" t="s">
        <v>1263</v>
      </c>
      <c r="B16" s="202"/>
      <c r="C16" s="217" t="str">
        <f>IF(A16="","",VLOOKUP(A16,登録No.!$A$3:$N$508,2,FALSE))</f>
        <v>片岡</v>
      </c>
      <c r="D16" s="218"/>
      <c r="E16" s="219" t="str">
        <f>IF(A17="","",VLOOKUP(A17,登録No.!$A$3:$N$508,2,FALSE))</f>
        <v>山本</v>
      </c>
      <c r="F16" s="220"/>
      <c r="G16" s="234"/>
      <c r="H16" s="235"/>
      <c r="I16" s="236"/>
      <c r="J16" s="217" t="str">
        <f>IF(K16="","③",IF(K16&gt;L16,"〇","×"))</f>
        <v>③</v>
      </c>
      <c r="K16" s="240"/>
      <c r="L16" s="242"/>
      <c r="M16" s="217" t="str">
        <f>IF(N16="","②",IF(N16&gt;O16,"〇","×"))</f>
        <v>②</v>
      </c>
      <c r="N16" s="240"/>
      <c r="O16" s="242"/>
      <c r="P16" s="198" t="str">
        <f>IF(K16="","勝",COUNTIF(G16:O16,"〇"))</f>
        <v>勝</v>
      </c>
      <c r="Q16" s="199"/>
      <c r="R16" s="200" t="str">
        <f>IF(K16="","敗",COUNTIF(G16:O16,"×"))</f>
        <v>敗</v>
      </c>
      <c r="S16" s="201"/>
      <c r="AS16" s="9"/>
      <c r="AU16" s="202"/>
      <c r="AV16" s="202"/>
      <c r="AW16" s="217" t="str">
        <f>IF(AU16="","",VLOOKUP(AU16,登録No.!$A$3:$N$508,2,FALSE))</f>
        <v/>
      </c>
      <c r="AX16" s="218"/>
      <c r="AY16" s="219" t="str">
        <f>IF(AU17="","",VLOOKUP(AU17,登録No.!$A$3:$N$508,2,FALSE))</f>
        <v/>
      </c>
      <c r="AZ16" s="220"/>
      <c r="BA16" s="192"/>
      <c r="BB16" s="193"/>
      <c r="BC16" s="194"/>
      <c r="BD16" s="211" t="str">
        <f>IF(BE16="","⑥",IF(BE16&gt;BF16,"〇","×"))</f>
        <v>⑥</v>
      </c>
      <c r="BE16" s="223"/>
      <c r="BF16" s="221"/>
      <c r="BG16" s="211" t="str">
        <f>IF(BH16="","④",IF(BH16&gt;BI16,"〇","×"))</f>
        <v>④</v>
      </c>
      <c r="BH16" s="223"/>
      <c r="BI16" s="221"/>
      <c r="BJ16" s="211" t="str">
        <f>IF(BK16="","②",IF(BK16&gt;BL16,"〇","×"))</f>
        <v>②</v>
      </c>
      <c r="BK16" s="223"/>
      <c r="BL16" s="221"/>
      <c r="BM16" s="198" t="str">
        <f>IF(BE16="","勝",COUNTIF(BA16:BL16,"〇"))</f>
        <v>勝</v>
      </c>
      <c r="BN16" s="199"/>
      <c r="BO16" s="200" t="str">
        <f>IF(BE16="","敗",COUNTIF(BA16:BL16,"×"))</f>
        <v>敗</v>
      </c>
      <c r="BP16" s="201"/>
      <c r="BU16" s="202"/>
      <c r="BV16" s="202"/>
      <c r="BW16" s="203" t="str">
        <f>IF(BU15="","",VLOOKUP(BU15,登録No.!$A$3:$N$508,4,FALSE))</f>
        <v/>
      </c>
      <c r="BX16" s="204"/>
      <c r="BY16" s="205" t="str">
        <f>IF(BU16="","",VLOOKUP(BU16,登録No.!$A$3:$N$508,4,FALSE))</f>
        <v/>
      </c>
      <c r="BZ16" s="206"/>
      <c r="CA16" s="212"/>
      <c r="CB16" s="214"/>
      <c r="CC16" s="216"/>
      <c r="CD16" s="212"/>
      <c r="CE16" s="214"/>
      <c r="CF16" s="216"/>
      <c r="CG16" s="212"/>
      <c r="CH16" s="214"/>
      <c r="CI16" s="216"/>
      <c r="CJ16" s="212"/>
      <c r="CK16" s="214"/>
      <c r="CL16" s="216"/>
      <c r="CM16" s="195"/>
      <c r="CN16" s="196"/>
      <c r="CO16" s="197"/>
      <c r="CP16" s="212"/>
      <c r="CQ16" s="224"/>
      <c r="CR16" s="222"/>
      <c r="CS16" s="207" t="str">
        <f>IF(CB15="","ゲーム取得率",SUM(CB15,CE15,CH15,CK15)/SUM(CA15:CO15))</f>
        <v>ゲーム取得率</v>
      </c>
      <c r="CT16" s="208"/>
      <c r="CU16" s="209" t="s">
        <v>13</v>
      </c>
      <c r="CV16" s="210"/>
    </row>
    <row r="17" spans="1:100" ht="15" customHeight="1" x14ac:dyDescent="0.55000000000000004">
      <c r="A17" s="202" t="s">
        <v>1264</v>
      </c>
      <c r="B17" s="202"/>
      <c r="C17" s="203" t="str">
        <f>IF(A16="","",VLOOKUP(A16,登録No.!$A$3:$N$508,4,FALSE))</f>
        <v>うさかめ</v>
      </c>
      <c r="D17" s="204"/>
      <c r="E17" s="205" t="str">
        <f>IF(A17="","",VLOOKUP(A17,登録No.!$A$3:$N$508,4,FALSE))</f>
        <v>うさかめ</v>
      </c>
      <c r="F17" s="206"/>
      <c r="G17" s="237"/>
      <c r="H17" s="238"/>
      <c r="I17" s="239"/>
      <c r="J17" s="231"/>
      <c r="K17" s="241"/>
      <c r="L17" s="243"/>
      <c r="M17" s="231"/>
      <c r="N17" s="241"/>
      <c r="O17" s="243"/>
      <c r="P17" s="207" t="str">
        <f>IF(K16="","ゲーム取得率",SUM(K16,N16)/SUM(G16:O16))</f>
        <v>ゲーム取得率</v>
      </c>
      <c r="Q17" s="208"/>
      <c r="R17" s="209" t="s">
        <v>13</v>
      </c>
      <c r="S17" s="210"/>
      <c r="AS17" s="9"/>
      <c r="AU17" s="202"/>
      <c r="AV17" s="202"/>
      <c r="AW17" s="203" t="str">
        <f>IF(AU16="","",VLOOKUP(AU16,登録No.!$A$3:$N$508,4,FALSE))</f>
        <v/>
      </c>
      <c r="AX17" s="204"/>
      <c r="AY17" s="205" t="str">
        <f>IF(AU17="","",VLOOKUP(AU17,登録No.!$A$3:$N$508,4,FALSE))</f>
        <v/>
      </c>
      <c r="AZ17" s="206"/>
      <c r="BA17" s="195"/>
      <c r="BB17" s="196"/>
      <c r="BC17" s="197"/>
      <c r="BD17" s="212"/>
      <c r="BE17" s="224"/>
      <c r="BF17" s="222"/>
      <c r="BG17" s="212"/>
      <c r="BH17" s="224"/>
      <c r="BI17" s="222"/>
      <c r="BJ17" s="212"/>
      <c r="BK17" s="224"/>
      <c r="BL17" s="222"/>
      <c r="BM17" s="207" t="str">
        <f>IF(BE16="","ゲーム取得率",SUM(BE16,BH16,BK16)/SUM(BD16:BL16))</f>
        <v>ゲーム取得率</v>
      </c>
      <c r="BN17" s="208"/>
      <c r="BO17" s="209" t="s">
        <v>13</v>
      </c>
      <c r="BP17" s="210"/>
      <c r="BU17" s="202"/>
      <c r="BV17" s="202"/>
      <c r="BW17" s="217" t="str">
        <f>IF(BU17="","",VLOOKUP(BU17,登録No.!$A$3:$N$508,2,FALSE))</f>
        <v/>
      </c>
      <c r="BX17" s="218"/>
      <c r="BY17" s="219" t="str">
        <f>IF(BU18="","",VLOOKUP(BU18,登録No.!$A$3:$N$508,2,FALSE))</f>
        <v/>
      </c>
      <c r="BZ17" s="220"/>
      <c r="CA17" s="211" t="str">
        <f>IF(CQ6="","",IF(CP6="〇","×","〇"))</f>
        <v/>
      </c>
      <c r="CB17" s="213" t="str">
        <f>IF(CR8="","",CR8)</f>
        <v/>
      </c>
      <c r="CC17" s="215" t="str">
        <f>IF(CQ8="","",CQ8)</f>
        <v/>
      </c>
      <c r="CD17" s="211" t="str">
        <f>IF(CQ8="","",IF(CP8="〇","×","〇"))</f>
        <v/>
      </c>
      <c r="CE17" s="213" t="str">
        <f>IF(CR8="","",CR8)</f>
        <v/>
      </c>
      <c r="CF17" s="215" t="str">
        <f>IF(CQ8="","",CQ8)</f>
        <v/>
      </c>
      <c r="CG17" s="211" t="str">
        <f>IF(CQ10="","",IF(CP10="〇","×","〇"))</f>
        <v/>
      </c>
      <c r="CH17" s="213" t="str">
        <f>IF(CR10="","",CR10)</f>
        <v/>
      </c>
      <c r="CI17" s="215" t="str">
        <f>IF(CQ10="","",CQ10)</f>
        <v/>
      </c>
      <c r="CJ17" s="211" t="e">
        <f>IF(#REF!="","",IF(#REF!="〇","×","〇"))</f>
        <v>#REF!</v>
      </c>
      <c r="CK17" s="213" t="e">
        <f>IF(#REF!="","",#REF!)</f>
        <v>#REF!</v>
      </c>
      <c r="CL17" s="215" t="e">
        <f>IF(#REF!="","",#REF!)</f>
        <v>#REF!</v>
      </c>
      <c r="CM17" s="211" t="str">
        <f>IF(CQ15="","",IF(CP15="〇","×","〇"))</f>
        <v/>
      </c>
      <c r="CN17" s="213" t="str">
        <f>IF(CR15="","",CR15)</f>
        <v/>
      </c>
      <c r="CO17" s="215" t="str">
        <f>IF(CQ15="","",CQ15)</f>
        <v/>
      </c>
      <c r="CP17" s="192"/>
      <c r="CQ17" s="193"/>
      <c r="CR17" s="194"/>
      <c r="CS17" s="198" t="str">
        <f>IF(CB17="","勝",COUNTIF(CA17:CO17,"〇"))</f>
        <v>勝</v>
      </c>
      <c r="CT17" s="199"/>
      <c r="CU17" s="200" t="str">
        <f>IF(CB17="","敗",COUNTIF(CA17:CO17,"×"))</f>
        <v>敗</v>
      </c>
      <c r="CV17" s="201"/>
    </row>
    <row r="18" spans="1:100" ht="15" customHeight="1" x14ac:dyDescent="0.55000000000000004">
      <c r="A18" s="202" t="s">
        <v>1261</v>
      </c>
      <c r="B18" s="202"/>
      <c r="C18" s="217" t="str">
        <f>IF(A18="","",VLOOKUP(A18,登録No.!$A$3:$N$508,2,FALSE))</f>
        <v>中田</v>
      </c>
      <c r="D18" s="218"/>
      <c r="E18" s="219" t="str">
        <f>IF(A19="","",VLOOKUP(A19,登録No.!$A$3:$N$508,2,FALSE))</f>
        <v>安井</v>
      </c>
      <c r="F18" s="220"/>
      <c r="G18" s="217" t="str">
        <f>IF(J16="③","",IF(J16="〇","×","〇"))</f>
        <v/>
      </c>
      <c r="H18" s="219" t="str">
        <f>IF(L16="","",L16)</f>
        <v/>
      </c>
      <c r="I18" s="220" t="str">
        <f>IF(K16="","",K16)</f>
        <v/>
      </c>
      <c r="J18" s="234"/>
      <c r="K18" s="235"/>
      <c r="L18" s="236"/>
      <c r="M18" s="217" t="str">
        <f>IF(N18="","①",IF(N18&gt;O18,"〇","×"))</f>
        <v>①</v>
      </c>
      <c r="N18" s="240"/>
      <c r="O18" s="242"/>
      <c r="P18" s="198" t="str">
        <f>IF(G18="","勝",COUNTIF(G18:O18,"〇"))</f>
        <v>勝</v>
      </c>
      <c r="Q18" s="199"/>
      <c r="R18" s="200" t="str">
        <f>IF(G18="","敗",COUNTIF(G18:O18,"×"))</f>
        <v>敗</v>
      </c>
      <c r="S18" s="201"/>
      <c r="AS18" s="9"/>
      <c r="AU18" s="202"/>
      <c r="AV18" s="202"/>
      <c r="AW18" s="217" t="str">
        <f>IF(AU18="","",VLOOKUP(AU18,登録No.!$A$3:$N$508,2,FALSE))</f>
        <v/>
      </c>
      <c r="AX18" s="218"/>
      <c r="AY18" s="219" t="str">
        <f>IF(AU19="","",VLOOKUP(AU19,登録No.!$A$3:$N$508,2,FALSE))</f>
        <v/>
      </c>
      <c r="AZ18" s="220"/>
      <c r="BA18" s="211" t="str">
        <f>IF(BE16="","",IF(BD16="〇","×","〇"))</f>
        <v/>
      </c>
      <c r="BB18" s="213" t="str">
        <f>IF(BF16="","",BF16)</f>
        <v/>
      </c>
      <c r="BC18" s="215" t="str">
        <f>IF(BE16="","",BE16)</f>
        <v/>
      </c>
      <c r="BD18" s="192"/>
      <c r="BE18" s="193"/>
      <c r="BF18" s="194"/>
      <c r="BG18" s="211" t="str">
        <f>IF(BH18="","①",IF(BH18&gt;BI18,"〇","×"))</f>
        <v>①</v>
      </c>
      <c r="BH18" s="223"/>
      <c r="BI18" s="221"/>
      <c r="BJ18" s="211" t="str">
        <f>IF(BK18="","③",IF(BK18&gt;BL18,"〇","×"))</f>
        <v>③</v>
      </c>
      <c r="BK18" s="223"/>
      <c r="BL18" s="221"/>
      <c r="BM18" s="198" t="str">
        <f>IF(BA18="","勝",COUNTIF(BA18:BL18,"〇"))</f>
        <v>勝</v>
      </c>
      <c r="BN18" s="199"/>
      <c r="BO18" s="200" t="str">
        <f>IF(BA18="","敗",COUNTIF(BA18:BL18,"×"))</f>
        <v>敗</v>
      </c>
      <c r="BP18" s="201"/>
      <c r="BU18" s="202"/>
      <c r="BV18" s="202"/>
      <c r="BW18" s="203" t="str">
        <f>IF(BU17="","",VLOOKUP(BU17,登録No.!$A$3:$N$508,4,FALSE))</f>
        <v/>
      </c>
      <c r="BX18" s="204"/>
      <c r="BY18" s="205" t="str">
        <f>IF(BU18="","",VLOOKUP(BU18,登録No.!$A$3:$N$508,4,FALSE))</f>
        <v/>
      </c>
      <c r="BZ18" s="206"/>
      <c r="CA18" s="212"/>
      <c r="CB18" s="214"/>
      <c r="CC18" s="216"/>
      <c r="CD18" s="212"/>
      <c r="CE18" s="214"/>
      <c r="CF18" s="216"/>
      <c r="CG18" s="212"/>
      <c r="CH18" s="214"/>
      <c r="CI18" s="216"/>
      <c r="CJ18" s="212"/>
      <c r="CK18" s="214"/>
      <c r="CL18" s="216"/>
      <c r="CM18" s="212"/>
      <c r="CN18" s="214"/>
      <c r="CO18" s="216"/>
      <c r="CP18" s="195"/>
      <c r="CQ18" s="196"/>
      <c r="CR18" s="197"/>
      <c r="CS18" s="207" t="str">
        <f>IF(CB17="","ゲーム取得率",SUM(CB17,CE17,CH17,CK17)/SUM(CA17:CO17))</f>
        <v>ゲーム取得率</v>
      </c>
      <c r="CT18" s="208"/>
      <c r="CU18" s="209" t="s">
        <v>13</v>
      </c>
      <c r="CV18" s="210"/>
    </row>
    <row r="19" spans="1:100" ht="15" customHeight="1" x14ac:dyDescent="0.55000000000000004">
      <c r="A19" s="202" t="s">
        <v>1262</v>
      </c>
      <c r="B19" s="202"/>
      <c r="C19" s="203" t="str">
        <f>IF(A18="","",VLOOKUP(A18,登録No.!$A$3:$N$508,4,FALSE))</f>
        <v>うさかめ</v>
      </c>
      <c r="D19" s="204"/>
      <c r="E19" s="205" t="str">
        <f>IF(A19="","",VLOOKUP(A19,登録No.!$A$3:$N$508,4,FALSE))</f>
        <v>うさかめ</v>
      </c>
      <c r="F19" s="206"/>
      <c r="G19" s="231"/>
      <c r="H19" s="232"/>
      <c r="I19" s="233"/>
      <c r="J19" s="237"/>
      <c r="K19" s="238"/>
      <c r="L19" s="239"/>
      <c r="M19" s="231"/>
      <c r="N19" s="241"/>
      <c r="O19" s="243"/>
      <c r="P19" s="207" t="str">
        <f>IF(H18="","ゲーム取得率",SUM(H18,N18)/SUM(G18:O18))</f>
        <v>ゲーム取得率</v>
      </c>
      <c r="Q19" s="208"/>
      <c r="R19" s="209" t="s">
        <v>13</v>
      </c>
      <c r="S19" s="210"/>
      <c r="AS19" s="9"/>
      <c r="AU19" s="202"/>
      <c r="AV19" s="202"/>
      <c r="AW19" s="203" t="str">
        <f>IF(AU18="","",VLOOKUP(AU18,登録No.!$A$3:$N$508,4,FALSE))</f>
        <v/>
      </c>
      <c r="AX19" s="204"/>
      <c r="AY19" s="205" t="str">
        <f>IF(AU19="","",VLOOKUP(AU19,登録No.!$A$3:$N$508,4,FALSE))</f>
        <v/>
      </c>
      <c r="AZ19" s="206"/>
      <c r="BA19" s="212"/>
      <c r="BB19" s="214"/>
      <c r="BC19" s="216"/>
      <c r="BD19" s="195"/>
      <c r="BE19" s="196"/>
      <c r="BF19" s="197"/>
      <c r="BG19" s="212"/>
      <c r="BH19" s="224"/>
      <c r="BI19" s="222"/>
      <c r="BJ19" s="212"/>
      <c r="BK19" s="224"/>
      <c r="BL19" s="222"/>
      <c r="BM19" s="207" t="str">
        <f>IF(BA18="","ゲーム取得率",SUM(BB18,BH18,BK18)/SUM(BA18:BL18))</f>
        <v>ゲーム取得率</v>
      </c>
      <c r="BN19" s="208"/>
      <c r="BO19" s="209" t="s">
        <v>13</v>
      </c>
      <c r="BP19" s="210"/>
      <c r="CL19" s="1"/>
      <c r="CM19" s="1"/>
      <c r="CN19" s="1"/>
      <c r="CP19" s="1"/>
      <c r="CQ19" s="1"/>
    </row>
    <row r="20" spans="1:100" ht="15" customHeight="1" x14ac:dyDescent="0.55000000000000004">
      <c r="A20" s="202" t="s">
        <v>1265</v>
      </c>
      <c r="B20" s="202"/>
      <c r="C20" s="217" t="str">
        <f>IF(A20="","",VLOOKUP(A20,登録No.!$A$3:$N$508,2,FALSE))</f>
        <v>平塚</v>
      </c>
      <c r="D20" s="218"/>
      <c r="E20" s="219" t="str">
        <f>IF(A21="","",VLOOKUP(A21,登録No.!$A$3:$N$508,2,FALSE))</f>
        <v>東</v>
      </c>
      <c r="F20" s="220"/>
      <c r="G20" s="217" t="str">
        <f>IF(N16="","",IF(M16="〇","×","〇"))</f>
        <v/>
      </c>
      <c r="H20" s="219" t="str">
        <f>IF(O16="","",O16)</f>
        <v/>
      </c>
      <c r="I20" s="220" t="str">
        <f>IF(N16="","",N16)</f>
        <v/>
      </c>
      <c r="J20" s="217" t="str">
        <f>IF(N18="","",IF(M18="〇","×","〇"))</f>
        <v/>
      </c>
      <c r="K20" s="219" t="str">
        <f>IF(O18="","",O18)</f>
        <v/>
      </c>
      <c r="L20" s="220" t="str">
        <f>IF(N18="","",N18)</f>
        <v/>
      </c>
      <c r="M20" s="234"/>
      <c r="N20" s="235"/>
      <c r="O20" s="236"/>
      <c r="P20" s="198" t="str">
        <f>IF(G20="","勝",COUNTIF(G20:O20,"〇"))</f>
        <v>勝</v>
      </c>
      <c r="Q20" s="199"/>
      <c r="R20" s="200" t="str">
        <f>IF(G20="","敗",COUNTIF(G20:O20,"×"))</f>
        <v>敗</v>
      </c>
      <c r="S20" s="201"/>
      <c r="AS20" s="9"/>
      <c r="AU20" s="202"/>
      <c r="AV20" s="202"/>
      <c r="AW20" s="217" t="str">
        <f>IF(AU20="","",VLOOKUP(AU20,登録No.!$A$3:$N$508,2,FALSE))</f>
        <v/>
      </c>
      <c r="AX20" s="218"/>
      <c r="AY20" s="219" t="str">
        <f>IF(AU21="","",VLOOKUP(AU21,登録No.!$A$3:$N$508,2,FALSE))</f>
        <v/>
      </c>
      <c r="AZ20" s="220"/>
      <c r="BA20" s="211" t="str">
        <f>IF(BH16="","",IF(BG16="〇","×","〇"))</f>
        <v/>
      </c>
      <c r="BB20" s="213" t="str">
        <f>IF(BI16="","",BI16)</f>
        <v/>
      </c>
      <c r="BC20" s="215" t="str">
        <f>IF(BH16="","",BH16)</f>
        <v/>
      </c>
      <c r="BD20" s="211" t="str">
        <f>IF(BH18="","",IF(BG18="〇","×","〇"))</f>
        <v/>
      </c>
      <c r="BE20" s="213" t="str">
        <f>IF(BI18="","",BI18)</f>
        <v/>
      </c>
      <c r="BF20" s="215" t="str">
        <f>IF(BH18="","",BH18)</f>
        <v/>
      </c>
      <c r="BG20" s="192"/>
      <c r="BH20" s="193"/>
      <c r="BI20" s="194"/>
      <c r="BJ20" s="211" t="str">
        <f>IF(BK20="","⑤",IF(BK20&gt;BL20,"〇","×"))</f>
        <v>⑤</v>
      </c>
      <c r="BK20" s="223"/>
      <c r="BL20" s="221"/>
      <c r="BM20" s="198" t="str">
        <f>IF(BE20="","勝",COUNTIF(BA20:BL20,"〇"))</f>
        <v>勝</v>
      </c>
      <c r="BN20" s="199"/>
      <c r="BO20" s="200" t="str">
        <f>IF(BD20="","敗",COUNTIF(BA20:BL20,"×"))</f>
        <v>敗</v>
      </c>
      <c r="BP20" s="201"/>
      <c r="CL20" s="1"/>
      <c r="CM20" s="1"/>
      <c r="CN20" s="1"/>
      <c r="CP20" s="1"/>
      <c r="CQ20" s="1"/>
    </row>
    <row r="21" spans="1:100" ht="15" customHeight="1" x14ac:dyDescent="0.55000000000000004">
      <c r="A21" s="202" t="s">
        <v>1266</v>
      </c>
      <c r="B21" s="202"/>
      <c r="C21" s="203" t="str">
        <f>IF(A20="","",VLOOKUP(A20,登録No.!$A$3:$N$508,4,FALSE))</f>
        <v>フレンズ</v>
      </c>
      <c r="D21" s="204"/>
      <c r="E21" s="205" t="str">
        <f>IF(A21="","",VLOOKUP(A21,登録No.!$A$3:$N$508,4,FALSE))</f>
        <v>アプストTC</v>
      </c>
      <c r="F21" s="206"/>
      <c r="G21" s="231"/>
      <c r="H21" s="232"/>
      <c r="I21" s="233"/>
      <c r="J21" s="231"/>
      <c r="K21" s="232"/>
      <c r="L21" s="233"/>
      <c r="M21" s="237"/>
      <c r="N21" s="238"/>
      <c r="O21" s="239"/>
      <c r="P21" s="207" t="str">
        <f>IF(G20="","ゲーム取得率",SUM(H20,K20)/SUM(G20:O20))</f>
        <v>ゲーム取得率</v>
      </c>
      <c r="Q21" s="208"/>
      <c r="R21" s="209" t="s">
        <v>13</v>
      </c>
      <c r="S21" s="210"/>
      <c r="AS21" s="9"/>
      <c r="AU21" s="202"/>
      <c r="AV21" s="202"/>
      <c r="AW21" s="203" t="str">
        <f>IF(AU20="","",VLOOKUP(AU20,登録No.!$A$3:$N$508,4,FALSE))</f>
        <v/>
      </c>
      <c r="AX21" s="204"/>
      <c r="AY21" s="205" t="str">
        <f>IF(AU21="","",VLOOKUP(AU21,登録No.!$A$3:$N$508,4,FALSE))</f>
        <v/>
      </c>
      <c r="AZ21" s="206"/>
      <c r="BA21" s="212"/>
      <c r="BB21" s="214"/>
      <c r="BC21" s="216"/>
      <c r="BD21" s="212"/>
      <c r="BE21" s="214"/>
      <c r="BF21" s="216"/>
      <c r="BG21" s="195"/>
      <c r="BH21" s="196"/>
      <c r="BI21" s="197"/>
      <c r="BJ21" s="212"/>
      <c r="BK21" s="224"/>
      <c r="BL21" s="222"/>
      <c r="BM21" s="207" t="str">
        <f>IF(BA20="","ゲーム取得率",SUM(BB20,BE20,BK20)/SUM(BA20:BL20))</f>
        <v>ゲーム取得率</v>
      </c>
      <c r="BN21" s="208"/>
      <c r="BO21" s="209" t="s">
        <v>13</v>
      </c>
      <c r="BP21" s="210"/>
      <c r="CL21" s="1"/>
      <c r="CM21" s="1"/>
      <c r="CN21" s="1"/>
      <c r="CP21" s="1"/>
      <c r="CQ21" s="1"/>
    </row>
    <row r="22" spans="1:100" ht="15" customHeight="1" x14ac:dyDescent="0.55000000000000004">
      <c r="C22" s="2" t="s">
        <v>1328</v>
      </c>
      <c r="AS22" s="9"/>
      <c r="AU22" s="202"/>
      <c r="AV22" s="202"/>
      <c r="AW22" s="203" t="e">
        <f>IF(#REF!="","",VLOOKUP(#REF!,登録No.!$A$3:$N$508,4,FALSE))</f>
        <v>#REF!</v>
      </c>
      <c r="AX22" s="204"/>
      <c r="AY22" s="205" t="str">
        <f>IF(AU22="","",VLOOKUP(AU22,登録No.!$A$3:$N$508,4,FALSE))</f>
        <v/>
      </c>
      <c r="AZ22" s="206"/>
      <c r="BA22" s="162"/>
      <c r="BB22" s="163"/>
      <c r="BC22" s="164"/>
      <c r="BD22" s="162"/>
      <c r="BE22" s="163"/>
      <c r="BF22" s="164"/>
      <c r="BG22" s="162"/>
      <c r="BH22" s="163"/>
      <c r="BI22" s="164"/>
      <c r="BJ22" s="195"/>
      <c r="BK22" s="196"/>
      <c r="BL22" s="197"/>
      <c r="BM22" s="207" t="e">
        <f>IF(#REF!="","ゲーム取得率",SUM(#REF!,#REF!,#REF!)/SUM(#REF!))</f>
        <v>#REF!</v>
      </c>
      <c r="BN22" s="208"/>
      <c r="BO22" s="209" t="s">
        <v>13</v>
      </c>
      <c r="BP22" s="210"/>
      <c r="CL22" s="1"/>
      <c r="CM22" s="1"/>
      <c r="CN22" s="1"/>
      <c r="CP22" s="1"/>
      <c r="CQ22" s="1"/>
    </row>
    <row r="23" spans="1:100" ht="15" customHeight="1" x14ac:dyDescent="0.55000000000000004">
      <c r="AS23" s="9"/>
      <c r="AU23" s="175"/>
      <c r="AV23" s="175"/>
      <c r="AW23" s="176"/>
      <c r="AX23" s="176"/>
      <c r="AY23" s="176"/>
      <c r="AZ23" s="176"/>
      <c r="BA23" s="177"/>
      <c r="BB23" s="177"/>
      <c r="BC23" s="177"/>
      <c r="BD23" s="177"/>
      <c r="BE23" s="177"/>
      <c r="BF23" s="177"/>
      <c r="BG23" s="177"/>
      <c r="BH23" s="177"/>
      <c r="BI23" s="177"/>
      <c r="BJ23" s="177"/>
      <c r="BK23" s="177"/>
      <c r="BL23" s="177"/>
      <c r="BM23" s="178"/>
      <c r="BN23" s="178"/>
      <c r="BO23" s="179"/>
      <c r="BP23" s="179"/>
      <c r="CL23" s="1"/>
      <c r="CM23" s="1"/>
      <c r="CN23" s="1"/>
      <c r="CP23" s="1"/>
      <c r="CQ23" s="1"/>
    </row>
    <row r="24" spans="1:100" ht="15" customHeight="1" x14ac:dyDescent="0.55000000000000004">
      <c r="C24" s="2" t="s">
        <v>1182</v>
      </c>
      <c r="AS24" s="9"/>
      <c r="CL24" s="1"/>
      <c r="CM24" s="1"/>
      <c r="CP24" s="1"/>
    </row>
    <row r="25" spans="1:100" ht="15" customHeight="1" x14ac:dyDescent="0.55000000000000004">
      <c r="AS25" s="9"/>
      <c r="AW25" s="2" t="s">
        <v>11</v>
      </c>
      <c r="BV25" s="2"/>
      <c r="BW25" s="2"/>
      <c r="BX25" s="2"/>
      <c r="BY25" s="2"/>
      <c r="BZ25" s="2"/>
      <c r="CA25" s="2"/>
      <c r="CB25" s="2"/>
      <c r="CC25" s="2"/>
      <c r="CD25" s="2"/>
      <c r="CE25" s="2"/>
      <c r="CF25" s="2"/>
      <c r="CG25" s="2"/>
      <c r="CH25" s="2"/>
      <c r="CI25" s="2"/>
      <c r="CJ25" s="2"/>
      <c r="CK25" s="2"/>
    </row>
    <row r="26" spans="1:100" ht="15" customHeight="1" x14ac:dyDescent="0.55000000000000004">
      <c r="C26" s="11" t="s">
        <v>1</v>
      </c>
      <c r="D26" s="11"/>
      <c r="E26" s="11"/>
      <c r="F26" s="8"/>
      <c r="G26" s="8"/>
      <c r="J26" s="1" t="s">
        <v>5</v>
      </c>
      <c r="K26" s="1"/>
      <c r="P26" s="11" t="s">
        <v>2</v>
      </c>
      <c r="Q26" s="11"/>
      <c r="R26" s="11"/>
      <c r="AS26" s="9"/>
      <c r="AU26" s="10" t="s">
        <v>9</v>
      </c>
      <c r="AW26" s="225" t="s">
        <v>6</v>
      </c>
      <c r="AX26" s="226"/>
      <c r="AY26" s="226"/>
      <c r="AZ26" s="227"/>
      <c r="BA26" s="16" t="str">
        <f>AW27</f>
        <v/>
      </c>
      <c r="BB26" s="17" t="s">
        <v>15</v>
      </c>
      <c r="BC26" s="18" t="str">
        <f>AY27</f>
        <v/>
      </c>
      <c r="BD26" s="16" t="str">
        <f>AW29</f>
        <v/>
      </c>
      <c r="BE26" s="17" t="s">
        <v>15</v>
      </c>
      <c r="BF26" s="18" t="str">
        <f>AY29</f>
        <v/>
      </c>
      <c r="BG26" s="16" t="str">
        <f>AW31</f>
        <v/>
      </c>
      <c r="BH26" s="17" t="s">
        <v>15</v>
      </c>
      <c r="BI26" s="18" t="str">
        <f>AY31</f>
        <v/>
      </c>
      <c r="BJ26" s="16" t="str">
        <f>AW33</f>
        <v/>
      </c>
      <c r="BK26" s="17" t="s">
        <v>15</v>
      </c>
      <c r="BL26" s="18" t="str">
        <f>AY33</f>
        <v/>
      </c>
      <c r="BM26" s="16" t="str">
        <f>AW35</f>
        <v/>
      </c>
      <c r="BN26" s="17" t="s">
        <v>15</v>
      </c>
      <c r="BO26" s="18" t="str">
        <f>AY35</f>
        <v/>
      </c>
      <c r="BP26" s="228" t="s">
        <v>0</v>
      </c>
      <c r="BQ26" s="228"/>
      <c r="BR26" s="228"/>
      <c r="BS26" s="228"/>
      <c r="BV26" s="2"/>
      <c r="BW26" s="2"/>
      <c r="BX26" s="2"/>
      <c r="BY26" s="2"/>
      <c r="BZ26" s="2"/>
      <c r="CA26" s="2"/>
      <c r="CB26" s="2"/>
      <c r="CC26" s="2"/>
      <c r="CD26" s="2"/>
      <c r="CE26" s="2"/>
      <c r="CF26" s="2"/>
      <c r="CG26" s="2"/>
      <c r="CH26" s="2"/>
      <c r="CI26" s="2"/>
      <c r="CJ26" s="2"/>
      <c r="CK26" s="2"/>
    </row>
    <row r="27" spans="1:100" ht="15" customHeight="1" x14ac:dyDescent="0.55000000000000004">
      <c r="C27" s="3"/>
      <c r="D27" s="3"/>
      <c r="E27" s="3"/>
      <c r="H27" s="5"/>
      <c r="J27" s="1" t="s">
        <v>4</v>
      </c>
      <c r="K27" s="1"/>
      <c r="N27" s="4"/>
      <c r="O27" s="160"/>
      <c r="P27" s="3"/>
      <c r="Q27" s="3"/>
      <c r="R27" s="3"/>
      <c r="AS27" s="9"/>
      <c r="AU27" s="202"/>
      <c r="AV27" s="202"/>
      <c r="AW27" s="217" t="str">
        <f>IF(AU27="","",VLOOKUP(AU27,登録No.!$A$3:$N$508,2,FALSE))</f>
        <v/>
      </c>
      <c r="AX27" s="218"/>
      <c r="AY27" s="219" t="str">
        <f>IF(AU28="","",VLOOKUP(AU28,登録No.!$A$3:$N$508,2,FALSE))</f>
        <v/>
      </c>
      <c r="AZ27" s="220"/>
      <c r="BA27" s="192"/>
      <c r="BB27" s="193"/>
      <c r="BC27" s="194"/>
      <c r="BD27" s="211" t="str">
        <f>IF(BE27="","①",IF(BE27&gt;BF27,"〇","×"))</f>
        <v>①</v>
      </c>
      <c r="BE27" s="223"/>
      <c r="BF27" s="221"/>
      <c r="BG27" s="211" t="str">
        <f>IF(BH27="","⑥",IF(BH27&gt;BI27,"〇","×"))</f>
        <v>⑥</v>
      </c>
      <c r="BH27" s="223"/>
      <c r="BI27" s="221"/>
      <c r="BJ27" s="211" t="str">
        <f>IF(BK27="","⑨",IF(BK27&gt;BL27,"〇","×"))</f>
        <v>⑨</v>
      </c>
      <c r="BK27" s="223"/>
      <c r="BL27" s="221"/>
      <c r="BM27" s="211" t="str">
        <f>IF(BN27="","③",IF(BN27&gt;BO27,"〇","×"))</f>
        <v>③</v>
      </c>
      <c r="BN27" s="223"/>
      <c r="BO27" s="221"/>
      <c r="BP27" s="198" t="str">
        <f>IF(BE27="","勝",COUNTIF(BD27:BO27,"〇"))</f>
        <v>勝</v>
      </c>
      <c r="BQ27" s="199"/>
      <c r="BR27" s="200" t="str">
        <f>IF(BE27="","敗",COUNTIF(BD27:BO27,"×"))</f>
        <v>敗</v>
      </c>
      <c r="BS27" s="201"/>
      <c r="BV27" s="2"/>
      <c r="BW27" s="2"/>
      <c r="BX27" s="2"/>
      <c r="BY27" s="2"/>
      <c r="BZ27" s="2"/>
      <c r="CA27" s="2"/>
      <c r="CB27" s="2"/>
      <c r="CC27" s="2"/>
      <c r="CD27" s="2"/>
      <c r="CE27" s="2"/>
      <c r="CF27" s="2"/>
      <c r="CG27" s="2"/>
      <c r="CH27" s="2"/>
      <c r="CI27" s="2"/>
      <c r="CJ27" s="2"/>
      <c r="CK27" s="2"/>
    </row>
    <row r="28" spans="1:100" ht="15" customHeight="1" x14ac:dyDescent="0.55000000000000004">
      <c r="H28" s="5"/>
      <c r="K28" s="5"/>
      <c r="N28" s="5"/>
      <c r="AS28" s="9"/>
      <c r="AU28" s="202"/>
      <c r="AV28" s="202"/>
      <c r="AW28" s="203" t="str">
        <f>IF(AU27="","",VLOOKUP(AU27,登録No.!$A$3:$N$508,4,FALSE))</f>
        <v/>
      </c>
      <c r="AX28" s="204"/>
      <c r="AY28" s="205" t="str">
        <f>IF(AU28="","",VLOOKUP(AU28,登録No.!$A$3:$N$508,4,FALSE))</f>
        <v/>
      </c>
      <c r="AZ28" s="206"/>
      <c r="BA28" s="195"/>
      <c r="BB28" s="196"/>
      <c r="BC28" s="197"/>
      <c r="BD28" s="212"/>
      <c r="BE28" s="224"/>
      <c r="BF28" s="222"/>
      <c r="BG28" s="212"/>
      <c r="BH28" s="224"/>
      <c r="BI28" s="222"/>
      <c r="BJ28" s="212"/>
      <c r="BK28" s="224"/>
      <c r="BL28" s="222"/>
      <c r="BM28" s="212"/>
      <c r="BN28" s="224"/>
      <c r="BO28" s="222"/>
      <c r="BP28" s="207" t="str">
        <f>IF(BH27="","ゲーム取得率",SUM(BE27,BH27,BK27,BN27)/SUM(BD27:BO27))</f>
        <v>ゲーム取得率</v>
      </c>
      <c r="BQ28" s="208"/>
      <c r="BR28" s="209" t="s">
        <v>13</v>
      </c>
      <c r="BS28" s="210"/>
      <c r="BV28" s="2"/>
      <c r="BW28" s="2"/>
      <c r="BX28" s="2"/>
      <c r="BY28" s="2"/>
      <c r="BZ28" s="2"/>
      <c r="CA28" s="2"/>
      <c r="CB28" s="2"/>
      <c r="CC28" s="2"/>
      <c r="CD28" s="2"/>
      <c r="CE28" s="2"/>
      <c r="CF28" s="2"/>
      <c r="CG28" s="2"/>
      <c r="CH28" s="2"/>
      <c r="CI28" s="2"/>
      <c r="CJ28" s="2"/>
      <c r="CK28" s="2"/>
    </row>
    <row r="29" spans="1:100" ht="15" customHeight="1" x14ac:dyDescent="0.55000000000000004">
      <c r="H29" s="5"/>
      <c r="K29" s="5"/>
      <c r="N29" s="5"/>
      <c r="AS29" s="9"/>
      <c r="AU29" s="202"/>
      <c r="AV29" s="202"/>
      <c r="AW29" s="217" t="str">
        <f>IF(AU29="","",VLOOKUP(AU29,登録No.!$A$3:$N$508,2,FALSE))</f>
        <v/>
      </c>
      <c r="AX29" s="218"/>
      <c r="AY29" s="219" t="str">
        <f>IF(AU30="","",VLOOKUP(AU30,登録No.!$A$3:$N$508,2,FALSE))</f>
        <v/>
      </c>
      <c r="AZ29" s="220"/>
      <c r="BA29" s="211" t="str">
        <f>IF(BE27="","",IF(BD27="〇","×","〇"))</f>
        <v/>
      </c>
      <c r="BB29" s="213" t="str">
        <f>IF(BF27="","",BF27)</f>
        <v/>
      </c>
      <c r="BC29" s="215" t="str">
        <f>IF(BE27="","",BE27)</f>
        <v/>
      </c>
      <c r="BD29" s="192"/>
      <c r="BE29" s="193"/>
      <c r="BF29" s="194"/>
      <c r="BG29" s="211" t="str">
        <f>IF(BH29="","④",IF(BH29&gt;BI29,"〇","×"))</f>
        <v>④</v>
      </c>
      <c r="BH29" s="223"/>
      <c r="BI29" s="221"/>
      <c r="BJ29" s="211" t="str">
        <f>IF(BK29="","⑦",IF(BK29&gt;BL29,"〇","×"))</f>
        <v>⑦</v>
      </c>
      <c r="BK29" s="223"/>
      <c r="BL29" s="221"/>
      <c r="BM29" s="211" t="str">
        <f>IF(BN29="","⑩",IF(BN29&gt;BO29,"〇","×"))</f>
        <v>⑩</v>
      </c>
      <c r="BN29" s="223"/>
      <c r="BO29" s="221"/>
      <c r="BP29" s="198" t="str">
        <f>IF(BA29="","勝",COUNTIF(BA29:BO29,"〇"))</f>
        <v>勝</v>
      </c>
      <c r="BQ29" s="199"/>
      <c r="BR29" s="200" t="str">
        <f>IF(BB29="","敗",COUNTIF(BA29:BO29,"×"))</f>
        <v>敗</v>
      </c>
      <c r="BS29" s="201"/>
      <c r="BV29" s="2"/>
      <c r="BW29" s="2"/>
      <c r="BX29" s="2"/>
      <c r="BY29" s="2"/>
      <c r="BZ29" s="2"/>
      <c r="CA29" s="2"/>
      <c r="CB29" s="2"/>
      <c r="CC29" s="2"/>
      <c r="CD29" s="2"/>
      <c r="CE29" s="2"/>
      <c r="CF29" s="2"/>
      <c r="CG29" s="2"/>
      <c r="CH29" s="2"/>
      <c r="CI29" s="2"/>
      <c r="CJ29" s="2"/>
      <c r="CK29" s="2"/>
    </row>
    <row r="30" spans="1:100" ht="15" customHeight="1" x14ac:dyDescent="0.55000000000000004">
      <c r="F30" s="11">
        <v>1</v>
      </c>
      <c r="G30" s="157"/>
      <c r="H30" s="12" t="s">
        <v>5</v>
      </c>
      <c r="I30" s="14"/>
      <c r="J30" s="8"/>
      <c r="K30" s="7"/>
      <c r="L30" s="14" t="s">
        <v>5</v>
      </c>
      <c r="M30" s="158"/>
      <c r="N30" s="13">
        <v>2</v>
      </c>
      <c r="O30" s="159"/>
      <c r="AS30" s="9"/>
      <c r="AU30" s="202"/>
      <c r="AV30" s="202"/>
      <c r="AW30" s="203" t="str">
        <f>IF(AU29="","",VLOOKUP(AU29,登録No.!$A$3:$N$508,4,FALSE))</f>
        <v/>
      </c>
      <c r="AX30" s="204"/>
      <c r="AY30" s="205" t="str">
        <f>IF(AU30="","",VLOOKUP(AU30,登録No.!$A$3:$N$508,4,FALSE))</f>
        <v/>
      </c>
      <c r="AZ30" s="206"/>
      <c r="BA30" s="212"/>
      <c r="BB30" s="214"/>
      <c r="BC30" s="216"/>
      <c r="BD30" s="195"/>
      <c r="BE30" s="196"/>
      <c r="BF30" s="197"/>
      <c r="BG30" s="212"/>
      <c r="BH30" s="224"/>
      <c r="BI30" s="222"/>
      <c r="BJ30" s="212"/>
      <c r="BK30" s="224"/>
      <c r="BL30" s="222"/>
      <c r="BM30" s="212"/>
      <c r="BN30" s="224"/>
      <c r="BO30" s="222"/>
      <c r="BP30" s="207" t="str">
        <f>IF(BH29="","ゲーム取得率",SUM(BB29,BH29,BK29,BN29)/SUM(BA29:BO29))</f>
        <v>ゲーム取得率</v>
      </c>
      <c r="BQ30" s="208"/>
      <c r="BR30" s="209" t="s">
        <v>13</v>
      </c>
      <c r="BS30" s="210"/>
      <c r="BV30" s="2"/>
      <c r="BW30" s="2"/>
      <c r="BX30" s="2"/>
      <c r="BY30" s="2"/>
      <c r="BZ30" s="2"/>
      <c r="CA30" s="2"/>
      <c r="CB30" s="2"/>
      <c r="CC30" s="2"/>
      <c r="CD30" s="2"/>
      <c r="CE30" s="2"/>
      <c r="CF30" s="2"/>
      <c r="CG30" s="2"/>
      <c r="CH30" s="2"/>
      <c r="CI30" s="2"/>
      <c r="CJ30" s="2"/>
      <c r="CK30" s="2"/>
    </row>
    <row r="31" spans="1:100" ht="15" customHeight="1" x14ac:dyDescent="0.55000000000000004">
      <c r="F31" s="11"/>
      <c r="G31" s="157"/>
      <c r="H31" s="13" t="s">
        <v>4</v>
      </c>
      <c r="I31" s="11"/>
      <c r="L31" s="11" t="s">
        <v>4</v>
      </c>
      <c r="M31" s="11"/>
      <c r="N31" s="13"/>
      <c r="O31" s="159"/>
      <c r="AS31" s="9"/>
      <c r="AU31" s="202"/>
      <c r="AV31" s="202"/>
      <c r="AW31" s="217" t="str">
        <f>IF(AU31="","",VLOOKUP(AU31,登録No.!$A$3:$N$508,2,FALSE))</f>
        <v/>
      </c>
      <c r="AX31" s="218"/>
      <c r="AY31" s="219" t="str">
        <f>IF(AU32="","",VLOOKUP(AU32,登録No.!$A$3:$N$508,2,FALSE))</f>
        <v/>
      </c>
      <c r="AZ31" s="220"/>
      <c r="BA31" s="211" t="str">
        <f>IF(BH27="","",IF(BG27="〇","×","〇"))</f>
        <v/>
      </c>
      <c r="BB31" s="213" t="str">
        <f>IF(BI27="","",BI27)</f>
        <v/>
      </c>
      <c r="BC31" s="215" t="str">
        <f>IF(BH27="","",BH27)</f>
        <v/>
      </c>
      <c r="BD31" s="211" t="str">
        <f>IF(BH29="","",IF(BG29="〇","×","〇"))</f>
        <v/>
      </c>
      <c r="BE31" s="213" t="str">
        <f>IF(BI29="","",BI29)</f>
        <v/>
      </c>
      <c r="BF31" s="215" t="str">
        <f>IF(BH29="","",BH29)</f>
        <v/>
      </c>
      <c r="BG31" s="192"/>
      <c r="BH31" s="193"/>
      <c r="BI31" s="194"/>
      <c r="BJ31" s="211" t="str">
        <f>IF(BK31="","②",IF(BK31&gt;BL31,"〇","×"))</f>
        <v>②</v>
      </c>
      <c r="BK31" s="223"/>
      <c r="BL31" s="221"/>
      <c r="BM31" s="211" t="str">
        <f>IF(BN31="","⑧",IF(BN31&gt;BO31,"〇","×"))</f>
        <v>⑧</v>
      </c>
      <c r="BN31" s="223"/>
      <c r="BO31" s="221"/>
      <c r="BP31" s="198" t="str">
        <f>IF(BB31="","勝",COUNTIF(BA31:BO31,"〇"))</f>
        <v>勝</v>
      </c>
      <c r="BQ31" s="199"/>
      <c r="BR31" s="200" t="str">
        <f>IF(BB31="","敗",COUNTIF(BA31:BO31,"×"))</f>
        <v>敗</v>
      </c>
      <c r="BS31" s="201"/>
      <c r="BV31" s="2"/>
      <c r="BW31" s="2"/>
      <c r="BX31" s="2"/>
      <c r="BY31" s="2"/>
      <c r="BZ31" s="2"/>
      <c r="CA31" s="2"/>
      <c r="CB31" s="2"/>
      <c r="CC31" s="2"/>
      <c r="CD31" s="2"/>
      <c r="CE31" s="2"/>
      <c r="CF31" s="2"/>
      <c r="CG31" s="2"/>
      <c r="CH31" s="2"/>
      <c r="CI31" s="2"/>
      <c r="CJ31" s="2"/>
      <c r="CK31" s="2"/>
    </row>
    <row r="32" spans="1:100" ht="15" customHeight="1" x14ac:dyDescent="0.55000000000000004">
      <c r="H32" s="5"/>
      <c r="N32" s="5"/>
      <c r="AS32" s="9"/>
      <c r="AU32" s="202"/>
      <c r="AV32" s="202"/>
      <c r="AW32" s="203" t="str">
        <f>IF(AU31="","",VLOOKUP(AU31,登録No.!$A$3:$N$508,4,FALSE))</f>
        <v/>
      </c>
      <c r="AX32" s="204"/>
      <c r="AY32" s="205" t="str">
        <f>IF(AU32="","",VLOOKUP(AU32,登録No.!$A$3:$N$508,4,FALSE))</f>
        <v/>
      </c>
      <c r="AZ32" s="206"/>
      <c r="BA32" s="212"/>
      <c r="BB32" s="214"/>
      <c r="BC32" s="216"/>
      <c r="BD32" s="212"/>
      <c r="BE32" s="214"/>
      <c r="BF32" s="216"/>
      <c r="BG32" s="195"/>
      <c r="BH32" s="196"/>
      <c r="BI32" s="197"/>
      <c r="BJ32" s="212"/>
      <c r="BK32" s="224"/>
      <c r="BL32" s="222"/>
      <c r="BM32" s="212"/>
      <c r="BN32" s="224"/>
      <c r="BO32" s="222"/>
      <c r="BP32" s="207" t="str">
        <f>IF(BB31="","ゲーム取得率",SUM(BB31,BE31,BK31,BN31)/SUM(BA31:BO31))</f>
        <v>ゲーム取得率</v>
      </c>
      <c r="BQ32" s="208"/>
      <c r="BR32" s="209" t="s">
        <v>13</v>
      </c>
      <c r="BS32" s="210"/>
      <c r="BV32" s="2"/>
      <c r="BW32" s="2"/>
      <c r="BX32" s="2"/>
      <c r="BY32" s="2"/>
      <c r="BZ32" s="2"/>
      <c r="CA32" s="2"/>
      <c r="CB32" s="2"/>
      <c r="CC32" s="2"/>
      <c r="CD32" s="2"/>
      <c r="CE32" s="2"/>
      <c r="CF32" s="2"/>
      <c r="CG32" s="2"/>
      <c r="CH32" s="2"/>
      <c r="CI32" s="2"/>
      <c r="CJ32" s="2"/>
      <c r="CK32" s="2"/>
    </row>
    <row r="33" spans="1:89" ht="15" customHeight="1" x14ac:dyDescent="0.55000000000000004">
      <c r="H33" s="5"/>
      <c r="N33" s="5"/>
      <c r="AS33" s="9"/>
      <c r="AU33" s="202"/>
      <c r="AV33" s="202"/>
      <c r="AW33" s="217" t="str">
        <f>IF(AU33="","",VLOOKUP(AU33,登録No.!$A$3:$N$508,2,FALSE))</f>
        <v/>
      </c>
      <c r="AX33" s="218"/>
      <c r="AY33" s="219" t="str">
        <f>IF(AU34="","",VLOOKUP(AU34,登録No.!$A$3:$N$508,2,FALSE))</f>
        <v/>
      </c>
      <c r="AZ33" s="220"/>
      <c r="BA33" s="211" t="str">
        <f>IF(BK27="","",IF(BJ27="〇","×","〇"))</f>
        <v/>
      </c>
      <c r="BB33" s="213" t="str">
        <f>IF(BL27="","",BL27)</f>
        <v/>
      </c>
      <c r="BC33" s="215" t="str">
        <f>IF(BK27="","",BK27)</f>
        <v/>
      </c>
      <c r="BD33" s="211" t="str">
        <f>IF(BK29="","",IF(BJ29="〇","×","〇"))</f>
        <v/>
      </c>
      <c r="BE33" s="213" t="str">
        <f>IF(BL29="","",BL29)</f>
        <v/>
      </c>
      <c r="BF33" s="215" t="str">
        <f>IF(BK29="","",BK29)</f>
        <v/>
      </c>
      <c r="BG33" s="211" t="str">
        <f>IF(BK31="","",IF(BJ31="〇","×","〇"))</f>
        <v/>
      </c>
      <c r="BH33" s="213" t="str">
        <f>IF(BL31="","",BL31)</f>
        <v/>
      </c>
      <c r="BI33" s="215" t="str">
        <f>IF(BK31="","",BK31)</f>
        <v/>
      </c>
      <c r="BJ33" s="192"/>
      <c r="BK33" s="193"/>
      <c r="BL33" s="194"/>
      <c r="BM33" s="211" t="str">
        <f>IF(BN33="","⑤",IF(BN33&gt;BO33,"〇","×"))</f>
        <v>⑤</v>
      </c>
      <c r="BN33" s="223"/>
      <c r="BO33" s="221"/>
      <c r="BP33" s="198" t="str">
        <f>IF(BB33="","勝",COUNTIF(BA33:BO33,"〇"))</f>
        <v>勝</v>
      </c>
      <c r="BQ33" s="199"/>
      <c r="BR33" s="200" t="str">
        <f>IF(BB33="","敗",COUNTIF(BA33:BO33,"×"))</f>
        <v>敗</v>
      </c>
      <c r="BS33" s="201"/>
      <c r="BV33" s="2"/>
      <c r="BW33" s="2"/>
      <c r="BX33" s="2"/>
      <c r="BY33" s="2"/>
      <c r="BZ33" s="2"/>
      <c r="CA33" s="2"/>
      <c r="CB33" s="2"/>
      <c r="CC33" s="2"/>
      <c r="CD33" s="2"/>
      <c r="CE33" s="2"/>
      <c r="CF33" s="2"/>
      <c r="CG33" s="2"/>
      <c r="CH33" s="2"/>
      <c r="CI33" s="2"/>
      <c r="CJ33" s="2"/>
      <c r="CK33" s="2"/>
    </row>
    <row r="34" spans="1:89" ht="15" customHeight="1" x14ac:dyDescent="0.55000000000000004">
      <c r="C34" s="11" t="s">
        <v>1181</v>
      </c>
      <c r="D34" s="11"/>
      <c r="E34" s="11"/>
      <c r="F34" s="8"/>
      <c r="G34" s="6"/>
      <c r="H34" s="5"/>
      <c r="N34" s="7"/>
      <c r="O34" s="8"/>
      <c r="P34" s="11" t="s">
        <v>1180</v>
      </c>
      <c r="Q34" s="11"/>
      <c r="R34" s="11"/>
      <c r="AS34" s="9"/>
      <c r="AU34" s="202"/>
      <c r="AV34" s="202"/>
      <c r="AW34" s="203" t="str">
        <f>IF(AU33="","",VLOOKUP(AU33,登録No.!$A$3:$N$508,4,FALSE))</f>
        <v/>
      </c>
      <c r="AX34" s="204"/>
      <c r="AY34" s="205" t="str">
        <f>IF(AU34="","",VLOOKUP(AU34,登録No.!$A$3:$N$508,4,FALSE))</f>
        <v/>
      </c>
      <c r="AZ34" s="206"/>
      <c r="BA34" s="212"/>
      <c r="BB34" s="214"/>
      <c r="BC34" s="216"/>
      <c r="BD34" s="212"/>
      <c r="BE34" s="214"/>
      <c r="BF34" s="216"/>
      <c r="BG34" s="212"/>
      <c r="BH34" s="214"/>
      <c r="BI34" s="216"/>
      <c r="BJ34" s="195"/>
      <c r="BK34" s="196"/>
      <c r="BL34" s="197"/>
      <c r="BM34" s="212"/>
      <c r="BN34" s="224"/>
      <c r="BO34" s="222"/>
      <c r="BP34" s="207" t="str">
        <f>IF(BB33="","ゲーム取得率",SUM(BB33,BE33,BH33,BN33)/SUM(BA33:BO33))</f>
        <v>ゲーム取得率</v>
      </c>
      <c r="BQ34" s="208"/>
      <c r="BR34" s="209" t="s">
        <v>13</v>
      </c>
      <c r="BS34" s="210"/>
      <c r="BV34" s="2"/>
      <c r="BW34" s="2"/>
      <c r="BX34" s="2"/>
      <c r="BY34" s="2"/>
      <c r="BZ34" s="2"/>
      <c r="CA34" s="2"/>
      <c r="CB34" s="2"/>
      <c r="CC34" s="2"/>
      <c r="CD34" s="2"/>
      <c r="CE34" s="2"/>
      <c r="CF34" s="2"/>
      <c r="CG34" s="2"/>
      <c r="CH34" s="2"/>
      <c r="CI34" s="2"/>
      <c r="CJ34" s="2"/>
      <c r="CK34" s="2"/>
    </row>
    <row r="35" spans="1:89" ht="15" customHeight="1" x14ac:dyDescent="0.55000000000000004">
      <c r="C35" s="3"/>
      <c r="D35" s="3"/>
      <c r="E35" s="3"/>
      <c r="P35" s="3"/>
      <c r="Q35" s="3"/>
      <c r="R35" s="3"/>
      <c r="AS35" s="9"/>
      <c r="AU35" s="202"/>
      <c r="AV35" s="202"/>
      <c r="AW35" s="217" t="str">
        <f>IF(AU35="","",VLOOKUP(AU35,登録No.!$A$3:$N$508,2,FALSE))</f>
        <v/>
      </c>
      <c r="AX35" s="218"/>
      <c r="AY35" s="219" t="str">
        <f>IF(AU36="","",VLOOKUP(AU36,登録No.!$A$3:$N$508,2,FALSE))</f>
        <v/>
      </c>
      <c r="AZ35" s="220"/>
      <c r="BA35" s="211" t="str">
        <f>IF(BN27="","",IF(BM27="〇","×","〇"))</f>
        <v/>
      </c>
      <c r="BB35" s="213" t="str">
        <f>IF(BO27="","",BO27)</f>
        <v/>
      </c>
      <c r="BC35" s="215" t="str">
        <f>IF(BN27="","",BN27)</f>
        <v/>
      </c>
      <c r="BD35" s="211" t="str">
        <f>IF(BM29="⑩","",IF(BM29="〇","×","〇"))</f>
        <v/>
      </c>
      <c r="BE35" s="213" t="str">
        <f>IF(BO29="","",BO29)</f>
        <v/>
      </c>
      <c r="BF35" s="215" t="str">
        <f>IF(BN29="","",BN29)</f>
        <v/>
      </c>
      <c r="BG35" s="211" t="str">
        <f>IF(BN31="","",IF(BM31="〇","×","〇"))</f>
        <v/>
      </c>
      <c r="BH35" s="213" t="str">
        <f>IF(BO31="","",BO31)</f>
        <v/>
      </c>
      <c r="BI35" s="215" t="str">
        <f>IF(BN31="","",BN31)</f>
        <v/>
      </c>
      <c r="BJ35" s="211" t="str">
        <f>IF(BN33="","",IF(BM33="〇","×","〇"))</f>
        <v/>
      </c>
      <c r="BK35" s="213" t="str">
        <f>IF(BO33="","",BO33)</f>
        <v/>
      </c>
      <c r="BL35" s="215" t="str">
        <f>IF(BN33="","",BN33)</f>
        <v/>
      </c>
      <c r="BM35" s="192"/>
      <c r="BN35" s="193"/>
      <c r="BO35" s="194"/>
      <c r="BP35" s="198" t="str">
        <f>IF(BB35="","勝",COUNTIF(BA35:BO35,"〇"))</f>
        <v>勝</v>
      </c>
      <c r="BQ35" s="199"/>
      <c r="BR35" s="200" t="str">
        <f>IF(BB35="","敗",COUNTIF(BA35:BO35,"×"))</f>
        <v>敗</v>
      </c>
      <c r="BS35" s="201"/>
      <c r="BV35" s="2"/>
      <c r="BW35" s="2"/>
      <c r="BX35" s="2"/>
      <c r="BY35" s="2"/>
      <c r="BZ35" s="2"/>
      <c r="CA35" s="2"/>
      <c r="CB35" s="2"/>
      <c r="CC35" s="2"/>
      <c r="CD35" s="2"/>
      <c r="CE35" s="2"/>
      <c r="CF35" s="2"/>
      <c r="CG35" s="2"/>
      <c r="CH35" s="2"/>
      <c r="CI35" s="2"/>
      <c r="CJ35" s="2"/>
      <c r="CK35" s="2"/>
    </row>
    <row r="36" spans="1:89" ht="15" customHeight="1" x14ac:dyDescent="0.55000000000000004">
      <c r="AS36" s="9"/>
      <c r="AU36" s="202"/>
      <c r="AV36" s="202"/>
      <c r="AW36" s="203" t="str">
        <f>IF(AU35="","",VLOOKUP(AU35,登録No.!$A$3:$N$508,4,FALSE))</f>
        <v/>
      </c>
      <c r="AX36" s="204"/>
      <c r="AY36" s="205" t="str">
        <f>IF(AU36="","",VLOOKUP(AU36,登録No.!$A$3:$N$508,4,FALSE))</f>
        <v/>
      </c>
      <c r="AZ36" s="206"/>
      <c r="BA36" s="212"/>
      <c r="BB36" s="214"/>
      <c r="BC36" s="216"/>
      <c r="BD36" s="212"/>
      <c r="BE36" s="214"/>
      <c r="BF36" s="216"/>
      <c r="BG36" s="212"/>
      <c r="BH36" s="214"/>
      <c r="BI36" s="216"/>
      <c r="BJ36" s="212"/>
      <c r="BK36" s="214"/>
      <c r="BL36" s="216"/>
      <c r="BM36" s="195"/>
      <c r="BN36" s="196"/>
      <c r="BO36" s="197"/>
      <c r="BP36" s="207" t="str">
        <f>IF(BB35="","ゲーム取得率",SUM(BB35,BE35,BH35,BK35)/SUM(BA35:BO35))</f>
        <v>ゲーム取得率</v>
      </c>
      <c r="BQ36" s="208"/>
      <c r="BR36" s="209" t="s">
        <v>13</v>
      </c>
      <c r="BS36" s="210"/>
      <c r="BV36" s="2"/>
      <c r="BW36" s="2"/>
      <c r="BX36" s="2"/>
      <c r="BY36" s="2"/>
      <c r="BZ36" s="2"/>
      <c r="CA36" s="2"/>
      <c r="CB36" s="2"/>
      <c r="CC36" s="2"/>
      <c r="CD36" s="2"/>
      <c r="CE36" s="2"/>
      <c r="CF36" s="2"/>
      <c r="CG36" s="2"/>
      <c r="CH36" s="2"/>
      <c r="CI36" s="2"/>
      <c r="CJ36" s="2"/>
      <c r="CK36" s="2"/>
    </row>
    <row r="37" spans="1:89" ht="15" customHeight="1" x14ac:dyDescent="0.55000000000000004">
      <c r="AS37" s="9"/>
    </row>
    <row r="38" spans="1:89" ht="15" customHeight="1" x14ac:dyDescent="0.55000000000000004">
      <c r="A38" s="1"/>
      <c r="B38" s="1"/>
      <c r="D38" s="1"/>
      <c r="E38" s="1"/>
      <c r="F38" s="1"/>
      <c r="G38" s="1"/>
      <c r="H38" s="1"/>
      <c r="I38" s="1"/>
      <c r="J38" s="1"/>
      <c r="K38" s="1"/>
      <c r="L38" s="1"/>
      <c r="M38" s="1"/>
      <c r="N38" s="1"/>
      <c r="O38" s="1"/>
      <c r="P38" s="1"/>
      <c r="Q38" s="1"/>
      <c r="R38" s="1"/>
      <c r="S38" s="1"/>
      <c r="AS38" s="9"/>
    </row>
    <row r="39" spans="1:89" ht="15" customHeight="1" x14ac:dyDescent="0.55000000000000004">
      <c r="A39" s="1"/>
      <c r="B39" s="1"/>
      <c r="C39" s="2" t="s">
        <v>1183</v>
      </c>
      <c r="AS39" s="9"/>
    </row>
    <row r="40" spans="1:89" ht="15" customHeight="1" x14ac:dyDescent="0.55000000000000004">
      <c r="A40" s="1"/>
      <c r="B40" s="1"/>
      <c r="AS40" s="9"/>
    </row>
    <row r="41" spans="1:89" ht="15" customHeight="1" x14ac:dyDescent="0.55000000000000004">
      <c r="A41" s="1"/>
      <c r="B41" s="1"/>
      <c r="C41" s="11" t="s">
        <v>1196</v>
      </c>
      <c r="D41" s="11"/>
      <c r="E41" s="11"/>
      <c r="F41" s="8"/>
      <c r="G41" s="8"/>
      <c r="AS41" s="9"/>
    </row>
    <row r="42" spans="1:89" ht="15" customHeight="1" x14ac:dyDescent="0.55000000000000004">
      <c r="A42" s="1"/>
      <c r="B42" s="1"/>
      <c r="C42" s="3"/>
      <c r="D42" s="3"/>
      <c r="E42" s="3"/>
      <c r="H42" s="5"/>
      <c r="AS42" s="9"/>
    </row>
    <row r="43" spans="1:89" ht="15" customHeight="1" x14ac:dyDescent="0.55000000000000004">
      <c r="A43" s="1"/>
      <c r="B43" s="1"/>
      <c r="H43" s="5"/>
      <c r="AS43" s="9"/>
    </row>
    <row r="44" spans="1:89" x14ac:dyDescent="0.55000000000000004">
      <c r="A44" s="1"/>
      <c r="B44" s="1"/>
      <c r="H44" s="5"/>
      <c r="AS44" s="9"/>
    </row>
    <row r="45" spans="1:89" x14ac:dyDescent="0.55000000000000004">
      <c r="A45" s="1"/>
      <c r="B45" s="1"/>
      <c r="F45" s="11" t="s">
        <v>3</v>
      </c>
      <c r="G45" s="157"/>
      <c r="H45" s="12" t="s">
        <v>5</v>
      </c>
      <c r="I45" s="14"/>
      <c r="AS45" s="9"/>
    </row>
    <row r="46" spans="1:89" x14ac:dyDescent="0.55000000000000004">
      <c r="F46" s="11"/>
      <c r="G46" s="157"/>
      <c r="H46" s="13" t="s">
        <v>4</v>
      </c>
      <c r="I46" s="11"/>
      <c r="AS46" s="9"/>
    </row>
    <row r="47" spans="1:89" x14ac:dyDescent="0.55000000000000004">
      <c r="H47" s="5"/>
      <c r="AS47" s="9"/>
    </row>
    <row r="48" spans="1:89" x14ac:dyDescent="0.55000000000000004">
      <c r="H48" s="5"/>
      <c r="AS48" s="9"/>
    </row>
    <row r="49" spans="1:45" x14ac:dyDescent="0.55000000000000004">
      <c r="C49" s="11" t="s">
        <v>1181</v>
      </c>
      <c r="D49" s="11"/>
      <c r="E49" s="11"/>
      <c r="F49" s="8"/>
      <c r="G49" s="6"/>
      <c r="H49" s="5"/>
      <c r="AS49" s="9"/>
    </row>
    <row r="50" spans="1:45" x14ac:dyDescent="0.55000000000000004">
      <c r="C50" s="3"/>
      <c r="D50" s="3"/>
      <c r="E50" s="3"/>
      <c r="AS50" s="9"/>
    </row>
    <row r="51" spans="1:45" x14ac:dyDescent="0.55000000000000004">
      <c r="AS51" s="9"/>
    </row>
    <row r="52" spans="1:45" x14ac:dyDescent="0.55000000000000004">
      <c r="AS52" s="9"/>
    </row>
    <row r="53" spans="1:45" x14ac:dyDescent="0.55000000000000004">
      <c r="AS53" s="9"/>
    </row>
    <row r="54" spans="1:45" x14ac:dyDescent="0.55000000000000004">
      <c r="AS54" s="9"/>
    </row>
    <row r="55" spans="1:45" x14ac:dyDescent="0.55000000000000004">
      <c r="AS55" s="9"/>
    </row>
    <row r="56" spans="1:45" x14ac:dyDescent="0.55000000000000004">
      <c r="AS56" s="9"/>
    </row>
    <row r="57" spans="1:45" x14ac:dyDescent="0.55000000000000004">
      <c r="AS57" s="9"/>
    </row>
    <row r="58" spans="1:45" x14ac:dyDescent="0.55000000000000004">
      <c r="AS58" s="9"/>
    </row>
    <row r="59" spans="1:45" x14ac:dyDescent="0.55000000000000004">
      <c r="AS59" s="9"/>
    </row>
    <row r="60" spans="1:45" x14ac:dyDescent="0.55000000000000004">
      <c r="AS60" s="9"/>
    </row>
    <row r="61" spans="1:45" x14ac:dyDescent="0.55000000000000004">
      <c r="AS61" s="9"/>
    </row>
    <row r="62" spans="1:45" x14ac:dyDescent="0.55000000000000004">
      <c r="A62" s="20" t="s">
        <v>350</v>
      </c>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row>
  </sheetData>
  <mergeCells count="499">
    <mergeCell ref="A2:I2"/>
    <mergeCell ref="J2:AQ2"/>
    <mergeCell ref="C5:F5"/>
    <mergeCell ref="P5:S5"/>
    <mergeCell ref="AW5:AZ5"/>
    <mergeCell ref="BJ5:BM5"/>
    <mergeCell ref="BW5:BZ5"/>
    <mergeCell ref="BF6:BF7"/>
    <mergeCell ref="BG6:BG7"/>
    <mergeCell ref="BH6:BH7"/>
    <mergeCell ref="CS5:CV5"/>
    <mergeCell ref="A6:B6"/>
    <mergeCell ref="C6:D6"/>
    <mergeCell ref="E6:F6"/>
    <mergeCell ref="G6:I7"/>
    <mergeCell ref="J6:J7"/>
    <mergeCell ref="K6:K7"/>
    <mergeCell ref="L6:L7"/>
    <mergeCell ref="M6:M7"/>
    <mergeCell ref="N6:N7"/>
    <mergeCell ref="O6:O7"/>
    <mergeCell ref="P6:Q6"/>
    <mergeCell ref="R6:S6"/>
    <mergeCell ref="AU7:AV7"/>
    <mergeCell ref="CE6:CE7"/>
    <mergeCell ref="CF6:CF7"/>
    <mergeCell ref="CG6:CG7"/>
    <mergeCell ref="CH6:CH7"/>
    <mergeCell ref="BI6:BI7"/>
    <mergeCell ref="BJ6:BK6"/>
    <mergeCell ref="BL6:BM6"/>
    <mergeCell ref="BU6:BV6"/>
    <mergeCell ref="BW6:BX6"/>
    <mergeCell ref="BY6:BZ6"/>
    <mergeCell ref="BJ7:BK7"/>
    <mergeCell ref="BL7:BM7"/>
    <mergeCell ref="BU7:BV7"/>
    <mergeCell ref="BW7:BX7"/>
    <mergeCell ref="BY7:BZ7"/>
    <mergeCell ref="CA6:CC7"/>
    <mergeCell ref="CD6:CD7"/>
    <mergeCell ref="CO6:CO7"/>
    <mergeCell ref="CP6:CP7"/>
    <mergeCell ref="CQ6:CQ7"/>
    <mergeCell ref="CR6:CR7"/>
    <mergeCell ref="CS6:CT6"/>
    <mergeCell ref="CU6:CV6"/>
    <mergeCell ref="CS7:CT7"/>
    <mergeCell ref="CU7:CV7"/>
    <mergeCell ref="CI6:CI7"/>
    <mergeCell ref="CJ6:CJ7"/>
    <mergeCell ref="CK6:CK7"/>
    <mergeCell ref="CL6:CL7"/>
    <mergeCell ref="CM6:CM7"/>
    <mergeCell ref="CN6:CN7"/>
    <mergeCell ref="A7:B7"/>
    <mergeCell ref="C7:D7"/>
    <mergeCell ref="E7:F7"/>
    <mergeCell ref="P7:Q7"/>
    <mergeCell ref="R7:S7"/>
    <mergeCell ref="BA6:BC7"/>
    <mergeCell ref="BD6:BD7"/>
    <mergeCell ref="BE6:BE7"/>
    <mergeCell ref="AU6:AV6"/>
    <mergeCell ref="AW6:AX6"/>
    <mergeCell ref="AY6:AZ6"/>
    <mergeCell ref="AW7:AX7"/>
    <mergeCell ref="AY7:AZ7"/>
    <mergeCell ref="A8:B8"/>
    <mergeCell ref="C8:D8"/>
    <mergeCell ref="E8:F8"/>
    <mergeCell ref="G8:G9"/>
    <mergeCell ref="H8:H9"/>
    <mergeCell ref="I8:I9"/>
    <mergeCell ref="A9:B9"/>
    <mergeCell ref="C9:D9"/>
    <mergeCell ref="E9:F9"/>
    <mergeCell ref="AU8:AV8"/>
    <mergeCell ref="AW8:AX8"/>
    <mergeCell ref="AY8:AZ8"/>
    <mergeCell ref="AU9:AV9"/>
    <mergeCell ref="AW9:AX9"/>
    <mergeCell ref="AY9:AZ9"/>
    <mergeCell ref="J8:L9"/>
    <mergeCell ref="M8:M9"/>
    <mergeCell ref="N8:N9"/>
    <mergeCell ref="O8:O9"/>
    <mergeCell ref="P8:Q8"/>
    <mergeCell ref="R8:S8"/>
    <mergeCell ref="P9:Q9"/>
    <mergeCell ref="R9:S9"/>
    <mergeCell ref="CR8:CR9"/>
    <mergeCell ref="CS8:CT8"/>
    <mergeCell ref="CU8:CV8"/>
    <mergeCell ref="CS9:CT9"/>
    <mergeCell ref="CU9:CV9"/>
    <mergeCell ref="CI8:CI9"/>
    <mergeCell ref="CJ8:CJ9"/>
    <mergeCell ref="CK8:CK9"/>
    <mergeCell ref="CL8:CL9"/>
    <mergeCell ref="CM8:CM9"/>
    <mergeCell ref="CN8:CN9"/>
    <mergeCell ref="CO8:CO9"/>
    <mergeCell ref="CP8:CP9"/>
    <mergeCell ref="CQ8:CQ9"/>
    <mergeCell ref="CA8:CA9"/>
    <mergeCell ref="CB8:CB9"/>
    <mergeCell ref="CC8:CC9"/>
    <mergeCell ref="CD8:CF9"/>
    <mergeCell ref="CG8:CG9"/>
    <mergeCell ref="CH8:CH9"/>
    <mergeCell ref="BI8:BI9"/>
    <mergeCell ref="BJ8:BK8"/>
    <mergeCell ref="BL8:BM8"/>
    <mergeCell ref="BU8:BV8"/>
    <mergeCell ref="BW8:BX8"/>
    <mergeCell ref="BY8:BZ8"/>
    <mergeCell ref="BA8:BA9"/>
    <mergeCell ref="BB8:BB9"/>
    <mergeCell ref="BC8:BC9"/>
    <mergeCell ref="BJ9:BK9"/>
    <mergeCell ref="BL9:BM9"/>
    <mergeCell ref="BU9:BV9"/>
    <mergeCell ref="BW9:BX9"/>
    <mergeCell ref="BY9:BZ9"/>
    <mergeCell ref="BD8:BF9"/>
    <mergeCell ref="BG8:BG9"/>
    <mergeCell ref="BH8:BH9"/>
    <mergeCell ref="A10:B10"/>
    <mergeCell ref="C10:D10"/>
    <mergeCell ref="E10:F10"/>
    <mergeCell ref="G10:G11"/>
    <mergeCell ref="H10:H11"/>
    <mergeCell ref="I10:I11"/>
    <mergeCell ref="A11:B11"/>
    <mergeCell ref="C11:D11"/>
    <mergeCell ref="E11:F11"/>
    <mergeCell ref="AU10:AV10"/>
    <mergeCell ref="AW10:AX10"/>
    <mergeCell ref="AY10:AZ10"/>
    <mergeCell ref="AU11:AV11"/>
    <mergeCell ref="AW11:AX11"/>
    <mergeCell ref="AY11:AZ11"/>
    <mergeCell ref="J10:J11"/>
    <mergeCell ref="K10:K11"/>
    <mergeCell ref="L10:L11"/>
    <mergeCell ref="M10:O11"/>
    <mergeCell ref="P10:Q10"/>
    <mergeCell ref="R10:S10"/>
    <mergeCell ref="P11:Q11"/>
    <mergeCell ref="R11:S11"/>
    <mergeCell ref="CS10:CT10"/>
    <mergeCell ref="CU10:CV10"/>
    <mergeCell ref="CS11:CT11"/>
    <mergeCell ref="CU11:CV11"/>
    <mergeCell ref="CG10:CI11"/>
    <mergeCell ref="CJ10:CJ11"/>
    <mergeCell ref="CK10:CK11"/>
    <mergeCell ref="CL10:CL11"/>
    <mergeCell ref="CM10:CM11"/>
    <mergeCell ref="CN10:CN11"/>
    <mergeCell ref="CP10:CP11"/>
    <mergeCell ref="CQ10:CQ11"/>
    <mergeCell ref="CA10:CA11"/>
    <mergeCell ref="CB10:CB11"/>
    <mergeCell ref="CC10:CC11"/>
    <mergeCell ref="CD10:CD11"/>
    <mergeCell ref="CE10:CE11"/>
    <mergeCell ref="CF10:CF11"/>
    <mergeCell ref="CR10:CR11"/>
    <mergeCell ref="BA10:BA11"/>
    <mergeCell ref="BB10:BB11"/>
    <mergeCell ref="BC10:BC11"/>
    <mergeCell ref="BJ11:BK11"/>
    <mergeCell ref="BL11:BM11"/>
    <mergeCell ref="BU11:BV11"/>
    <mergeCell ref="BW11:BX11"/>
    <mergeCell ref="BY11:BZ11"/>
    <mergeCell ref="CO10:CO11"/>
    <mergeCell ref="BD10:BD11"/>
    <mergeCell ref="BE10:BE11"/>
    <mergeCell ref="BF10:BF11"/>
    <mergeCell ref="CC12:CC14"/>
    <mergeCell ref="CD12:CD14"/>
    <mergeCell ref="CE12:CE14"/>
    <mergeCell ref="CF12:CF14"/>
    <mergeCell ref="BU14:BV14"/>
    <mergeCell ref="BW14:BX14"/>
    <mergeCell ref="BG10:BI11"/>
    <mergeCell ref="BJ10:BK10"/>
    <mergeCell ref="BL10:BM10"/>
    <mergeCell ref="BU10:BV10"/>
    <mergeCell ref="BW10:BX10"/>
    <mergeCell ref="BY10:BZ10"/>
    <mergeCell ref="CG15:CG16"/>
    <mergeCell ref="CH15:CH16"/>
    <mergeCell ref="BY14:BZ14"/>
    <mergeCell ref="CS14:CT14"/>
    <mergeCell ref="CU14:CV14"/>
    <mergeCell ref="AW15:AZ15"/>
    <mergeCell ref="BM15:BP15"/>
    <mergeCell ref="BU15:BV15"/>
    <mergeCell ref="BW15:BX15"/>
    <mergeCell ref="BY15:BZ15"/>
    <mergeCell ref="CA15:CA16"/>
    <mergeCell ref="CB15:CB16"/>
    <mergeCell ref="CO12:CO14"/>
    <mergeCell ref="CP12:CP14"/>
    <mergeCell ref="CQ12:CQ14"/>
    <mergeCell ref="CR12:CR14"/>
    <mergeCell ref="CG12:CG14"/>
    <mergeCell ref="CH12:CH14"/>
    <mergeCell ref="CI12:CI14"/>
    <mergeCell ref="CJ12:CL14"/>
    <mergeCell ref="CM12:CM14"/>
    <mergeCell ref="CN12:CN14"/>
    <mergeCell ref="CA12:CA14"/>
    <mergeCell ref="CB12:CB14"/>
    <mergeCell ref="BH16:BH17"/>
    <mergeCell ref="BI16:BI17"/>
    <mergeCell ref="BJ16:BJ17"/>
    <mergeCell ref="BK16:BK17"/>
    <mergeCell ref="CQ15:CQ16"/>
    <mergeCell ref="CR15:CR16"/>
    <mergeCell ref="CS15:CT15"/>
    <mergeCell ref="CU15:CV15"/>
    <mergeCell ref="AU16:AV16"/>
    <mergeCell ref="AW16:AX16"/>
    <mergeCell ref="AY16:AZ16"/>
    <mergeCell ref="BA16:BC17"/>
    <mergeCell ref="BD16:BD17"/>
    <mergeCell ref="BE16:BE17"/>
    <mergeCell ref="CI15:CI16"/>
    <mergeCell ref="CJ15:CJ16"/>
    <mergeCell ref="CK15:CK16"/>
    <mergeCell ref="CL15:CL16"/>
    <mergeCell ref="CM15:CO16"/>
    <mergeCell ref="CP15:CP16"/>
    <mergeCell ref="CC15:CC16"/>
    <mergeCell ref="CD15:CD16"/>
    <mergeCell ref="CE15:CE16"/>
    <mergeCell ref="CF15:CF16"/>
    <mergeCell ref="CA17:CA18"/>
    <mergeCell ref="CB17:CB18"/>
    <mergeCell ref="CC17:CC18"/>
    <mergeCell ref="CD17:CD18"/>
    <mergeCell ref="CE17:CE18"/>
    <mergeCell ref="CF17:CF18"/>
    <mergeCell ref="CS16:CT16"/>
    <mergeCell ref="CU16:CV16"/>
    <mergeCell ref="AU17:AV17"/>
    <mergeCell ref="AW17:AX17"/>
    <mergeCell ref="AY17:AZ17"/>
    <mergeCell ref="BM17:BN17"/>
    <mergeCell ref="BO17:BP17"/>
    <mergeCell ref="BU17:BV17"/>
    <mergeCell ref="BW17:BX17"/>
    <mergeCell ref="BY17:BZ17"/>
    <mergeCell ref="BL16:BL17"/>
    <mergeCell ref="BM16:BN16"/>
    <mergeCell ref="BO16:BP16"/>
    <mergeCell ref="BU16:BV16"/>
    <mergeCell ref="BW16:BX16"/>
    <mergeCell ref="BY16:BZ16"/>
    <mergeCell ref="BF16:BF17"/>
    <mergeCell ref="BG16:BG17"/>
    <mergeCell ref="CM17:CM18"/>
    <mergeCell ref="CN17:CN18"/>
    <mergeCell ref="CO17:CO18"/>
    <mergeCell ref="CP17:CR18"/>
    <mergeCell ref="CS17:CT17"/>
    <mergeCell ref="CU17:CV17"/>
    <mergeCell ref="CS18:CT18"/>
    <mergeCell ref="CU18:CV18"/>
    <mergeCell ref="CG17:CG18"/>
    <mergeCell ref="CH17:CH18"/>
    <mergeCell ref="CI17:CI18"/>
    <mergeCell ref="CJ17:CJ18"/>
    <mergeCell ref="CK17:CK18"/>
    <mergeCell ref="CL17:CL18"/>
    <mergeCell ref="AU18:AV18"/>
    <mergeCell ref="AW18:AX18"/>
    <mergeCell ref="AY18:AZ18"/>
    <mergeCell ref="BA18:BA19"/>
    <mergeCell ref="BB18:BB19"/>
    <mergeCell ref="BC18:BC19"/>
    <mergeCell ref="AU19:AV19"/>
    <mergeCell ref="AW19:AX19"/>
    <mergeCell ref="AY19:AZ19"/>
    <mergeCell ref="BB20:BB21"/>
    <mergeCell ref="BC20:BC21"/>
    <mergeCell ref="BL18:BL19"/>
    <mergeCell ref="BM18:BN18"/>
    <mergeCell ref="BO18:BP18"/>
    <mergeCell ref="BU18:BV18"/>
    <mergeCell ref="BW18:BX18"/>
    <mergeCell ref="BY18:BZ18"/>
    <mergeCell ref="BM19:BN19"/>
    <mergeCell ref="BO19:BP19"/>
    <mergeCell ref="BD18:BF19"/>
    <mergeCell ref="BG18:BG19"/>
    <mergeCell ref="BH18:BH19"/>
    <mergeCell ref="BI18:BI19"/>
    <mergeCell ref="BJ18:BJ19"/>
    <mergeCell ref="BK18:BK19"/>
    <mergeCell ref="BJ22:BL22"/>
    <mergeCell ref="AU22:AV22"/>
    <mergeCell ref="AW22:AX22"/>
    <mergeCell ref="AY22:AZ22"/>
    <mergeCell ref="BM22:BN22"/>
    <mergeCell ref="BO22:BP22"/>
    <mergeCell ref="BL20:BL21"/>
    <mergeCell ref="BM20:BN20"/>
    <mergeCell ref="BO20:BP20"/>
    <mergeCell ref="AU21:AV21"/>
    <mergeCell ref="AW21:AX21"/>
    <mergeCell ref="AY21:AZ21"/>
    <mergeCell ref="BM21:BN21"/>
    <mergeCell ref="BO21:BP21"/>
    <mergeCell ref="BD20:BD21"/>
    <mergeCell ref="BE20:BE21"/>
    <mergeCell ref="BF20:BF21"/>
    <mergeCell ref="BG20:BI21"/>
    <mergeCell ref="BJ20:BJ21"/>
    <mergeCell ref="BK20:BK21"/>
    <mergeCell ref="AU20:AV20"/>
    <mergeCell ref="AW20:AX20"/>
    <mergeCell ref="AY20:AZ20"/>
    <mergeCell ref="BA20:BA21"/>
    <mergeCell ref="AW26:AZ26"/>
    <mergeCell ref="BP26:BS26"/>
    <mergeCell ref="AU27:AV27"/>
    <mergeCell ref="AW27:AX27"/>
    <mergeCell ref="AY27:AZ27"/>
    <mergeCell ref="BA27:BC28"/>
    <mergeCell ref="BD27:BD28"/>
    <mergeCell ref="BE27:BE28"/>
    <mergeCell ref="BF27:BF28"/>
    <mergeCell ref="BG27:BG28"/>
    <mergeCell ref="BN27:BN28"/>
    <mergeCell ref="BO27:BO28"/>
    <mergeCell ref="BP27:BQ27"/>
    <mergeCell ref="BR27:BS27"/>
    <mergeCell ref="AU28:AV28"/>
    <mergeCell ref="AW28:AX28"/>
    <mergeCell ref="AY28:AZ28"/>
    <mergeCell ref="BP28:BQ28"/>
    <mergeCell ref="BR28:BS28"/>
    <mergeCell ref="BH27:BH28"/>
    <mergeCell ref="BI27:BI28"/>
    <mergeCell ref="BJ27:BJ28"/>
    <mergeCell ref="BK27:BK28"/>
    <mergeCell ref="BL27:BL28"/>
    <mergeCell ref="BM27:BM28"/>
    <mergeCell ref="AU29:AV29"/>
    <mergeCell ref="AW29:AX29"/>
    <mergeCell ref="AY29:AZ29"/>
    <mergeCell ref="BA29:BA30"/>
    <mergeCell ref="BB29:BB30"/>
    <mergeCell ref="BC29:BC30"/>
    <mergeCell ref="AU30:AV30"/>
    <mergeCell ref="AW30:AX30"/>
    <mergeCell ref="AY30:AZ30"/>
    <mergeCell ref="BL29:BL30"/>
    <mergeCell ref="BM29:BM30"/>
    <mergeCell ref="BN29:BN30"/>
    <mergeCell ref="BO29:BO30"/>
    <mergeCell ref="BP29:BQ29"/>
    <mergeCell ref="BR29:BS29"/>
    <mergeCell ref="BP30:BQ30"/>
    <mergeCell ref="BR30:BS30"/>
    <mergeCell ref="BD29:BF30"/>
    <mergeCell ref="BG29:BG30"/>
    <mergeCell ref="BH29:BH30"/>
    <mergeCell ref="BI29:BI30"/>
    <mergeCell ref="BJ29:BJ30"/>
    <mergeCell ref="BK29:BK30"/>
    <mergeCell ref="AU31:AV31"/>
    <mergeCell ref="AW31:AX31"/>
    <mergeCell ref="AY31:AZ31"/>
    <mergeCell ref="BA31:BA32"/>
    <mergeCell ref="BB31:BB32"/>
    <mergeCell ref="BC31:BC32"/>
    <mergeCell ref="AU32:AV32"/>
    <mergeCell ref="AW32:AX32"/>
    <mergeCell ref="AY32:AZ32"/>
    <mergeCell ref="BL31:BL32"/>
    <mergeCell ref="BM31:BM32"/>
    <mergeCell ref="BN31:BN32"/>
    <mergeCell ref="BO31:BO32"/>
    <mergeCell ref="BP31:BQ31"/>
    <mergeCell ref="BR31:BS31"/>
    <mergeCell ref="BP32:BQ32"/>
    <mergeCell ref="BR32:BS32"/>
    <mergeCell ref="BD31:BD32"/>
    <mergeCell ref="BE31:BE32"/>
    <mergeCell ref="BF31:BF32"/>
    <mergeCell ref="BG31:BI32"/>
    <mergeCell ref="BJ31:BJ32"/>
    <mergeCell ref="BK31:BK32"/>
    <mergeCell ref="AU33:AV33"/>
    <mergeCell ref="AW33:AX33"/>
    <mergeCell ref="AY33:AZ33"/>
    <mergeCell ref="BA33:BA34"/>
    <mergeCell ref="BB33:BB34"/>
    <mergeCell ref="BC33:BC34"/>
    <mergeCell ref="AU34:AV34"/>
    <mergeCell ref="AW34:AX34"/>
    <mergeCell ref="AY34:AZ34"/>
    <mergeCell ref="BJ33:BL34"/>
    <mergeCell ref="BM33:BM34"/>
    <mergeCell ref="BN33:BN34"/>
    <mergeCell ref="BO33:BO34"/>
    <mergeCell ref="BP33:BQ33"/>
    <mergeCell ref="BR33:BS33"/>
    <mergeCell ref="BP34:BQ34"/>
    <mergeCell ref="BR34:BS34"/>
    <mergeCell ref="BD33:BD34"/>
    <mergeCell ref="BE33:BE34"/>
    <mergeCell ref="BF33:BF34"/>
    <mergeCell ref="BG33:BG34"/>
    <mergeCell ref="BH33:BH34"/>
    <mergeCell ref="BI33:BI34"/>
    <mergeCell ref="AU35:AV35"/>
    <mergeCell ref="AW35:AX35"/>
    <mergeCell ref="AY35:AZ35"/>
    <mergeCell ref="BA35:BA36"/>
    <mergeCell ref="BB35:BB36"/>
    <mergeCell ref="BC35:BC36"/>
    <mergeCell ref="AU36:AV36"/>
    <mergeCell ref="AW36:AX36"/>
    <mergeCell ref="AY36:AZ36"/>
    <mergeCell ref="BJ35:BJ36"/>
    <mergeCell ref="BK35:BK36"/>
    <mergeCell ref="BL35:BL36"/>
    <mergeCell ref="BM35:BO36"/>
    <mergeCell ref="BP35:BQ35"/>
    <mergeCell ref="BR35:BS35"/>
    <mergeCell ref="BP36:BQ36"/>
    <mergeCell ref="BR36:BS36"/>
    <mergeCell ref="BD35:BD36"/>
    <mergeCell ref="BE35:BE36"/>
    <mergeCell ref="BF35:BF36"/>
    <mergeCell ref="BG35:BG36"/>
    <mergeCell ref="BH35:BH36"/>
    <mergeCell ref="BI35:BI36"/>
    <mergeCell ref="C15:F15"/>
    <mergeCell ref="P15:S15"/>
    <mergeCell ref="A16:B16"/>
    <mergeCell ref="C16:D16"/>
    <mergeCell ref="E16:F16"/>
    <mergeCell ref="G16:I17"/>
    <mergeCell ref="J16:J17"/>
    <mergeCell ref="K16:K17"/>
    <mergeCell ref="L16:L17"/>
    <mergeCell ref="M16:M17"/>
    <mergeCell ref="N16:N17"/>
    <mergeCell ref="O16:O17"/>
    <mergeCell ref="P16:Q16"/>
    <mergeCell ref="R16:S16"/>
    <mergeCell ref="A17:B17"/>
    <mergeCell ref="C17:D17"/>
    <mergeCell ref="E17:F17"/>
    <mergeCell ref="P17:Q17"/>
    <mergeCell ref="R17:S17"/>
    <mergeCell ref="P21:Q21"/>
    <mergeCell ref="A18:B18"/>
    <mergeCell ref="C18:D18"/>
    <mergeCell ref="E18:F18"/>
    <mergeCell ref="G18:G19"/>
    <mergeCell ref="H18:H19"/>
    <mergeCell ref="I18:I19"/>
    <mergeCell ref="J18:L19"/>
    <mergeCell ref="M18:M19"/>
    <mergeCell ref="N18:N19"/>
    <mergeCell ref="R21:S21"/>
    <mergeCell ref="O18:O19"/>
    <mergeCell ref="P18:Q18"/>
    <mergeCell ref="R18:S18"/>
    <mergeCell ref="A19:B19"/>
    <mergeCell ref="C19:D19"/>
    <mergeCell ref="E19:F19"/>
    <mergeCell ref="P19:Q19"/>
    <mergeCell ref="R19:S19"/>
    <mergeCell ref="A20:B20"/>
    <mergeCell ref="C20:D20"/>
    <mergeCell ref="E20:F20"/>
    <mergeCell ref="G20:G21"/>
    <mergeCell ref="H20:H21"/>
    <mergeCell ref="I20:I21"/>
    <mergeCell ref="J20:J21"/>
    <mergeCell ref="K20:K21"/>
    <mergeCell ref="L20:L21"/>
    <mergeCell ref="M20:O21"/>
    <mergeCell ref="P20:Q20"/>
    <mergeCell ref="R20:S20"/>
    <mergeCell ref="A21:B21"/>
    <mergeCell ref="C21:D21"/>
    <mergeCell ref="E21:F21"/>
  </mergeCells>
  <phoneticPr fontId="2"/>
  <hyperlinks>
    <hyperlink ref="AU1" r:id="rId1" xr:uid="{DD1F8B9C-B6CC-4374-B90A-591AED4384C4}"/>
  </hyperlinks>
  <pageMargins left="0.7" right="0.7" top="0.75" bottom="0.75" header="0.3" footer="0.3"/>
  <pageSetup paperSize="9" scale="45" orientation="portrait" horizontalDpi="4294967293"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1C988-DC63-4C1E-B3E0-6596734E5EDD}">
  <sheetPr>
    <pageSetUpPr fitToPage="1"/>
  </sheetPr>
  <dimension ref="A1:AR61"/>
  <sheetViews>
    <sheetView showGridLines="0" showWhiteSpace="0" topLeftCell="C1" zoomScaleNormal="100" zoomScaleSheetLayoutView="70" zoomScalePageLayoutView="70" workbookViewId="0">
      <selection activeCell="C5" sqref="C5:F5"/>
    </sheetView>
  </sheetViews>
  <sheetFormatPr defaultRowHeight="15" x14ac:dyDescent="0.55000000000000004"/>
  <cols>
    <col min="1" max="2" width="4" style="2" hidden="1" customWidth="1"/>
    <col min="3" max="43" width="4" style="2" customWidth="1"/>
    <col min="44" max="63" width="4.08203125" style="2" customWidth="1"/>
    <col min="64" max="16384" width="8.6640625" style="2"/>
  </cols>
  <sheetData>
    <row r="1" spans="1:43" ht="24.5" x14ac:dyDescent="0.55000000000000004">
      <c r="B1" s="161"/>
      <c r="C1" s="161" t="s">
        <v>1188</v>
      </c>
      <c r="D1" s="161"/>
      <c r="E1" s="161"/>
      <c r="F1" s="161"/>
      <c r="G1" s="161"/>
      <c r="H1" s="161"/>
      <c r="I1" s="161"/>
      <c r="J1" s="161"/>
      <c r="K1" s="161"/>
      <c r="L1" s="161"/>
      <c r="M1" s="161"/>
      <c r="N1" s="161"/>
      <c r="O1" s="161"/>
      <c r="P1" s="161"/>
      <c r="Q1" s="161"/>
      <c r="R1" s="161"/>
      <c r="S1" s="161"/>
      <c r="T1" s="161"/>
      <c r="U1" s="161"/>
      <c r="V1" s="161"/>
      <c r="W1" s="161"/>
      <c r="X1" s="161"/>
      <c r="Y1" s="161"/>
      <c r="Z1" s="161"/>
      <c r="AA1" s="161"/>
      <c r="AB1" s="161"/>
      <c r="AC1" s="161"/>
      <c r="AD1" s="161"/>
      <c r="AE1" s="161"/>
      <c r="AF1" s="161"/>
      <c r="AG1" s="161"/>
      <c r="AH1" s="161"/>
      <c r="AI1" s="161"/>
      <c r="AJ1" s="161"/>
      <c r="AK1" s="161"/>
      <c r="AL1" s="161"/>
      <c r="AM1" s="161"/>
      <c r="AN1" s="161"/>
      <c r="AO1" s="161"/>
      <c r="AP1" s="161"/>
      <c r="AQ1" s="161"/>
    </row>
    <row r="2" spans="1:43" ht="22" x14ac:dyDescent="0.55000000000000004">
      <c r="A2" s="229" t="s">
        <v>1193</v>
      </c>
      <c r="B2" s="229"/>
      <c r="C2" s="229"/>
      <c r="D2" s="229"/>
      <c r="E2" s="229"/>
      <c r="F2" s="229"/>
      <c r="G2" s="229"/>
      <c r="H2" s="229"/>
      <c r="I2" s="229"/>
      <c r="J2" s="230" t="s">
        <v>10</v>
      </c>
      <c r="K2" s="230"/>
      <c r="L2" s="230"/>
      <c r="M2" s="230"/>
      <c r="N2" s="230"/>
      <c r="O2" s="230"/>
      <c r="P2" s="230"/>
      <c r="Q2" s="230"/>
      <c r="R2" s="230"/>
      <c r="S2" s="230"/>
      <c r="T2" s="230"/>
      <c r="U2" s="230"/>
      <c r="V2" s="230"/>
      <c r="W2" s="230"/>
      <c r="X2" s="230"/>
      <c r="Y2" s="230"/>
      <c r="Z2" s="230"/>
      <c r="AA2" s="230"/>
      <c r="AB2" s="230"/>
      <c r="AC2" s="230"/>
      <c r="AD2" s="230"/>
      <c r="AE2" s="230"/>
      <c r="AF2" s="230"/>
      <c r="AG2" s="230"/>
      <c r="AH2" s="230"/>
      <c r="AI2" s="230"/>
      <c r="AJ2" s="230"/>
      <c r="AK2" s="230"/>
      <c r="AL2" s="230"/>
      <c r="AM2" s="230"/>
      <c r="AN2" s="230"/>
      <c r="AO2" s="230"/>
      <c r="AP2" s="230"/>
      <c r="AQ2" s="230"/>
    </row>
    <row r="3" spans="1:43" ht="15" customHeight="1" x14ac:dyDescent="0.55000000000000004"/>
    <row r="4" spans="1:43" ht="15" customHeight="1" x14ac:dyDescent="0.55000000000000004">
      <c r="A4" s="1"/>
      <c r="B4" s="1"/>
      <c r="C4" s="2" t="s">
        <v>1330</v>
      </c>
      <c r="D4" s="1"/>
      <c r="E4" s="1"/>
      <c r="F4" s="1"/>
      <c r="G4" s="1"/>
      <c r="H4" s="1"/>
      <c r="I4" s="1"/>
      <c r="J4" s="1"/>
      <c r="K4" s="1"/>
      <c r="L4" s="1"/>
      <c r="M4" s="1"/>
      <c r="N4" s="1"/>
      <c r="O4" s="1"/>
      <c r="P4" s="1"/>
      <c r="Q4" s="1"/>
      <c r="R4" s="1"/>
      <c r="S4" s="1"/>
      <c r="T4" s="1"/>
      <c r="U4" s="1"/>
      <c r="V4" s="1"/>
    </row>
    <row r="5" spans="1:43" ht="15" customHeight="1" x14ac:dyDescent="0.55000000000000004">
      <c r="A5" s="10" t="s">
        <v>8</v>
      </c>
      <c r="B5" s="1"/>
      <c r="C5" s="225" t="s">
        <v>6</v>
      </c>
      <c r="D5" s="226"/>
      <c r="E5" s="226"/>
      <c r="F5" s="227"/>
      <c r="G5" s="16" t="str">
        <f>C6</f>
        <v>大野</v>
      </c>
      <c r="H5" s="17" t="s">
        <v>15</v>
      </c>
      <c r="I5" s="18" t="str">
        <f>E6</f>
        <v>西野</v>
      </c>
      <c r="J5" s="16" t="str">
        <f>C8</f>
        <v>苗村</v>
      </c>
      <c r="K5" s="17" t="s">
        <v>15</v>
      </c>
      <c r="L5" s="18" t="str">
        <f>E8</f>
        <v>宮村</v>
      </c>
      <c r="M5" s="16" t="str">
        <f>C10</f>
        <v>栗田</v>
      </c>
      <c r="N5" s="17" t="s">
        <v>15</v>
      </c>
      <c r="O5" s="18" t="str">
        <f>E10</f>
        <v>木村</v>
      </c>
      <c r="P5" s="16" t="str">
        <f>C12</f>
        <v>吉岡</v>
      </c>
      <c r="Q5" s="17" t="s">
        <v>15</v>
      </c>
      <c r="R5" s="18" t="str">
        <f>E12</f>
        <v>笹田</v>
      </c>
      <c r="S5" s="228" t="s">
        <v>0</v>
      </c>
      <c r="T5" s="228"/>
      <c r="U5" s="228"/>
      <c r="V5" s="228"/>
    </row>
    <row r="6" spans="1:43" ht="15" customHeight="1" x14ac:dyDescent="0.55000000000000004">
      <c r="A6" s="202" t="s">
        <v>1271</v>
      </c>
      <c r="B6" s="202"/>
      <c r="C6" s="217" t="str">
        <f>IF(A6="","",VLOOKUP(A6,登録No.!$A$3:$N$508,2,FALSE))</f>
        <v>大野</v>
      </c>
      <c r="D6" s="218"/>
      <c r="E6" s="219" t="str">
        <f>IF(A7="","",VLOOKUP(A7,登録No.!$A$3:$N$508,2,FALSE))</f>
        <v>西野</v>
      </c>
      <c r="F6" s="220"/>
      <c r="G6" s="192"/>
      <c r="H6" s="193"/>
      <c r="I6" s="194"/>
      <c r="J6" s="211" t="str">
        <f>IF(K6="","⑥",IF(K6&gt;L6,"〇","×"))</f>
        <v>⑥</v>
      </c>
      <c r="K6" s="223"/>
      <c r="L6" s="221"/>
      <c r="M6" s="211" t="str">
        <f>IF(N6="","④",IF(N6&gt;O6,"〇","×"))</f>
        <v>④</v>
      </c>
      <c r="N6" s="223"/>
      <c r="O6" s="221"/>
      <c r="P6" s="211" t="str">
        <f>IF(Q6="","②",IF(Q6&gt;R6,"〇","×"))</f>
        <v>②</v>
      </c>
      <c r="Q6" s="223"/>
      <c r="R6" s="221"/>
      <c r="S6" s="198" t="str">
        <f>IF(K6="","勝",COUNTIF(G6:R6,"〇"))</f>
        <v>勝</v>
      </c>
      <c r="T6" s="199"/>
      <c r="U6" s="200" t="str">
        <f>IF(K6="","敗",COUNTIF(G6:R6,"×"))</f>
        <v>敗</v>
      </c>
      <c r="V6" s="201"/>
    </row>
    <row r="7" spans="1:43" ht="15" customHeight="1" x14ac:dyDescent="0.55000000000000004">
      <c r="A7" s="202" t="s">
        <v>1272</v>
      </c>
      <c r="B7" s="202"/>
      <c r="C7" s="203" t="str">
        <f>IF(A6="","",VLOOKUP(A6,登録No.!$A$3:$N$508,4,FALSE))</f>
        <v>フレンズ</v>
      </c>
      <c r="D7" s="204"/>
      <c r="E7" s="205" t="str">
        <f>IF(A7="","",VLOOKUP(A7,登録No.!$A$3:$N$508,4,FALSE))</f>
        <v>グリフィンズ</v>
      </c>
      <c r="F7" s="206"/>
      <c r="G7" s="195"/>
      <c r="H7" s="196"/>
      <c r="I7" s="197"/>
      <c r="J7" s="212"/>
      <c r="K7" s="224"/>
      <c r="L7" s="222"/>
      <c r="M7" s="212"/>
      <c r="N7" s="224"/>
      <c r="O7" s="222"/>
      <c r="P7" s="212"/>
      <c r="Q7" s="224"/>
      <c r="R7" s="222"/>
      <c r="S7" s="207" t="str">
        <f>IF(K6="","ゲーム取得率",SUM(K6,N6,Q6)/SUM(J6:R6))</f>
        <v>ゲーム取得率</v>
      </c>
      <c r="T7" s="208"/>
      <c r="U7" s="209" t="s">
        <v>13</v>
      </c>
      <c r="V7" s="210"/>
    </row>
    <row r="8" spans="1:43" ht="15" customHeight="1" x14ac:dyDescent="0.55000000000000004">
      <c r="A8" s="202" t="s">
        <v>1273</v>
      </c>
      <c r="B8" s="202"/>
      <c r="C8" s="217" t="str">
        <f>IF(A8="","",VLOOKUP(A8,登録No.!$A$3:$N$508,2,FALSE))</f>
        <v>苗村</v>
      </c>
      <c r="D8" s="218"/>
      <c r="E8" s="219" t="str">
        <f>IF(A9="","",VLOOKUP(A9,登録No.!$A$3:$N$508,2,FALSE))</f>
        <v>宮村</v>
      </c>
      <c r="F8" s="220"/>
      <c r="G8" s="211" t="str">
        <f>IF(K6="","",IF(J6="〇","×","〇"))</f>
        <v/>
      </c>
      <c r="H8" s="213" t="str">
        <f>IF(L6="","",L6)</f>
        <v/>
      </c>
      <c r="I8" s="215" t="str">
        <f>IF(K6="","",K6)</f>
        <v/>
      </c>
      <c r="J8" s="192"/>
      <c r="K8" s="193"/>
      <c r="L8" s="194"/>
      <c r="M8" s="211" t="str">
        <f>IF(N8="","①",IF(N8&gt;O8,"〇","×"))</f>
        <v>①</v>
      </c>
      <c r="N8" s="223"/>
      <c r="O8" s="221"/>
      <c r="P8" s="211" t="str">
        <f>IF(Q8="","③",IF(Q8&gt;R8,"〇","×"))</f>
        <v>③</v>
      </c>
      <c r="Q8" s="223"/>
      <c r="R8" s="221"/>
      <c r="S8" s="198" t="str">
        <f>IF(G8="","勝",COUNTIF(G8:R8,"〇"))</f>
        <v>勝</v>
      </c>
      <c r="T8" s="199"/>
      <c r="U8" s="200" t="str">
        <f>IF(G8="","敗",COUNTIF(G8:R8,"×"))</f>
        <v>敗</v>
      </c>
      <c r="V8" s="201"/>
    </row>
    <row r="9" spans="1:43" ht="15" customHeight="1" x14ac:dyDescent="0.55000000000000004">
      <c r="A9" s="202" t="s">
        <v>1274</v>
      </c>
      <c r="B9" s="202"/>
      <c r="C9" s="203" t="str">
        <f>IF(A8="","",VLOOKUP(A8,登録No.!$A$3:$N$508,4,FALSE))</f>
        <v>うさかめ</v>
      </c>
      <c r="D9" s="204"/>
      <c r="E9" s="205" t="str">
        <f>IF(A9="","",VLOOKUP(A9,登録No.!$A$3:$N$508,4,FALSE))</f>
        <v>アプストTC</v>
      </c>
      <c r="F9" s="206"/>
      <c r="G9" s="212"/>
      <c r="H9" s="214"/>
      <c r="I9" s="216"/>
      <c r="J9" s="195"/>
      <c r="K9" s="196"/>
      <c r="L9" s="197"/>
      <c r="M9" s="212"/>
      <c r="N9" s="224"/>
      <c r="O9" s="222"/>
      <c r="P9" s="212"/>
      <c r="Q9" s="224"/>
      <c r="R9" s="222"/>
      <c r="S9" s="207" t="str">
        <f>IF(G8="","ゲーム取得率",SUM(H8,N8,Q8)/SUM(G8:R8))</f>
        <v>ゲーム取得率</v>
      </c>
      <c r="T9" s="208"/>
      <c r="U9" s="209" t="s">
        <v>13</v>
      </c>
      <c r="V9" s="210"/>
    </row>
    <row r="10" spans="1:43" ht="15" customHeight="1" x14ac:dyDescent="0.55000000000000004">
      <c r="A10" s="202"/>
      <c r="B10" s="202"/>
      <c r="C10" s="217" t="s">
        <v>1275</v>
      </c>
      <c r="D10" s="218"/>
      <c r="E10" s="219" t="s">
        <v>1162</v>
      </c>
      <c r="F10" s="220"/>
      <c r="G10" s="211" t="str">
        <f>IF(N6="","",IF(M6="〇","×","〇"))</f>
        <v/>
      </c>
      <c r="H10" s="213" t="str">
        <f>IF(O6="","",O6)</f>
        <v/>
      </c>
      <c r="I10" s="215" t="str">
        <f>IF(N6="","",N6)</f>
        <v/>
      </c>
      <c r="J10" s="211" t="str">
        <f>IF(N8="","",IF(M8="〇","×","〇"))</f>
        <v/>
      </c>
      <c r="K10" s="213" t="str">
        <f>IF(O8="","",O8)</f>
        <v/>
      </c>
      <c r="L10" s="215" t="str">
        <f>IF(N8="","",N8)</f>
        <v/>
      </c>
      <c r="M10" s="192"/>
      <c r="N10" s="193"/>
      <c r="O10" s="194"/>
      <c r="P10" s="211" t="str">
        <f>IF(Q10="","⑤",IF(Q10&gt;R10,"〇","×"))</f>
        <v>⑤</v>
      </c>
      <c r="Q10" s="223"/>
      <c r="R10" s="221"/>
      <c r="S10" s="198" t="str">
        <f>IF(K10="","勝",COUNTIF(G10:R10,"〇"))</f>
        <v>勝</v>
      </c>
      <c r="T10" s="199"/>
      <c r="U10" s="200" t="str">
        <f>IF(J10="","敗",COUNTIF(G10:R10,"×"))</f>
        <v>敗</v>
      </c>
      <c r="V10" s="201"/>
    </row>
    <row r="11" spans="1:43" ht="15" customHeight="1" x14ac:dyDescent="0.55000000000000004">
      <c r="A11" s="202"/>
      <c r="B11" s="202"/>
      <c r="C11" s="203" t="s">
        <v>1254</v>
      </c>
      <c r="D11" s="204"/>
      <c r="E11" s="205" t="s">
        <v>1254</v>
      </c>
      <c r="F11" s="206"/>
      <c r="G11" s="212"/>
      <c r="H11" s="214"/>
      <c r="I11" s="216"/>
      <c r="J11" s="212"/>
      <c r="K11" s="214"/>
      <c r="L11" s="216"/>
      <c r="M11" s="195"/>
      <c r="N11" s="196"/>
      <c r="O11" s="197"/>
      <c r="P11" s="212"/>
      <c r="Q11" s="224"/>
      <c r="R11" s="222"/>
      <c r="S11" s="207" t="str">
        <f>IF(G10="","ゲーム取得率",SUM(H10,K10,Q10)/SUM(G10:R10))</f>
        <v>ゲーム取得率</v>
      </c>
      <c r="T11" s="208"/>
      <c r="U11" s="209" t="s">
        <v>13</v>
      </c>
      <c r="V11" s="210"/>
    </row>
    <row r="12" spans="1:43" ht="15" customHeight="1" x14ac:dyDescent="0.55000000000000004">
      <c r="A12" s="247"/>
      <c r="B12" s="248"/>
      <c r="C12" s="217" t="s">
        <v>1276</v>
      </c>
      <c r="D12" s="218"/>
      <c r="E12" s="219" t="s">
        <v>1277</v>
      </c>
      <c r="F12" s="220"/>
      <c r="G12" s="211" t="str">
        <f>IF(Q6="","",IF(P6="〇","×","〇"))</f>
        <v/>
      </c>
      <c r="H12" s="213" t="str">
        <f>IF(R6="","",R6)</f>
        <v/>
      </c>
      <c r="I12" s="215" t="str">
        <f>IF(Q6="","",Q6)</f>
        <v/>
      </c>
      <c r="J12" s="211" t="str">
        <f>IF(Q8="","",IF(P8="〇","×","〇"))</f>
        <v/>
      </c>
      <c r="K12" s="213" t="str">
        <f>IF(R8="","",R8)</f>
        <v/>
      </c>
      <c r="L12" s="215" t="str">
        <f>IF(Q8="","",Q8)</f>
        <v/>
      </c>
      <c r="M12" s="211" t="str">
        <f>IF(Q10="","",IF(P10="〇","×","〇"))</f>
        <v/>
      </c>
      <c r="N12" s="213" t="str">
        <f>IF(R10="","",R10)</f>
        <v/>
      </c>
      <c r="O12" s="215" t="str">
        <f>IF(Q10="","",Q10)</f>
        <v/>
      </c>
      <c r="P12" s="192"/>
      <c r="Q12" s="193"/>
      <c r="R12" s="194"/>
      <c r="S12" s="198" t="str">
        <f>IF(J12="","勝",COUNTIF(G12:R12,"〇"))</f>
        <v>勝</v>
      </c>
      <c r="T12" s="199"/>
      <c r="U12" s="200" t="str">
        <f>IF(J12="","敗",COUNTIF(G12:R12,"×"))</f>
        <v>敗</v>
      </c>
      <c r="V12" s="201"/>
    </row>
    <row r="13" spans="1:43" ht="15" customHeight="1" x14ac:dyDescent="0.55000000000000004">
      <c r="A13" s="202"/>
      <c r="B13" s="202"/>
      <c r="C13" s="203" t="s">
        <v>1254</v>
      </c>
      <c r="D13" s="204"/>
      <c r="E13" s="205" t="s">
        <v>1254</v>
      </c>
      <c r="F13" s="206"/>
      <c r="G13" s="212"/>
      <c r="H13" s="214"/>
      <c r="I13" s="216"/>
      <c r="J13" s="212"/>
      <c r="K13" s="214"/>
      <c r="L13" s="216"/>
      <c r="M13" s="212"/>
      <c r="N13" s="214"/>
      <c r="O13" s="216"/>
      <c r="P13" s="195"/>
      <c r="Q13" s="196"/>
      <c r="R13" s="197"/>
      <c r="S13" s="207" t="str">
        <f>IF(G12="","ゲーム取得率",SUM(H12,K12,N12)/SUM(G12:O12))</f>
        <v>ゲーム取得率</v>
      </c>
      <c r="T13" s="208"/>
      <c r="U13" s="209" t="s">
        <v>13</v>
      </c>
      <c r="V13" s="210"/>
    </row>
    <row r="14" spans="1:43" ht="15" customHeight="1" x14ac:dyDescent="0.55000000000000004"/>
    <row r="15" spans="1:43" ht="15" customHeight="1" x14ac:dyDescent="0.55000000000000004">
      <c r="C15" s="2" t="s">
        <v>1328</v>
      </c>
    </row>
    <row r="16" spans="1:43" ht="15" customHeight="1" x14ac:dyDescent="0.55000000000000004"/>
    <row r="17" ht="15" customHeight="1" x14ac:dyDescent="0.55000000000000004"/>
    <row r="18" ht="15" customHeight="1" x14ac:dyDescent="0.55000000000000004"/>
    <row r="19" ht="15" customHeight="1" x14ac:dyDescent="0.55000000000000004"/>
    <row r="20" ht="15" customHeight="1" x14ac:dyDescent="0.55000000000000004"/>
    <row r="21" ht="15" customHeight="1" x14ac:dyDescent="0.55000000000000004"/>
    <row r="22" ht="15" customHeight="1" x14ac:dyDescent="0.55000000000000004"/>
    <row r="23" ht="15" customHeight="1" x14ac:dyDescent="0.55000000000000004"/>
    <row r="24" ht="15" customHeight="1" x14ac:dyDescent="0.55000000000000004"/>
    <row r="25" ht="15" customHeight="1" x14ac:dyDescent="0.55000000000000004"/>
    <row r="26" ht="15" customHeight="1" x14ac:dyDescent="0.55000000000000004"/>
    <row r="27" ht="15" customHeight="1" x14ac:dyDescent="0.55000000000000004"/>
    <row r="28" ht="15" customHeight="1" x14ac:dyDescent="0.55000000000000004"/>
    <row r="29" ht="15" customHeight="1" x14ac:dyDescent="0.55000000000000004"/>
    <row r="30" ht="15" customHeight="1" x14ac:dyDescent="0.55000000000000004"/>
    <row r="31" ht="15" customHeight="1" x14ac:dyDescent="0.55000000000000004"/>
    <row r="32" ht="15" customHeight="1" x14ac:dyDescent="0.55000000000000004"/>
    <row r="33" ht="15" customHeight="1" x14ac:dyDescent="0.55000000000000004"/>
    <row r="34" ht="15" customHeight="1" x14ac:dyDescent="0.55000000000000004"/>
    <row r="35" ht="15" customHeight="1" x14ac:dyDescent="0.55000000000000004"/>
    <row r="36" ht="15" customHeight="1" x14ac:dyDescent="0.55000000000000004"/>
    <row r="37" ht="15" customHeight="1" x14ac:dyDescent="0.55000000000000004"/>
    <row r="38" ht="15" customHeight="1" x14ac:dyDescent="0.55000000000000004"/>
    <row r="39" ht="15" customHeight="1" x14ac:dyDescent="0.55000000000000004"/>
    <row r="40" ht="15" customHeight="1" x14ac:dyDescent="0.55000000000000004"/>
    <row r="41" ht="15" customHeight="1" x14ac:dyDescent="0.55000000000000004"/>
    <row r="42" ht="15" customHeight="1" x14ac:dyDescent="0.55000000000000004"/>
    <row r="61" spans="1:44" x14ac:dyDescent="0.55000000000000004">
      <c r="A61" s="20" t="s">
        <v>350</v>
      </c>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row>
  </sheetData>
  <mergeCells count="84">
    <mergeCell ref="L6:L7"/>
    <mergeCell ref="M6:M7"/>
    <mergeCell ref="N6:N7"/>
    <mergeCell ref="O6:O7"/>
    <mergeCell ref="A2:I2"/>
    <mergeCell ref="J2:AQ2"/>
    <mergeCell ref="C5:F5"/>
    <mergeCell ref="S5:V5"/>
    <mergeCell ref="A7:B7"/>
    <mergeCell ref="C7:D7"/>
    <mergeCell ref="E7:F7"/>
    <mergeCell ref="U7:V7"/>
    <mergeCell ref="P6:P7"/>
    <mergeCell ref="Q6:Q7"/>
    <mergeCell ref="R6:R7"/>
    <mergeCell ref="S6:T6"/>
    <mergeCell ref="S7:T7"/>
    <mergeCell ref="A6:B6"/>
    <mergeCell ref="C6:D6"/>
    <mergeCell ref="E6:F6"/>
    <mergeCell ref="G6:I7"/>
    <mergeCell ref="J6:J7"/>
    <mergeCell ref="K6:K7"/>
    <mergeCell ref="U6:V6"/>
    <mergeCell ref="I8:I9"/>
    <mergeCell ref="A9:B9"/>
    <mergeCell ref="C9:D9"/>
    <mergeCell ref="E9:F9"/>
    <mergeCell ref="P8:P9"/>
    <mergeCell ref="A8:B8"/>
    <mergeCell ref="C8:D8"/>
    <mergeCell ref="E8:F8"/>
    <mergeCell ref="G8:G9"/>
    <mergeCell ref="H8:H9"/>
    <mergeCell ref="U8:V8"/>
    <mergeCell ref="U9:V9"/>
    <mergeCell ref="J8:L9"/>
    <mergeCell ref="M8:M9"/>
    <mergeCell ref="N8:N9"/>
    <mergeCell ref="O8:O9"/>
    <mergeCell ref="Q8:Q9"/>
    <mergeCell ref="R8:R9"/>
    <mergeCell ref="S8:T8"/>
    <mergeCell ref="S9:T9"/>
    <mergeCell ref="I10:I11"/>
    <mergeCell ref="A11:B11"/>
    <mergeCell ref="C11:D11"/>
    <mergeCell ref="E11:F11"/>
    <mergeCell ref="P10:P11"/>
    <mergeCell ref="A10:B10"/>
    <mergeCell ref="C10:D10"/>
    <mergeCell ref="E10:F10"/>
    <mergeCell ref="G10:G11"/>
    <mergeCell ref="H10:H11"/>
    <mergeCell ref="U12:V12"/>
    <mergeCell ref="U13:V13"/>
    <mergeCell ref="U10:V10"/>
    <mergeCell ref="U11:V11"/>
    <mergeCell ref="J10:J11"/>
    <mergeCell ref="K10:K11"/>
    <mergeCell ref="L10:L11"/>
    <mergeCell ref="M10:O11"/>
    <mergeCell ref="Q10:Q11"/>
    <mergeCell ref="R10:R11"/>
    <mergeCell ref="S10:T10"/>
    <mergeCell ref="S11:T11"/>
    <mergeCell ref="A13:B13"/>
    <mergeCell ref="C13:D13"/>
    <mergeCell ref="E13:F13"/>
    <mergeCell ref="S13:T13"/>
    <mergeCell ref="A12:B12"/>
    <mergeCell ref="C12:D12"/>
    <mergeCell ref="E12:F12"/>
    <mergeCell ref="G12:G13"/>
    <mergeCell ref="H12:H13"/>
    <mergeCell ref="I12:I13"/>
    <mergeCell ref="J12:J13"/>
    <mergeCell ref="K12:K13"/>
    <mergeCell ref="L12:L13"/>
    <mergeCell ref="M12:M13"/>
    <mergeCell ref="N12:N13"/>
    <mergeCell ref="O12:O13"/>
    <mergeCell ref="P12:R13"/>
    <mergeCell ref="S12:T12"/>
  </mergeCells>
  <phoneticPr fontId="2"/>
  <pageMargins left="0.7" right="0.7" top="0.75" bottom="0.75" header="0.3" footer="0.3"/>
  <pageSetup paperSize="9" scale="45" orientation="portrait" horizontalDpi="4294967293"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C7CFE-937C-4A02-AC8F-EEDACD0CB95C}">
  <sheetPr>
    <pageSetUpPr fitToPage="1"/>
  </sheetPr>
  <dimension ref="A1:AR62"/>
  <sheetViews>
    <sheetView showGridLines="0" showWhiteSpace="0" topLeftCell="C1" zoomScaleNormal="100" zoomScaleSheetLayoutView="70" zoomScalePageLayoutView="70" workbookViewId="0">
      <selection activeCell="C14" sqref="C14"/>
    </sheetView>
  </sheetViews>
  <sheetFormatPr defaultRowHeight="15" x14ac:dyDescent="0.55000000000000004"/>
  <cols>
    <col min="1" max="2" width="4" style="2" hidden="1" customWidth="1"/>
    <col min="3" max="43" width="4" style="2" customWidth="1"/>
    <col min="44" max="64" width="4.08203125" style="2" customWidth="1"/>
    <col min="65" max="16384" width="8.6640625" style="2"/>
  </cols>
  <sheetData>
    <row r="1" spans="1:43" ht="24.5" x14ac:dyDescent="0.55000000000000004">
      <c r="B1" s="161"/>
      <c r="C1" s="161" t="s">
        <v>1188</v>
      </c>
      <c r="D1" s="161"/>
      <c r="E1" s="161"/>
      <c r="F1" s="161"/>
      <c r="G1" s="161"/>
      <c r="H1" s="161"/>
      <c r="I1" s="161"/>
      <c r="J1" s="161"/>
      <c r="K1" s="161"/>
      <c r="L1" s="161"/>
      <c r="M1" s="161"/>
      <c r="N1" s="161"/>
      <c r="O1" s="161"/>
      <c r="P1" s="161"/>
      <c r="Q1" s="161"/>
      <c r="R1" s="161"/>
      <c r="S1" s="161"/>
      <c r="T1" s="161"/>
      <c r="V1" s="161"/>
      <c r="W1" s="161"/>
      <c r="X1" s="161"/>
      <c r="Y1" s="161"/>
      <c r="Z1" s="161"/>
      <c r="AA1" s="161"/>
      <c r="AB1" s="161"/>
      <c r="AC1" s="161"/>
      <c r="AD1" s="161"/>
      <c r="AE1" s="161"/>
      <c r="AF1" s="161"/>
      <c r="AG1" s="161"/>
      <c r="AH1" s="161"/>
      <c r="AI1" s="161"/>
      <c r="AJ1" s="161"/>
      <c r="AK1" s="161"/>
      <c r="AL1" s="161"/>
      <c r="AM1" s="161"/>
      <c r="AN1" s="161"/>
      <c r="AO1" s="161"/>
      <c r="AP1" s="161"/>
      <c r="AQ1" s="161"/>
    </row>
    <row r="2" spans="1:43" ht="22" x14ac:dyDescent="0.55000000000000004">
      <c r="A2" s="229" t="s">
        <v>1307</v>
      </c>
      <c r="B2" s="229"/>
      <c r="C2" s="229"/>
      <c r="D2" s="229"/>
      <c r="E2" s="229"/>
      <c r="F2" s="229"/>
      <c r="G2" s="229"/>
      <c r="H2" s="229"/>
      <c r="I2" s="229"/>
      <c r="J2" s="230" t="s">
        <v>10</v>
      </c>
      <c r="K2" s="230"/>
      <c r="L2" s="230"/>
      <c r="M2" s="230"/>
      <c r="N2" s="230"/>
      <c r="O2" s="230"/>
      <c r="P2" s="230"/>
      <c r="Q2" s="230"/>
      <c r="R2" s="230"/>
      <c r="S2" s="230"/>
      <c r="T2" s="230"/>
      <c r="U2" s="230"/>
      <c r="V2" s="230"/>
      <c r="W2" s="230"/>
      <c r="X2" s="230"/>
      <c r="Y2" s="230"/>
      <c r="Z2" s="230"/>
      <c r="AA2" s="230"/>
      <c r="AB2" s="230"/>
      <c r="AC2" s="230"/>
      <c r="AD2" s="230"/>
      <c r="AE2" s="230"/>
      <c r="AF2" s="230"/>
      <c r="AG2" s="230"/>
      <c r="AH2" s="230"/>
      <c r="AI2" s="230"/>
      <c r="AJ2" s="230"/>
      <c r="AK2" s="230"/>
      <c r="AL2" s="230"/>
      <c r="AM2" s="230"/>
      <c r="AN2" s="230"/>
      <c r="AO2" s="230"/>
      <c r="AP2" s="230"/>
      <c r="AQ2" s="230"/>
    </row>
    <row r="3" spans="1:43" ht="15" customHeight="1" x14ac:dyDescent="0.55000000000000004"/>
    <row r="4" spans="1:43" ht="15" customHeight="1" x14ac:dyDescent="0.55000000000000004">
      <c r="A4" s="1"/>
      <c r="B4" s="1"/>
      <c r="C4" s="2" t="s">
        <v>1331</v>
      </c>
      <c r="D4" s="1"/>
      <c r="E4" s="1"/>
      <c r="F4" s="1"/>
      <c r="G4" s="1"/>
      <c r="H4" s="1"/>
      <c r="I4" s="1"/>
      <c r="J4" s="1"/>
      <c r="K4" s="1"/>
      <c r="L4" s="1"/>
      <c r="M4" s="1"/>
      <c r="N4" s="1"/>
      <c r="O4" s="1"/>
      <c r="P4" s="1"/>
      <c r="Q4" s="1"/>
      <c r="R4" s="1"/>
      <c r="S4" s="1"/>
    </row>
    <row r="5" spans="1:43" ht="15" customHeight="1" x14ac:dyDescent="0.55000000000000004">
      <c r="A5" s="10"/>
      <c r="B5" s="1"/>
      <c r="C5" s="225" t="s">
        <v>1194</v>
      </c>
      <c r="D5" s="226"/>
      <c r="E5" s="226"/>
      <c r="F5" s="227"/>
      <c r="G5" s="16" t="str">
        <f>C6</f>
        <v>伊吹</v>
      </c>
      <c r="H5" s="17" t="s">
        <v>15</v>
      </c>
      <c r="I5" s="18" t="str">
        <f>E6</f>
        <v>梅田</v>
      </c>
      <c r="J5" s="16" t="str">
        <f>C8</f>
        <v>山﨑</v>
      </c>
      <c r="K5" s="17" t="s">
        <v>15</v>
      </c>
      <c r="L5" s="18" t="str">
        <f>E8</f>
        <v>山田</v>
      </c>
      <c r="M5" s="16" t="str">
        <f>C10</f>
        <v>千代</v>
      </c>
      <c r="N5" s="17" t="s">
        <v>15</v>
      </c>
      <c r="O5" s="18" t="str">
        <f>E10</f>
        <v>山中</v>
      </c>
      <c r="P5" s="228" t="s">
        <v>0</v>
      </c>
      <c r="Q5" s="228"/>
      <c r="R5" s="228"/>
      <c r="S5" s="228"/>
    </row>
    <row r="6" spans="1:43" ht="15" customHeight="1" x14ac:dyDescent="0.55000000000000004">
      <c r="A6" s="202" t="s">
        <v>1278</v>
      </c>
      <c r="B6" s="202"/>
      <c r="C6" s="217" t="str">
        <f>IF(A6="","",VLOOKUP(A6,登録No.!$A$3:$N$508,2,FALSE))</f>
        <v>伊吹</v>
      </c>
      <c r="D6" s="218"/>
      <c r="E6" s="219" t="str">
        <f>IF(A7="","",VLOOKUP(A7,登録No.!$A$3:$N$508,2,FALSE))</f>
        <v>梅田</v>
      </c>
      <c r="F6" s="220"/>
      <c r="G6" s="234"/>
      <c r="H6" s="235"/>
      <c r="I6" s="236"/>
      <c r="J6" s="217" t="str">
        <f>IF(K6="","③",IF(K6&gt;L6,"〇","×"))</f>
        <v>③</v>
      </c>
      <c r="K6" s="240"/>
      <c r="L6" s="242"/>
      <c r="M6" s="217" t="str">
        <f>IF(N6="","②",IF(N6&gt;O6,"〇","×"))</f>
        <v>②</v>
      </c>
      <c r="N6" s="240"/>
      <c r="O6" s="242"/>
      <c r="P6" s="198" t="str">
        <f>IF(K6="","勝",COUNTIF(G6:O6,"〇"))</f>
        <v>勝</v>
      </c>
      <c r="Q6" s="199"/>
      <c r="R6" s="200" t="str">
        <f>IF(K6="","敗",COUNTIF(G6:O6,"×"))</f>
        <v>敗</v>
      </c>
      <c r="S6" s="201"/>
    </row>
    <row r="7" spans="1:43" ht="15" customHeight="1" x14ac:dyDescent="0.55000000000000004">
      <c r="A7" s="202" t="s">
        <v>1279</v>
      </c>
      <c r="B7" s="202"/>
      <c r="C7" s="203" t="str">
        <f>IF(A6="","",VLOOKUP(A6,登録No.!$A$3:$N$508,4,FALSE))</f>
        <v>うさかめ</v>
      </c>
      <c r="D7" s="204"/>
      <c r="E7" s="205" t="str">
        <f>IF(A7="","",VLOOKUP(A7,登録No.!$A$3:$N$508,4,FALSE))</f>
        <v>うさかめ</v>
      </c>
      <c r="F7" s="206"/>
      <c r="G7" s="237"/>
      <c r="H7" s="238"/>
      <c r="I7" s="239"/>
      <c r="J7" s="231"/>
      <c r="K7" s="241"/>
      <c r="L7" s="243"/>
      <c r="M7" s="231"/>
      <c r="N7" s="241"/>
      <c r="O7" s="243"/>
      <c r="P7" s="207" t="str">
        <f>IF(K6="","ゲーム取得率",SUM(K6,N6)/SUM(G6:O6))</f>
        <v>ゲーム取得率</v>
      </c>
      <c r="Q7" s="208"/>
      <c r="R7" s="209" t="s">
        <v>13</v>
      </c>
      <c r="S7" s="210"/>
    </row>
    <row r="8" spans="1:43" ht="15" customHeight="1" x14ac:dyDescent="0.55000000000000004">
      <c r="A8" s="202" t="s">
        <v>1280</v>
      </c>
      <c r="B8" s="202"/>
      <c r="C8" s="217" t="str">
        <f>IF(A8="","",VLOOKUP(A8,登録No.!$A$3:$N$508,2,FALSE))</f>
        <v>山﨑</v>
      </c>
      <c r="D8" s="218"/>
      <c r="E8" s="219" t="str">
        <f>IF(A9="","",VLOOKUP(A9,登録No.!$A$3:$N$508,2,FALSE))</f>
        <v>山田</v>
      </c>
      <c r="F8" s="220"/>
      <c r="G8" s="217" t="str">
        <f>IF(J6="③","",IF(J6="〇","×","〇"))</f>
        <v/>
      </c>
      <c r="H8" s="219" t="str">
        <f>IF(L6="","",L6)</f>
        <v/>
      </c>
      <c r="I8" s="220" t="str">
        <f>IF(K6="","",K6)</f>
        <v/>
      </c>
      <c r="J8" s="234"/>
      <c r="K8" s="235"/>
      <c r="L8" s="236"/>
      <c r="M8" s="217" t="str">
        <f>IF(N8="","①",IF(N8&gt;O8,"〇","×"))</f>
        <v>①</v>
      </c>
      <c r="N8" s="240"/>
      <c r="O8" s="242"/>
      <c r="P8" s="198" t="str">
        <f>IF(G8="","勝",COUNTIF(G8:O8,"〇"))</f>
        <v>勝</v>
      </c>
      <c r="Q8" s="199"/>
      <c r="R8" s="200" t="str">
        <f>IF(G8="","敗",COUNTIF(G8:O8,"×"))</f>
        <v>敗</v>
      </c>
      <c r="S8" s="201"/>
    </row>
    <row r="9" spans="1:43" ht="15" customHeight="1" x14ac:dyDescent="0.55000000000000004">
      <c r="A9" s="202" t="s">
        <v>1281</v>
      </c>
      <c r="B9" s="202"/>
      <c r="C9" s="203" t="str">
        <f>IF(A8="","",VLOOKUP(A8,登録No.!$A$3:$N$508,4,FALSE))</f>
        <v>フレンズ</v>
      </c>
      <c r="D9" s="204"/>
      <c r="E9" s="205" t="str">
        <f>IF(A9="","",VLOOKUP(A9,登録No.!$A$3:$N$508,4,FALSE))</f>
        <v>アプストTC</v>
      </c>
      <c r="F9" s="206"/>
      <c r="G9" s="231"/>
      <c r="H9" s="232"/>
      <c r="I9" s="233"/>
      <c r="J9" s="237"/>
      <c r="K9" s="238"/>
      <c r="L9" s="239"/>
      <c r="M9" s="231"/>
      <c r="N9" s="241"/>
      <c r="O9" s="243"/>
      <c r="P9" s="207" t="str">
        <f>IF(H8="","ゲーム取得率",SUM(H8,N8)/SUM(G8:O8))</f>
        <v>ゲーム取得率</v>
      </c>
      <c r="Q9" s="208"/>
      <c r="R9" s="209" t="s">
        <v>13</v>
      </c>
      <c r="S9" s="210"/>
    </row>
    <row r="10" spans="1:43" ht="15" customHeight="1" x14ac:dyDescent="0.55000000000000004">
      <c r="A10" s="202" t="s">
        <v>1282</v>
      </c>
      <c r="B10" s="202"/>
      <c r="C10" s="217" t="str">
        <f>IF(A10="","",VLOOKUP(A10,登録No.!$A$3:$N$508,2,FALSE))</f>
        <v>千代</v>
      </c>
      <c r="D10" s="218"/>
      <c r="E10" s="219" t="str">
        <f>IF(A11="","",VLOOKUP(A11,登録No.!$A$3:$N$508,2,FALSE))</f>
        <v>山中</v>
      </c>
      <c r="F10" s="220"/>
      <c r="G10" s="217" t="str">
        <f>IF(N6="","",IF(M6="〇","×","〇"))</f>
        <v/>
      </c>
      <c r="H10" s="219" t="str">
        <f>IF(O6="","",O6)</f>
        <v/>
      </c>
      <c r="I10" s="220" t="str">
        <f>IF(N6="","",N6)</f>
        <v/>
      </c>
      <c r="J10" s="217" t="str">
        <f>IF(N8="","",IF(M8="〇","×","〇"))</f>
        <v/>
      </c>
      <c r="K10" s="219" t="str">
        <f>IF(O8="","",O8)</f>
        <v/>
      </c>
      <c r="L10" s="220" t="str">
        <f>IF(N8="","",N8)</f>
        <v/>
      </c>
      <c r="M10" s="234"/>
      <c r="N10" s="235"/>
      <c r="O10" s="236"/>
      <c r="P10" s="198" t="str">
        <f>IF(G10="","勝",COUNTIF(G10:O10,"〇"))</f>
        <v>勝</v>
      </c>
      <c r="Q10" s="199"/>
      <c r="R10" s="200" t="str">
        <f>IF(G10="","敗",COUNTIF(G10:O10,"×"))</f>
        <v>敗</v>
      </c>
      <c r="S10" s="201"/>
    </row>
    <row r="11" spans="1:43" ht="15" customHeight="1" x14ac:dyDescent="0.55000000000000004">
      <c r="A11" s="202" t="s">
        <v>1283</v>
      </c>
      <c r="B11" s="202"/>
      <c r="C11" s="203" t="str">
        <f>IF(A10="","",VLOOKUP(A10,登録No.!$A$3:$N$508,4,FALSE))</f>
        <v>アビックBB</v>
      </c>
      <c r="D11" s="204"/>
      <c r="E11" s="205" t="str">
        <f>IF(A11="","",VLOOKUP(A11,登録No.!$A$3:$N$508,4,FALSE))</f>
        <v>アビックBB</v>
      </c>
      <c r="F11" s="206"/>
      <c r="G11" s="231"/>
      <c r="H11" s="232"/>
      <c r="I11" s="233"/>
      <c r="J11" s="231"/>
      <c r="K11" s="232"/>
      <c r="L11" s="233"/>
      <c r="M11" s="237"/>
      <c r="N11" s="238"/>
      <c r="O11" s="239"/>
      <c r="P11" s="207" t="str">
        <f>IF(G10="","ゲーム取得率",SUM(H10,K10)/SUM(G10:O10))</f>
        <v>ゲーム取得率</v>
      </c>
      <c r="Q11" s="208"/>
      <c r="R11" s="209" t="s">
        <v>13</v>
      </c>
      <c r="S11" s="210"/>
    </row>
    <row r="12" spans="1:43" ht="15" customHeight="1" x14ac:dyDescent="0.55000000000000004">
      <c r="C12" s="2" t="s">
        <v>1328</v>
      </c>
    </row>
    <row r="13" spans="1:43" ht="15" customHeight="1" x14ac:dyDescent="0.55000000000000004"/>
    <row r="14" spans="1:43" ht="15" customHeight="1" x14ac:dyDescent="0.55000000000000004">
      <c r="A14" s="1"/>
      <c r="B14" s="1"/>
      <c r="C14" s="2" t="s">
        <v>1331</v>
      </c>
      <c r="D14" s="1"/>
      <c r="E14" s="1"/>
      <c r="F14" s="1"/>
      <c r="G14" s="1"/>
      <c r="H14" s="1"/>
      <c r="I14" s="1"/>
      <c r="J14" s="1"/>
      <c r="K14" s="1"/>
      <c r="L14" s="1"/>
      <c r="M14" s="1"/>
      <c r="N14" s="1"/>
      <c r="O14" s="1"/>
      <c r="P14" s="1"/>
      <c r="Q14" s="1"/>
      <c r="R14" s="1"/>
      <c r="S14" s="1"/>
    </row>
    <row r="15" spans="1:43" ht="15" customHeight="1" x14ac:dyDescent="0.55000000000000004">
      <c r="A15" s="10"/>
      <c r="B15" s="1"/>
      <c r="C15" s="225" t="s">
        <v>1195</v>
      </c>
      <c r="D15" s="226"/>
      <c r="E15" s="226"/>
      <c r="F15" s="227"/>
      <c r="G15" s="16" t="str">
        <f>C16</f>
        <v>山口</v>
      </c>
      <c r="H15" s="17" t="s">
        <v>15</v>
      </c>
      <c r="I15" s="18" t="str">
        <f>E16</f>
        <v>山口</v>
      </c>
      <c r="J15" s="16" t="str">
        <f>C18</f>
        <v>栗田</v>
      </c>
      <c r="K15" s="17" t="s">
        <v>15</v>
      </c>
      <c r="L15" s="18" t="str">
        <f>E18</f>
        <v>森</v>
      </c>
      <c r="M15" s="16" t="str">
        <f>C20</f>
        <v>川瀬</v>
      </c>
      <c r="N15" s="17" t="s">
        <v>15</v>
      </c>
      <c r="O15" s="18" t="str">
        <f>E20</f>
        <v>中村</v>
      </c>
      <c r="P15" s="228" t="s">
        <v>0</v>
      </c>
      <c r="Q15" s="228"/>
      <c r="R15" s="228"/>
      <c r="S15" s="228"/>
    </row>
    <row r="16" spans="1:43" ht="15" customHeight="1" x14ac:dyDescent="0.55000000000000004">
      <c r="A16" s="202"/>
      <c r="B16" s="202"/>
      <c r="C16" s="217" t="s">
        <v>1284</v>
      </c>
      <c r="D16" s="218"/>
      <c r="E16" s="219" t="str">
        <f>IF(A17="","",VLOOKUP(A17,登録No.!$A$3:$N$508,2,FALSE))</f>
        <v>山口</v>
      </c>
      <c r="F16" s="220"/>
      <c r="G16" s="234"/>
      <c r="H16" s="235"/>
      <c r="I16" s="236"/>
      <c r="J16" s="217" t="str">
        <f>IF(K16="","③",IF(K16&gt;L16,"〇","×"))</f>
        <v>③</v>
      </c>
      <c r="K16" s="240"/>
      <c r="L16" s="242"/>
      <c r="M16" s="217" t="str">
        <f>IF(N16="","②",IF(N16&gt;O16,"〇","×"))</f>
        <v>②</v>
      </c>
      <c r="N16" s="240"/>
      <c r="O16" s="242"/>
      <c r="P16" s="198" t="str">
        <f>IF(K16="","勝",COUNTIF(G16:O16,"〇"))</f>
        <v>勝</v>
      </c>
      <c r="Q16" s="199"/>
      <c r="R16" s="200" t="str">
        <f>IF(K16="","敗",COUNTIF(G16:O16,"×"))</f>
        <v>敗</v>
      </c>
      <c r="S16" s="201"/>
    </row>
    <row r="17" spans="1:19" ht="15" customHeight="1" x14ac:dyDescent="0.55000000000000004">
      <c r="A17" s="202" t="s">
        <v>1285</v>
      </c>
      <c r="B17" s="202"/>
      <c r="C17" s="203" t="s">
        <v>1258</v>
      </c>
      <c r="D17" s="204"/>
      <c r="E17" s="205" t="str">
        <f>IF(A17="","",VLOOKUP(A17,登録No.!$A$3:$N$508,4,FALSE))</f>
        <v>Kテニス</v>
      </c>
      <c r="F17" s="206"/>
      <c r="G17" s="237"/>
      <c r="H17" s="238"/>
      <c r="I17" s="239"/>
      <c r="J17" s="231"/>
      <c r="K17" s="241"/>
      <c r="L17" s="243"/>
      <c r="M17" s="231"/>
      <c r="N17" s="241"/>
      <c r="O17" s="243"/>
      <c r="P17" s="207" t="str">
        <f>IF(K16="","ゲーム取得率",SUM(K16,N16)/SUM(G16:O16))</f>
        <v>ゲーム取得率</v>
      </c>
      <c r="Q17" s="208"/>
      <c r="R17" s="209" t="s">
        <v>13</v>
      </c>
      <c r="S17" s="210"/>
    </row>
    <row r="18" spans="1:19" ht="15" customHeight="1" x14ac:dyDescent="0.55000000000000004">
      <c r="A18" s="202" t="s">
        <v>1286</v>
      </c>
      <c r="B18" s="202"/>
      <c r="C18" s="217" t="str">
        <f>IF(A18="","",VLOOKUP(A18,登録No.!$A$3:$N$508,2,FALSE))</f>
        <v>栗田</v>
      </c>
      <c r="D18" s="218"/>
      <c r="E18" s="219" t="str">
        <f>IF(A19="","",VLOOKUP(A19,登録No.!$A$3:$N$508,2,FALSE))</f>
        <v>森</v>
      </c>
      <c r="F18" s="220"/>
      <c r="G18" s="217" t="str">
        <f>IF(J16="③","",IF(J16="〇","×","〇"))</f>
        <v/>
      </c>
      <c r="H18" s="219" t="str">
        <f>IF(L16="","",L16)</f>
        <v/>
      </c>
      <c r="I18" s="220" t="str">
        <f>IF(K16="","",K16)</f>
        <v/>
      </c>
      <c r="J18" s="234"/>
      <c r="K18" s="235"/>
      <c r="L18" s="236"/>
      <c r="M18" s="217" t="str">
        <f>IF(N18="","①",IF(N18&gt;O18,"〇","×"))</f>
        <v>①</v>
      </c>
      <c r="N18" s="240"/>
      <c r="O18" s="242"/>
      <c r="P18" s="198" t="str">
        <f>IF(G18="","勝",COUNTIF(G18:O18,"〇"))</f>
        <v>勝</v>
      </c>
      <c r="Q18" s="199"/>
      <c r="R18" s="200" t="str">
        <f>IF(G18="","敗",COUNTIF(G18:O18,"×"))</f>
        <v>敗</v>
      </c>
      <c r="S18" s="201"/>
    </row>
    <row r="19" spans="1:19" ht="15" customHeight="1" x14ac:dyDescent="0.55000000000000004">
      <c r="A19" s="202" t="s">
        <v>1287</v>
      </c>
      <c r="B19" s="202"/>
      <c r="C19" s="203" t="str">
        <f>IF(A18="","",VLOOKUP(A18,登録No.!$A$3:$N$508,4,FALSE))</f>
        <v>フレンズ</v>
      </c>
      <c r="D19" s="204"/>
      <c r="E19" s="205" t="str">
        <f>IF(A19="","",VLOOKUP(A19,登録No.!$A$3:$N$508,4,FALSE))</f>
        <v>Kテニス</v>
      </c>
      <c r="F19" s="206"/>
      <c r="G19" s="231"/>
      <c r="H19" s="232"/>
      <c r="I19" s="233"/>
      <c r="J19" s="237"/>
      <c r="K19" s="238"/>
      <c r="L19" s="239"/>
      <c r="M19" s="231"/>
      <c r="N19" s="241"/>
      <c r="O19" s="243"/>
      <c r="P19" s="207" t="str">
        <f>IF(H18="","ゲーム取得率",SUM(H18,N18)/SUM(G18:O18))</f>
        <v>ゲーム取得率</v>
      </c>
      <c r="Q19" s="208"/>
      <c r="R19" s="209" t="s">
        <v>13</v>
      </c>
      <c r="S19" s="210"/>
    </row>
    <row r="20" spans="1:19" ht="15" customHeight="1" x14ac:dyDescent="0.55000000000000004">
      <c r="A20" s="202" t="s">
        <v>1288</v>
      </c>
      <c r="B20" s="202"/>
      <c r="C20" s="217" t="str">
        <f>IF(A20="","",VLOOKUP(A20,登録No.!$A$3:$N$508,2,FALSE))</f>
        <v>川瀬</v>
      </c>
      <c r="D20" s="218"/>
      <c r="E20" s="219" t="s">
        <v>1290</v>
      </c>
      <c r="F20" s="220"/>
      <c r="G20" s="217" t="str">
        <f>IF(N16="","",IF(M16="〇","×","〇"))</f>
        <v/>
      </c>
      <c r="H20" s="219" t="str">
        <f>IF(O16="","",O16)</f>
        <v/>
      </c>
      <c r="I20" s="220" t="str">
        <f>IF(N16="","",N16)</f>
        <v/>
      </c>
      <c r="J20" s="217" t="str">
        <f>IF(N18="","",IF(M18="〇","×","〇"))</f>
        <v/>
      </c>
      <c r="K20" s="219" t="str">
        <f>IF(O18="","",O18)</f>
        <v/>
      </c>
      <c r="L20" s="220" t="str">
        <f>IF(N18="","",N18)</f>
        <v/>
      </c>
      <c r="M20" s="234"/>
      <c r="N20" s="235"/>
      <c r="O20" s="236"/>
      <c r="P20" s="198" t="str">
        <f>IF(G20="","勝",COUNTIF(G20:O20,"〇"))</f>
        <v>勝</v>
      </c>
      <c r="Q20" s="199"/>
      <c r="R20" s="200" t="str">
        <f>IF(G20="","敗",COUNTIF(G20:O20,"×"))</f>
        <v>敗</v>
      </c>
      <c r="S20" s="201"/>
    </row>
    <row r="21" spans="1:19" ht="15" customHeight="1" x14ac:dyDescent="0.55000000000000004">
      <c r="A21" s="202" t="s">
        <v>1289</v>
      </c>
      <c r="B21" s="202"/>
      <c r="C21" s="203" t="str">
        <f>IF(A20="","",VLOOKUP(A20,登録No.!$A$3:$N$508,4,FALSE))</f>
        <v>建部TC</v>
      </c>
      <c r="D21" s="204"/>
      <c r="E21" s="205" t="s">
        <v>1250</v>
      </c>
      <c r="F21" s="206"/>
      <c r="G21" s="231"/>
      <c r="H21" s="232"/>
      <c r="I21" s="233"/>
      <c r="J21" s="231"/>
      <c r="K21" s="232"/>
      <c r="L21" s="233"/>
      <c r="M21" s="237"/>
      <c r="N21" s="238"/>
      <c r="O21" s="239"/>
      <c r="P21" s="207" t="str">
        <f>IF(G20="","ゲーム取得率",SUM(H20,K20)/SUM(G20:O20))</f>
        <v>ゲーム取得率</v>
      </c>
      <c r="Q21" s="208"/>
      <c r="R21" s="209" t="s">
        <v>13</v>
      </c>
      <c r="S21" s="210"/>
    </row>
    <row r="22" spans="1:19" ht="15" customHeight="1" x14ac:dyDescent="0.55000000000000004">
      <c r="C22" s="2" t="s">
        <v>1328</v>
      </c>
    </row>
    <row r="23" spans="1:19" ht="15" customHeight="1" x14ac:dyDescent="0.55000000000000004"/>
    <row r="24" spans="1:19" ht="15" customHeight="1" x14ac:dyDescent="0.55000000000000004">
      <c r="C24" s="2" t="s">
        <v>1182</v>
      </c>
    </row>
    <row r="25" spans="1:19" ht="15" customHeight="1" x14ac:dyDescent="0.55000000000000004">
      <c r="C25" s="11" t="s">
        <v>1</v>
      </c>
      <c r="D25" s="11"/>
      <c r="E25" s="11"/>
      <c r="F25" s="8"/>
      <c r="G25" s="8"/>
      <c r="J25" s="1" t="s">
        <v>5</v>
      </c>
      <c r="K25" s="1"/>
      <c r="P25" s="11" t="s">
        <v>2</v>
      </c>
      <c r="Q25" s="11"/>
      <c r="R25" s="11"/>
    </row>
    <row r="26" spans="1:19" ht="15" customHeight="1" x14ac:dyDescent="0.55000000000000004">
      <c r="C26" s="3"/>
      <c r="D26" s="3"/>
      <c r="E26" s="3"/>
      <c r="H26" s="5"/>
      <c r="J26" s="1" t="s">
        <v>4</v>
      </c>
      <c r="K26" s="1"/>
      <c r="N26" s="4"/>
      <c r="O26" s="160"/>
      <c r="P26" s="3"/>
      <c r="Q26" s="3"/>
      <c r="R26" s="3"/>
    </row>
    <row r="27" spans="1:19" ht="15" customHeight="1" x14ac:dyDescent="0.55000000000000004">
      <c r="H27" s="5"/>
      <c r="K27" s="5"/>
      <c r="N27" s="5"/>
    </row>
    <row r="28" spans="1:19" ht="15" customHeight="1" x14ac:dyDescent="0.55000000000000004">
      <c r="H28" s="5"/>
      <c r="K28" s="5"/>
      <c r="N28" s="5"/>
    </row>
    <row r="29" spans="1:19" ht="15" customHeight="1" x14ac:dyDescent="0.55000000000000004">
      <c r="F29" s="11" t="s">
        <v>3</v>
      </c>
      <c r="G29" s="157"/>
      <c r="H29" s="12" t="s">
        <v>5</v>
      </c>
      <c r="I29" s="14"/>
      <c r="J29" s="8"/>
      <c r="K29" s="7"/>
      <c r="L29" s="14" t="s">
        <v>5</v>
      </c>
      <c r="M29" s="158"/>
      <c r="N29" s="13" t="s">
        <v>3</v>
      </c>
      <c r="O29" s="159"/>
    </row>
    <row r="30" spans="1:19" ht="15" customHeight="1" x14ac:dyDescent="0.55000000000000004">
      <c r="F30" s="11"/>
      <c r="G30" s="157"/>
      <c r="H30" s="13" t="s">
        <v>4</v>
      </c>
      <c r="I30" s="11"/>
      <c r="L30" s="11" t="s">
        <v>4</v>
      </c>
      <c r="M30" s="11"/>
      <c r="N30" s="13"/>
      <c r="O30" s="159"/>
    </row>
    <row r="31" spans="1:19" ht="15" customHeight="1" x14ac:dyDescent="0.55000000000000004">
      <c r="H31" s="5"/>
      <c r="N31" s="5"/>
    </row>
    <row r="32" spans="1:19" ht="15" customHeight="1" x14ac:dyDescent="0.55000000000000004">
      <c r="H32" s="5"/>
      <c r="N32" s="5"/>
    </row>
    <row r="33" spans="3:22" ht="15" customHeight="1" x14ac:dyDescent="0.55000000000000004">
      <c r="C33" s="11" t="s">
        <v>1181</v>
      </c>
      <c r="D33" s="11"/>
      <c r="E33" s="11"/>
      <c r="F33" s="8"/>
      <c r="G33" s="6"/>
      <c r="H33" s="5"/>
      <c r="N33" s="7"/>
      <c r="O33" s="8"/>
      <c r="P33" s="11" t="s">
        <v>1180</v>
      </c>
      <c r="Q33" s="11"/>
      <c r="R33" s="11"/>
    </row>
    <row r="34" spans="3:22" ht="15" customHeight="1" x14ac:dyDescent="0.55000000000000004">
      <c r="C34" s="3"/>
      <c r="D34" s="3"/>
      <c r="E34" s="3"/>
      <c r="P34" s="3"/>
      <c r="Q34" s="3"/>
      <c r="R34" s="3"/>
    </row>
    <row r="35" spans="3:22" ht="15" customHeight="1" x14ac:dyDescent="0.55000000000000004"/>
    <row r="36" spans="3:22" ht="15" customHeight="1" x14ac:dyDescent="0.55000000000000004"/>
    <row r="37" spans="3:22" ht="15" customHeight="1" x14ac:dyDescent="0.55000000000000004">
      <c r="D37" s="1"/>
      <c r="E37" s="1"/>
      <c r="F37" s="1"/>
      <c r="G37" s="1"/>
      <c r="H37" s="1"/>
      <c r="I37" s="1"/>
      <c r="J37" s="1"/>
      <c r="K37" s="1"/>
      <c r="L37" s="1"/>
      <c r="M37" s="1"/>
      <c r="N37" s="1"/>
      <c r="O37" s="1"/>
      <c r="P37" s="1"/>
      <c r="Q37" s="1"/>
      <c r="R37" s="1"/>
      <c r="S37" s="1"/>
    </row>
    <row r="38" spans="3:22" ht="15" customHeight="1" x14ac:dyDescent="0.55000000000000004">
      <c r="C38" s="2" t="s">
        <v>1183</v>
      </c>
      <c r="V38" s="1"/>
    </row>
    <row r="39" spans="3:22" ht="15" customHeight="1" x14ac:dyDescent="0.55000000000000004">
      <c r="V39" s="1"/>
    </row>
    <row r="40" spans="3:22" ht="15" customHeight="1" x14ac:dyDescent="0.55000000000000004">
      <c r="C40" s="11" t="s">
        <v>1196</v>
      </c>
      <c r="D40" s="11"/>
      <c r="E40" s="11"/>
      <c r="F40" s="8"/>
      <c r="G40" s="8"/>
      <c r="V40" s="1"/>
    </row>
    <row r="41" spans="3:22" ht="15" customHeight="1" x14ac:dyDescent="0.55000000000000004">
      <c r="C41" s="3"/>
      <c r="D41" s="3"/>
      <c r="E41" s="3"/>
      <c r="H41" s="5"/>
      <c r="V41" s="1"/>
    </row>
    <row r="42" spans="3:22" ht="15" customHeight="1" x14ac:dyDescent="0.55000000000000004">
      <c r="H42" s="5"/>
      <c r="V42" s="1"/>
    </row>
    <row r="43" spans="3:22" ht="15" customHeight="1" x14ac:dyDescent="0.55000000000000004">
      <c r="H43" s="5"/>
      <c r="V43" s="1"/>
    </row>
    <row r="44" spans="3:22" x14ac:dyDescent="0.55000000000000004">
      <c r="F44" s="11" t="s">
        <v>3</v>
      </c>
      <c r="G44" s="157"/>
      <c r="H44" s="12" t="s">
        <v>5</v>
      </c>
      <c r="I44" s="14"/>
      <c r="V44" s="1"/>
    </row>
    <row r="45" spans="3:22" x14ac:dyDescent="0.55000000000000004">
      <c r="F45" s="11"/>
      <c r="G45" s="157"/>
      <c r="H45" s="13" t="s">
        <v>4</v>
      </c>
      <c r="I45" s="11"/>
      <c r="V45" s="1"/>
    </row>
    <row r="46" spans="3:22" x14ac:dyDescent="0.55000000000000004">
      <c r="H46" s="5"/>
    </row>
    <row r="47" spans="3:22" x14ac:dyDescent="0.55000000000000004">
      <c r="H47" s="5"/>
    </row>
    <row r="48" spans="3:22" x14ac:dyDescent="0.55000000000000004">
      <c r="C48" s="11" t="s">
        <v>1181</v>
      </c>
      <c r="D48" s="11"/>
      <c r="E48" s="11"/>
      <c r="F48" s="8"/>
      <c r="G48" s="6"/>
      <c r="H48" s="5"/>
    </row>
    <row r="49" spans="1:44" x14ac:dyDescent="0.55000000000000004">
      <c r="C49" s="3"/>
      <c r="D49" s="3"/>
      <c r="E49" s="3"/>
    </row>
    <row r="62" spans="1:44" x14ac:dyDescent="0.55000000000000004">
      <c r="A62" s="20" t="s">
        <v>350</v>
      </c>
      <c r="B62" s="9"/>
      <c r="C62" s="9"/>
      <c r="D62" s="9"/>
      <c r="E62" s="9"/>
      <c r="F62" s="9"/>
      <c r="G62" s="9"/>
      <c r="H62" s="9"/>
      <c r="I62" s="9"/>
      <c r="J62" s="9"/>
      <c r="K62" s="9"/>
      <c r="L62" s="9"/>
      <c r="M62" s="9"/>
      <c r="N62" s="9"/>
      <c r="O62" s="9"/>
      <c r="P62" s="9"/>
      <c r="Q62" s="9"/>
      <c r="R62" s="9"/>
      <c r="S62" s="9"/>
      <c r="T62" s="9"/>
      <c r="U62" s="20" t="s">
        <v>350</v>
      </c>
      <c r="V62" s="9"/>
      <c r="W62" s="9"/>
      <c r="X62" s="9"/>
      <c r="Y62" s="9"/>
      <c r="Z62" s="9"/>
      <c r="AA62" s="9"/>
      <c r="AB62" s="9"/>
      <c r="AC62" s="9"/>
      <c r="AD62" s="9"/>
      <c r="AE62" s="9"/>
      <c r="AF62" s="9"/>
      <c r="AG62" s="9"/>
      <c r="AH62" s="9"/>
      <c r="AI62" s="9"/>
      <c r="AJ62" s="9"/>
      <c r="AK62" s="9"/>
      <c r="AL62" s="9"/>
      <c r="AM62" s="9"/>
      <c r="AN62" s="9"/>
      <c r="AO62" s="9"/>
      <c r="AP62" s="9"/>
      <c r="AQ62" s="9"/>
      <c r="AR62" s="9"/>
    </row>
  </sheetData>
  <mergeCells count="108">
    <mergeCell ref="A2:I2"/>
    <mergeCell ref="J2:AQ2"/>
    <mergeCell ref="C5:F5"/>
    <mergeCell ref="P5:S5"/>
    <mergeCell ref="L6:L7"/>
    <mergeCell ref="M6:M7"/>
    <mergeCell ref="N6:N7"/>
    <mergeCell ref="O6:O7"/>
    <mergeCell ref="P6:Q6"/>
    <mergeCell ref="A6:B6"/>
    <mergeCell ref="C6:D6"/>
    <mergeCell ref="E6:F6"/>
    <mergeCell ref="G6:I7"/>
    <mergeCell ref="J6:J7"/>
    <mergeCell ref="K6:K7"/>
    <mergeCell ref="C7:D7"/>
    <mergeCell ref="E7:F7"/>
    <mergeCell ref="C11:D11"/>
    <mergeCell ref="E11:F11"/>
    <mergeCell ref="J8:L9"/>
    <mergeCell ref="M8:M9"/>
    <mergeCell ref="N8:N9"/>
    <mergeCell ref="O8:O9"/>
    <mergeCell ref="P9:Q9"/>
    <mergeCell ref="A8:B8"/>
    <mergeCell ref="C8:D8"/>
    <mergeCell ref="E8:F8"/>
    <mergeCell ref="G8:G9"/>
    <mergeCell ref="H8:H9"/>
    <mergeCell ref="I8:I9"/>
    <mergeCell ref="A9:B9"/>
    <mergeCell ref="C9:D9"/>
    <mergeCell ref="E9:F9"/>
    <mergeCell ref="R9:S9"/>
    <mergeCell ref="P10:Q10"/>
    <mergeCell ref="R10:S10"/>
    <mergeCell ref="P11:Q11"/>
    <mergeCell ref="R11:S11"/>
    <mergeCell ref="C15:F15"/>
    <mergeCell ref="P15:S15"/>
    <mergeCell ref="R6:S6"/>
    <mergeCell ref="A7:B7"/>
    <mergeCell ref="P7:Q7"/>
    <mergeCell ref="R7:S7"/>
    <mergeCell ref="P8:Q8"/>
    <mergeCell ref="R8:S8"/>
    <mergeCell ref="J10:J11"/>
    <mergeCell ref="K10:K11"/>
    <mergeCell ref="L10:L11"/>
    <mergeCell ref="M10:O11"/>
    <mergeCell ref="A10:B10"/>
    <mergeCell ref="C10:D10"/>
    <mergeCell ref="E10:F10"/>
    <mergeCell ref="G10:G11"/>
    <mergeCell ref="H10:H11"/>
    <mergeCell ref="I10:I11"/>
    <mergeCell ref="A11:B11"/>
    <mergeCell ref="L16:L17"/>
    <mergeCell ref="M16:M17"/>
    <mergeCell ref="N16:N17"/>
    <mergeCell ref="O16:O17"/>
    <mergeCell ref="P16:Q16"/>
    <mergeCell ref="R16:S16"/>
    <mergeCell ref="P17:Q17"/>
    <mergeCell ref="R17:S17"/>
    <mergeCell ref="A16:B16"/>
    <mergeCell ref="C16:D16"/>
    <mergeCell ref="E16:F16"/>
    <mergeCell ref="G16:I17"/>
    <mergeCell ref="J16:J17"/>
    <mergeCell ref="K16:K17"/>
    <mergeCell ref="A17:B17"/>
    <mergeCell ref="C17:D17"/>
    <mergeCell ref="E17:F17"/>
    <mergeCell ref="J18:L19"/>
    <mergeCell ref="M18:M19"/>
    <mergeCell ref="N18:N19"/>
    <mergeCell ref="O18:O19"/>
    <mergeCell ref="P18:Q18"/>
    <mergeCell ref="R18:S18"/>
    <mergeCell ref="P19:Q19"/>
    <mergeCell ref="R19:S19"/>
    <mergeCell ref="A18:B18"/>
    <mergeCell ref="C18:D18"/>
    <mergeCell ref="E18:F18"/>
    <mergeCell ref="G18:G19"/>
    <mergeCell ref="H18:H19"/>
    <mergeCell ref="I18:I19"/>
    <mergeCell ref="A19:B19"/>
    <mergeCell ref="C19:D19"/>
    <mergeCell ref="E19:F19"/>
    <mergeCell ref="J20:J21"/>
    <mergeCell ref="K20:K21"/>
    <mergeCell ref="L20:L21"/>
    <mergeCell ref="M20:O21"/>
    <mergeCell ref="P20:Q20"/>
    <mergeCell ref="R20:S20"/>
    <mergeCell ref="P21:Q21"/>
    <mergeCell ref="R21:S21"/>
    <mergeCell ref="A20:B20"/>
    <mergeCell ref="C20:D20"/>
    <mergeCell ref="E20:F20"/>
    <mergeCell ref="G20:G21"/>
    <mergeCell ref="H20:H21"/>
    <mergeCell ref="I20:I21"/>
    <mergeCell ref="A21:B21"/>
    <mergeCell ref="C21:D21"/>
    <mergeCell ref="E21:F21"/>
  </mergeCells>
  <phoneticPr fontId="2"/>
  <pageMargins left="0.7" right="0.7" top="0.75" bottom="0.75" header="0.3" footer="0.3"/>
  <pageSetup paperSize="9" scale="45" orientation="portrait" horizontalDpi="4294967293"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A024A-C4D3-4209-A3D0-D1B39A13FF67}">
  <dimension ref="A1:IR394"/>
  <sheetViews>
    <sheetView topLeftCell="A196" zoomScale="70" zoomScaleNormal="70" workbookViewId="0">
      <selection activeCell="C169" sqref="C1:M1048576"/>
    </sheetView>
  </sheetViews>
  <sheetFormatPr defaultColWidth="8.25" defaultRowHeight="13" x14ac:dyDescent="0.55000000000000004"/>
  <cols>
    <col min="1" max="1" width="10.1640625" style="41" customWidth="1"/>
    <col min="2" max="2" width="6.75" style="41" customWidth="1"/>
    <col min="3" max="3" width="6.75" style="41" hidden="1" customWidth="1"/>
    <col min="4" max="4" width="19.33203125" style="41" hidden="1" customWidth="1"/>
    <col min="5" max="5" width="8.25" style="38" hidden="1" customWidth="1"/>
    <col min="6" max="6" width="10.08203125" style="41" hidden="1" customWidth="1"/>
    <col min="7" max="7" width="8.1640625" style="41" hidden="1" customWidth="1"/>
    <col min="8" max="8" width="8.6640625" style="41" hidden="1" customWidth="1"/>
    <col min="9" max="9" width="8.75" style="41" hidden="1" customWidth="1"/>
    <col min="10" max="10" width="10.08203125" style="141" hidden="1" customWidth="1"/>
    <col min="11" max="11" width="5.08203125" style="142" hidden="1" customWidth="1"/>
    <col min="12" max="12" width="7.33203125" style="41" hidden="1" customWidth="1"/>
    <col min="13" max="13" width="9.58203125" style="41" hidden="1" customWidth="1"/>
    <col min="14" max="14" width="7.5" style="41"/>
    <col min="15" max="256" width="8.25" style="41"/>
    <col min="257" max="257" width="10" style="41" customWidth="1"/>
    <col min="258" max="259" width="6.58203125" style="41" customWidth="1"/>
    <col min="260" max="260" width="19" style="41" customWidth="1"/>
    <col min="261" max="261" width="8.08203125" style="41" customWidth="1"/>
    <col min="262" max="262" width="9.83203125" style="41" customWidth="1"/>
    <col min="263" max="263" width="8" style="41" customWidth="1"/>
    <col min="264" max="264" width="8.5" style="41" customWidth="1"/>
    <col min="265" max="265" width="8.58203125" style="41" customWidth="1"/>
    <col min="266" max="266" width="9.83203125" style="41" customWidth="1"/>
    <col min="267" max="267" width="5" style="41" customWidth="1"/>
    <col min="268" max="268" width="7.25" style="41" customWidth="1"/>
    <col min="269" max="269" width="9.33203125" style="41" customWidth="1"/>
    <col min="270" max="512" width="8.25" style="41"/>
    <col min="513" max="513" width="10" style="41" customWidth="1"/>
    <col min="514" max="515" width="6.58203125" style="41" customWidth="1"/>
    <col min="516" max="516" width="19" style="41" customWidth="1"/>
    <col min="517" max="517" width="8.08203125" style="41" customWidth="1"/>
    <col min="518" max="518" width="9.83203125" style="41" customWidth="1"/>
    <col min="519" max="519" width="8" style="41" customWidth="1"/>
    <col min="520" max="520" width="8.5" style="41" customWidth="1"/>
    <col min="521" max="521" width="8.58203125" style="41" customWidth="1"/>
    <col min="522" max="522" width="9.83203125" style="41" customWidth="1"/>
    <col min="523" max="523" width="5" style="41" customWidth="1"/>
    <col min="524" max="524" width="7.25" style="41" customWidth="1"/>
    <col min="525" max="525" width="9.33203125" style="41" customWidth="1"/>
    <col min="526" max="768" width="8.25" style="41"/>
    <col min="769" max="769" width="10" style="41" customWidth="1"/>
    <col min="770" max="771" width="6.58203125" style="41" customWidth="1"/>
    <col min="772" max="772" width="19" style="41" customWidth="1"/>
    <col min="773" max="773" width="8.08203125" style="41" customWidth="1"/>
    <col min="774" max="774" width="9.83203125" style="41" customWidth="1"/>
    <col min="775" max="775" width="8" style="41" customWidth="1"/>
    <col min="776" max="776" width="8.5" style="41" customWidth="1"/>
    <col min="777" max="777" width="8.58203125" style="41" customWidth="1"/>
    <col min="778" max="778" width="9.83203125" style="41" customWidth="1"/>
    <col min="779" max="779" width="5" style="41" customWidth="1"/>
    <col min="780" max="780" width="7.25" style="41" customWidth="1"/>
    <col min="781" max="781" width="9.33203125" style="41" customWidth="1"/>
    <col min="782" max="1024" width="8.25" style="41"/>
    <col min="1025" max="1025" width="10" style="41" customWidth="1"/>
    <col min="1026" max="1027" width="6.58203125" style="41" customWidth="1"/>
    <col min="1028" max="1028" width="19" style="41" customWidth="1"/>
    <col min="1029" max="1029" width="8.08203125" style="41" customWidth="1"/>
    <col min="1030" max="1030" width="9.83203125" style="41" customWidth="1"/>
    <col min="1031" max="1031" width="8" style="41" customWidth="1"/>
    <col min="1032" max="1032" width="8.5" style="41" customWidth="1"/>
    <col min="1033" max="1033" width="8.58203125" style="41" customWidth="1"/>
    <col min="1034" max="1034" width="9.83203125" style="41" customWidth="1"/>
    <col min="1035" max="1035" width="5" style="41" customWidth="1"/>
    <col min="1036" max="1036" width="7.25" style="41" customWidth="1"/>
    <col min="1037" max="1037" width="9.33203125" style="41" customWidth="1"/>
    <col min="1038" max="1280" width="8.25" style="41"/>
    <col min="1281" max="1281" width="10" style="41" customWidth="1"/>
    <col min="1282" max="1283" width="6.58203125" style="41" customWidth="1"/>
    <col min="1284" max="1284" width="19" style="41" customWidth="1"/>
    <col min="1285" max="1285" width="8.08203125" style="41" customWidth="1"/>
    <col min="1286" max="1286" width="9.83203125" style="41" customWidth="1"/>
    <col min="1287" max="1287" width="8" style="41" customWidth="1"/>
    <col min="1288" max="1288" width="8.5" style="41" customWidth="1"/>
    <col min="1289" max="1289" width="8.58203125" style="41" customWidth="1"/>
    <col min="1290" max="1290" width="9.83203125" style="41" customWidth="1"/>
    <col min="1291" max="1291" width="5" style="41" customWidth="1"/>
    <col min="1292" max="1292" width="7.25" style="41" customWidth="1"/>
    <col min="1293" max="1293" width="9.33203125" style="41" customWidth="1"/>
    <col min="1294" max="1536" width="8.25" style="41"/>
    <col min="1537" max="1537" width="10" style="41" customWidth="1"/>
    <col min="1538" max="1539" width="6.58203125" style="41" customWidth="1"/>
    <col min="1540" max="1540" width="19" style="41" customWidth="1"/>
    <col min="1541" max="1541" width="8.08203125" style="41" customWidth="1"/>
    <col min="1542" max="1542" width="9.83203125" style="41" customWidth="1"/>
    <col min="1543" max="1543" width="8" style="41" customWidth="1"/>
    <col min="1544" max="1544" width="8.5" style="41" customWidth="1"/>
    <col min="1545" max="1545" width="8.58203125" style="41" customWidth="1"/>
    <col min="1546" max="1546" width="9.83203125" style="41" customWidth="1"/>
    <col min="1547" max="1547" width="5" style="41" customWidth="1"/>
    <col min="1548" max="1548" width="7.25" style="41" customWidth="1"/>
    <col min="1549" max="1549" width="9.33203125" style="41" customWidth="1"/>
    <col min="1550" max="1792" width="8.25" style="41"/>
    <col min="1793" max="1793" width="10" style="41" customWidth="1"/>
    <col min="1794" max="1795" width="6.58203125" style="41" customWidth="1"/>
    <col min="1796" max="1796" width="19" style="41" customWidth="1"/>
    <col min="1797" max="1797" width="8.08203125" style="41" customWidth="1"/>
    <col min="1798" max="1798" width="9.83203125" style="41" customWidth="1"/>
    <col min="1799" max="1799" width="8" style="41" customWidth="1"/>
    <col min="1800" max="1800" width="8.5" style="41" customWidth="1"/>
    <col min="1801" max="1801" width="8.58203125" style="41" customWidth="1"/>
    <col min="1802" max="1802" width="9.83203125" style="41" customWidth="1"/>
    <col min="1803" max="1803" width="5" style="41" customWidth="1"/>
    <col min="1804" max="1804" width="7.25" style="41" customWidth="1"/>
    <col min="1805" max="1805" width="9.33203125" style="41" customWidth="1"/>
    <col min="1806" max="2048" width="8.25" style="41"/>
    <col min="2049" max="2049" width="10" style="41" customWidth="1"/>
    <col min="2050" max="2051" width="6.58203125" style="41" customWidth="1"/>
    <col min="2052" max="2052" width="19" style="41" customWidth="1"/>
    <col min="2053" max="2053" width="8.08203125" style="41" customWidth="1"/>
    <col min="2054" max="2054" width="9.83203125" style="41" customWidth="1"/>
    <col min="2055" max="2055" width="8" style="41" customWidth="1"/>
    <col min="2056" max="2056" width="8.5" style="41" customWidth="1"/>
    <col min="2057" max="2057" width="8.58203125" style="41" customWidth="1"/>
    <col min="2058" max="2058" width="9.83203125" style="41" customWidth="1"/>
    <col min="2059" max="2059" width="5" style="41" customWidth="1"/>
    <col min="2060" max="2060" width="7.25" style="41" customWidth="1"/>
    <col min="2061" max="2061" width="9.33203125" style="41" customWidth="1"/>
    <col min="2062" max="2304" width="8.25" style="41"/>
    <col min="2305" max="2305" width="10" style="41" customWidth="1"/>
    <col min="2306" max="2307" width="6.58203125" style="41" customWidth="1"/>
    <col min="2308" max="2308" width="19" style="41" customWidth="1"/>
    <col min="2309" max="2309" width="8.08203125" style="41" customWidth="1"/>
    <col min="2310" max="2310" width="9.83203125" style="41" customWidth="1"/>
    <col min="2311" max="2311" width="8" style="41" customWidth="1"/>
    <col min="2312" max="2312" width="8.5" style="41" customWidth="1"/>
    <col min="2313" max="2313" width="8.58203125" style="41" customWidth="1"/>
    <col min="2314" max="2314" width="9.83203125" style="41" customWidth="1"/>
    <col min="2315" max="2315" width="5" style="41" customWidth="1"/>
    <col min="2316" max="2316" width="7.25" style="41" customWidth="1"/>
    <col min="2317" max="2317" width="9.33203125" style="41" customWidth="1"/>
    <col min="2318" max="2560" width="8.25" style="41"/>
    <col min="2561" max="2561" width="10" style="41" customWidth="1"/>
    <col min="2562" max="2563" width="6.58203125" style="41" customWidth="1"/>
    <col min="2564" max="2564" width="19" style="41" customWidth="1"/>
    <col min="2565" max="2565" width="8.08203125" style="41" customWidth="1"/>
    <col min="2566" max="2566" width="9.83203125" style="41" customWidth="1"/>
    <col min="2567" max="2567" width="8" style="41" customWidth="1"/>
    <col min="2568" max="2568" width="8.5" style="41" customWidth="1"/>
    <col min="2569" max="2569" width="8.58203125" style="41" customWidth="1"/>
    <col min="2570" max="2570" width="9.83203125" style="41" customWidth="1"/>
    <col min="2571" max="2571" width="5" style="41" customWidth="1"/>
    <col min="2572" max="2572" width="7.25" style="41" customWidth="1"/>
    <col min="2573" max="2573" width="9.33203125" style="41" customWidth="1"/>
    <col min="2574" max="2816" width="8.25" style="41"/>
    <col min="2817" max="2817" width="10" style="41" customWidth="1"/>
    <col min="2818" max="2819" width="6.58203125" style="41" customWidth="1"/>
    <col min="2820" max="2820" width="19" style="41" customWidth="1"/>
    <col min="2821" max="2821" width="8.08203125" style="41" customWidth="1"/>
    <col min="2822" max="2822" width="9.83203125" style="41" customWidth="1"/>
    <col min="2823" max="2823" width="8" style="41" customWidth="1"/>
    <col min="2824" max="2824" width="8.5" style="41" customWidth="1"/>
    <col min="2825" max="2825" width="8.58203125" style="41" customWidth="1"/>
    <col min="2826" max="2826" width="9.83203125" style="41" customWidth="1"/>
    <col min="2827" max="2827" width="5" style="41" customWidth="1"/>
    <col min="2828" max="2828" width="7.25" style="41" customWidth="1"/>
    <col min="2829" max="2829" width="9.33203125" style="41" customWidth="1"/>
    <col min="2830" max="3072" width="8.25" style="41"/>
    <col min="3073" max="3073" width="10" style="41" customWidth="1"/>
    <col min="3074" max="3075" width="6.58203125" style="41" customWidth="1"/>
    <col min="3076" max="3076" width="19" style="41" customWidth="1"/>
    <col min="3077" max="3077" width="8.08203125" style="41" customWidth="1"/>
    <col min="3078" max="3078" width="9.83203125" style="41" customWidth="1"/>
    <col min="3079" max="3079" width="8" style="41" customWidth="1"/>
    <col min="3080" max="3080" width="8.5" style="41" customWidth="1"/>
    <col min="3081" max="3081" width="8.58203125" style="41" customWidth="1"/>
    <col min="3082" max="3082" width="9.83203125" style="41" customWidth="1"/>
    <col min="3083" max="3083" width="5" style="41" customWidth="1"/>
    <col min="3084" max="3084" width="7.25" style="41" customWidth="1"/>
    <col min="3085" max="3085" width="9.33203125" style="41" customWidth="1"/>
    <col min="3086" max="3328" width="8.25" style="41"/>
    <col min="3329" max="3329" width="10" style="41" customWidth="1"/>
    <col min="3330" max="3331" width="6.58203125" style="41" customWidth="1"/>
    <col min="3332" max="3332" width="19" style="41" customWidth="1"/>
    <col min="3333" max="3333" width="8.08203125" style="41" customWidth="1"/>
    <col min="3334" max="3334" width="9.83203125" style="41" customWidth="1"/>
    <col min="3335" max="3335" width="8" style="41" customWidth="1"/>
    <col min="3336" max="3336" width="8.5" style="41" customWidth="1"/>
    <col min="3337" max="3337" width="8.58203125" style="41" customWidth="1"/>
    <col min="3338" max="3338" width="9.83203125" style="41" customWidth="1"/>
    <col min="3339" max="3339" width="5" style="41" customWidth="1"/>
    <col min="3340" max="3340" width="7.25" style="41" customWidth="1"/>
    <col min="3341" max="3341" width="9.33203125" style="41" customWidth="1"/>
    <col min="3342" max="3584" width="8.25" style="41"/>
    <col min="3585" max="3585" width="10" style="41" customWidth="1"/>
    <col min="3586" max="3587" width="6.58203125" style="41" customWidth="1"/>
    <col min="3588" max="3588" width="19" style="41" customWidth="1"/>
    <col min="3589" max="3589" width="8.08203125" style="41" customWidth="1"/>
    <col min="3590" max="3590" width="9.83203125" style="41" customWidth="1"/>
    <col min="3591" max="3591" width="8" style="41" customWidth="1"/>
    <col min="3592" max="3592" width="8.5" style="41" customWidth="1"/>
    <col min="3593" max="3593" width="8.58203125" style="41" customWidth="1"/>
    <col min="3594" max="3594" width="9.83203125" style="41" customWidth="1"/>
    <col min="3595" max="3595" width="5" style="41" customWidth="1"/>
    <col min="3596" max="3596" width="7.25" style="41" customWidth="1"/>
    <col min="3597" max="3597" width="9.33203125" style="41" customWidth="1"/>
    <col min="3598" max="3840" width="8.25" style="41"/>
    <col min="3841" max="3841" width="10" style="41" customWidth="1"/>
    <col min="3842" max="3843" width="6.58203125" style="41" customWidth="1"/>
    <col min="3844" max="3844" width="19" style="41" customWidth="1"/>
    <col min="3845" max="3845" width="8.08203125" style="41" customWidth="1"/>
    <col min="3846" max="3846" width="9.83203125" style="41" customWidth="1"/>
    <col min="3847" max="3847" width="8" style="41" customWidth="1"/>
    <col min="3848" max="3848" width="8.5" style="41" customWidth="1"/>
    <col min="3849" max="3849" width="8.58203125" style="41" customWidth="1"/>
    <col min="3850" max="3850" width="9.83203125" style="41" customWidth="1"/>
    <col min="3851" max="3851" width="5" style="41" customWidth="1"/>
    <col min="3852" max="3852" width="7.25" style="41" customWidth="1"/>
    <col min="3853" max="3853" width="9.33203125" style="41" customWidth="1"/>
    <col min="3854" max="4096" width="8.25" style="41"/>
    <col min="4097" max="4097" width="10" style="41" customWidth="1"/>
    <col min="4098" max="4099" width="6.58203125" style="41" customWidth="1"/>
    <col min="4100" max="4100" width="19" style="41" customWidth="1"/>
    <col min="4101" max="4101" width="8.08203125" style="41" customWidth="1"/>
    <col min="4102" max="4102" width="9.83203125" style="41" customWidth="1"/>
    <col min="4103" max="4103" width="8" style="41" customWidth="1"/>
    <col min="4104" max="4104" width="8.5" style="41" customWidth="1"/>
    <col min="4105" max="4105" width="8.58203125" style="41" customWidth="1"/>
    <col min="4106" max="4106" width="9.83203125" style="41" customWidth="1"/>
    <col min="4107" max="4107" width="5" style="41" customWidth="1"/>
    <col min="4108" max="4108" width="7.25" style="41" customWidth="1"/>
    <col min="4109" max="4109" width="9.33203125" style="41" customWidth="1"/>
    <col min="4110" max="4352" width="8.25" style="41"/>
    <col min="4353" max="4353" width="10" style="41" customWidth="1"/>
    <col min="4354" max="4355" width="6.58203125" style="41" customWidth="1"/>
    <col min="4356" max="4356" width="19" style="41" customWidth="1"/>
    <col min="4357" max="4357" width="8.08203125" style="41" customWidth="1"/>
    <col min="4358" max="4358" width="9.83203125" style="41" customWidth="1"/>
    <col min="4359" max="4359" width="8" style="41" customWidth="1"/>
    <col min="4360" max="4360" width="8.5" style="41" customWidth="1"/>
    <col min="4361" max="4361" width="8.58203125" style="41" customWidth="1"/>
    <col min="4362" max="4362" width="9.83203125" style="41" customWidth="1"/>
    <col min="4363" max="4363" width="5" style="41" customWidth="1"/>
    <col min="4364" max="4364" width="7.25" style="41" customWidth="1"/>
    <col min="4365" max="4365" width="9.33203125" style="41" customWidth="1"/>
    <col min="4366" max="4608" width="8.25" style="41"/>
    <col min="4609" max="4609" width="10" style="41" customWidth="1"/>
    <col min="4610" max="4611" width="6.58203125" style="41" customWidth="1"/>
    <col min="4612" max="4612" width="19" style="41" customWidth="1"/>
    <col min="4613" max="4613" width="8.08203125" style="41" customWidth="1"/>
    <col min="4614" max="4614" width="9.83203125" style="41" customWidth="1"/>
    <col min="4615" max="4615" width="8" style="41" customWidth="1"/>
    <col min="4616" max="4616" width="8.5" style="41" customWidth="1"/>
    <col min="4617" max="4617" width="8.58203125" style="41" customWidth="1"/>
    <col min="4618" max="4618" width="9.83203125" style="41" customWidth="1"/>
    <col min="4619" max="4619" width="5" style="41" customWidth="1"/>
    <col min="4620" max="4620" width="7.25" style="41" customWidth="1"/>
    <col min="4621" max="4621" width="9.33203125" style="41" customWidth="1"/>
    <col min="4622" max="4864" width="8.25" style="41"/>
    <col min="4865" max="4865" width="10" style="41" customWidth="1"/>
    <col min="4866" max="4867" width="6.58203125" style="41" customWidth="1"/>
    <col min="4868" max="4868" width="19" style="41" customWidth="1"/>
    <col min="4869" max="4869" width="8.08203125" style="41" customWidth="1"/>
    <col min="4870" max="4870" width="9.83203125" style="41" customWidth="1"/>
    <col min="4871" max="4871" width="8" style="41" customWidth="1"/>
    <col min="4872" max="4872" width="8.5" style="41" customWidth="1"/>
    <col min="4873" max="4873" width="8.58203125" style="41" customWidth="1"/>
    <col min="4874" max="4874" width="9.83203125" style="41" customWidth="1"/>
    <col min="4875" max="4875" width="5" style="41" customWidth="1"/>
    <col min="4876" max="4876" width="7.25" style="41" customWidth="1"/>
    <col min="4877" max="4877" width="9.33203125" style="41" customWidth="1"/>
    <col min="4878" max="5120" width="8.25" style="41"/>
    <col min="5121" max="5121" width="10" style="41" customWidth="1"/>
    <col min="5122" max="5123" width="6.58203125" style="41" customWidth="1"/>
    <col min="5124" max="5124" width="19" style="41" customWidth="1"/>
    <col min="5125" max="5125" width="8.08203125" style="41" customWidth="1"/>
    <col min="5126" max="5126" width="9.83203125" style="41" customWidth="1"/>
    <col min="5127" max="5127" width="8" style="41" customWidth="1"/>
    <col min="5128" max="5128" width="8.5" style="41" customWidth="1"/>
    <col min="5129" max="5129" width="8.58203125" style="41" customWidth="1"/>
    <col min="5130" max="5130" width="9.83203125" style="41" customWidth="1"/>
    <col min="5131" max="5131" width="5" style="41" customWidth="1"/>
    <col min="5132" max="5132" width="7.25" style="41" customWidth="1"/>
    <col min="5133" max="5133" width="9.33203125" style="41" customWidth="1"/>
    <col min="5134" max="5376" width="8.25" style="41"/>
    <col min="5377" max="5377" width="10" style="41" customWidth="1"/>
    <col min="5378" max="5379" width="6.58203125" style="41" customWidth="1"/>
    <col min="5380" max="5380" width="19" style="41" customWidth="1"/>
    <col min="5381" max="5381" width="8.08203125" style="41" customWidth="1"/>
    <col min="5382" max="5382" width="9.83203125" style="41" customWidth="1"/>
    <col min="5383" max="5383" width="8" style="41" customWidth="1"/>
    <col min="5384" max="5384" width="8.5" style="41" customWidth="1"/>
    <col min="5385" max="5385" width="8.58203125" style="41" customWidth="1"/>
    <col min="5386" max="5386" width="9.83203125" style="41" customWidth="1"/>
    <col min="5387" max="5387" width="5" style="41" customWidth="1"/>
    <col min="5388" max="5388" width="7.25" style="41" customWidth="1"/>
    <col min="5389" max="5389" width="9.33203125" style="41" customWidth="1"/>
    <col min="5390" max="5632" width="8.25" style="41"/>
    <col min="5633" max="5633" width="10" style="41" customWidth="1"/>
    <col min="5634" max="5635" width="6.58203125" style="41" customWidth="1"/>
    <col min="5636" max="5636" width="19" style="41" customWidth="1"/>
    <col min="5637" max="5637" width="8.08203125" style="41" customWidth="1"/>
    <col min="5638" max="5638" width="9.83203125" style="41" customWidth="1"/>
    <col min="5639" max="5639" width="8" style="41" customWidth="1"/>
    <col min="5640" max="5640" width="8.5" style="41" customWidth="1"/>
    <col min="5641" max="5641" width="8.58203125" style="41" customWidth="1"/>
    <col min="5642" max="5642" width="9.83203125" style="41" customWidth="1"/>
    <col min="5643" max="5643" width="5" style="41" customWidth="1"/>
    <col min="5644" max="5644" width="7.25" style="41" customWidth="1"/>
    <col min="5645" max="5645" width="9.33203125" style="41" customWidth="1"/>
    <col min="5646" max="5888" width="8.25" style="41"/>
    <col min="5889" max="5889" width="10" style="41" customWidth="1"/>
    <col min="5890" max="5891" width="6.58203125" style="41" customWidth="1"/>
    <col min="5892" max="5892" width="19" style="41" customWidth="1"/>
    <col min="5893" max="5893" width="8.08203125" style="41" customWidth="1"/>
    <col min="5894" max="5894" width="9.83203125" style="41" customWidth="1"/>
    <col min="5895" max="5895" width="8" style="41" customWidth="1"/>
    <col min="5896" max="5896" width="8.5" style="41" customWidth="1"/>
    <col min="5897" max="5897" width="8.58203125" style="41" customWidth="1"/>
    <col min="5898" max="5898" width="9.83203125" style="41" customWidth="1"/>
    <col min="5899" max="5899" width="5" style="41" customWidth="1"/>
    <col min="5900" max="5900" width="7.25" style="41" customWidth="1"/>
    <col min="5901" max="5901" width="9.33203125" style="41" customWidth="1"/>
    <col min="5902" max="6144" width="8.25" style="41"/>
    <col min="6145" max="6145" width="10" style="41" customWidth="1"/>
    <col min="6146" max="6147" width="6.58203125" style="41" customWidth="1"/>
    <col min="6148" max="6148" width="19" style="41" customWidth="1"/>
    <col min="6149" max="6149" width="8.08203125" style="41" customWidth="1"/>
    <col min="6150" max="6150" width="9.83203125" style="41" customWidth="1"/>
    <col min="6151" max="6151" width="8" style="41" customWidth="1"/>
    <col min="6152" max="6152" width="8.5" style="41" customWidth="1"/>
    <col min="6153" max="6153" width="8.58203125" style="41" customWidth="1"/>
    <col min="6154" max="6154" width="9.83203125" style="41" customWidth="1"/>
    <col min="6155" max="6155" width="5" style="41" customWidth="1"/>
    <col min="6156" max="6156" width="7.25" style="41" customWidth="1"/>
    <col min="6157" max="6157" width="9.33203125" style="41" customWidth="1"/>
    <col min="6158" max="6400" width="8.25" style="41"/>
    <col min="6401" max="6401" width="10" style="41" customWidth="1"/>
    <col min="6402" max="6403" width="6.58203125" style="41" customWidth="1"/>
    <col min="6404" max="6404" width="19" style="41" customWidth="1"/>
    <col min="6405" max="6405" width="8.08203125" style="41" customWidth="1"/>
    <col min="6406" max="6406" width="9.83203125" style="41" customWidth="1"/>
    <col min="6407" max="6407" width="8" style="41" customWidth="1"/>
    <col min="6408" max="6408" width="8.5" style="41" customWidth="1"/>
    <col min="6409" max="6409" width="8.58203125" style="41" customWidth="1"/>
    <col min="6410" max="6410" width="9.83203125" style="41" customWidth="1"/>
    <col min="6411" max="6411" width="5" style="41" customWidth="1"/>
    <col min="6412" max="6412" width="7.25" style="41" customWidth="1"/>
    <col min="6413" max="6413" width="9.33203125" style="41" customWidth="1"/>
    <col min="6414" max="6656" width="8.25" style="41"/>
    <col min="6657" max="6657" width="10" style="41" customWidth="1"/>
    <col min="6658" max="6659" width="6.58203125" style="41" customWidth="1"/>
    <col min="6660" max="6660" width="19" style="41" customWidth="1"/>
    <col min="6661" max="6661" width="8.08203125" style="41" customWidth="1"/>
    <col min="6662" max="6662" width="9.83203125" style="41" customWidth="1"/>
    <col min="6663" max="6663" width="8" style="41" customWidth="1"/>
    <col min="6664" max="6664" width="8.5" style="41" customWidth="1"/>
    <col min="6665" max="6665" width="8.58203125" style="41" customWidth="1"/>
    <col min="6666" max="6666" width="9.83203125" style="41" customWidth="1"/>
    <col min="6667" max="6667" width="5" style="41" customWidth="1"/>
    <col min="6668" max="6668" width="7.25" style="41" customWidth="1"/>
    <col min="6669" max="6669" width="9.33203125" style="41" customWidth="1"/>
    <col min="6670" max="6912" width="8.25" style="41"/>
    <col min="6913" max="6913" width="10" style="41" customWidth="1"/>
    <col min="6914" max="6915" width="6.58203125" style="41" customWidth="1"/>
    <col min="6916" max="6916" width="19" style="41" customWidth="1"/>
    <col min="6917" max="6917" width="8.08203125" style="41" customWidth="1"/>
    <col min="6918" max="6918" width="9.83203125" style="41" customWidth="1"/>
    <col min="6919" max="6919" width="8" style="41" customWidth="1"/>
    <col min="6920" max="6920" width="8.5" style="41" customWidth="1"/>
    <col min="6921" max="6921" width="8.58203125" style="41" customWidth="1"/>
    <col min="6922" max="6922" width="9.83203125" style="41" customWidth="1"/>
    <col min="6923" max="6923" width="5" style="41" customWidth="1"/>
    <col min="6924" max="6924" width="7.25" style="41" customWidth="1"/>
    <col min="6925" max="6925" width="9.33203125" style="41" customWidth="1"/>
    <col min="6926" max="7168" width="8.25" style="41"/>
    <col min="7169" max="7169" width="10" style="41" customWidth="1"/>
    <col min="7170" max="7171" width="6.58203125" style="41" customWidth="1"/>
    <col min="7172" max="7172" width="19" style="41" customWidth="1"/>
    <col min="7173" max="7173" width="8.08203125" style="41" customWidth="1"/>
    <col min="7174" max="7174" width="9.83203125" style="41" customWidth="1"/>
    <col min="7175" max="7175" width="8" style="41" customWidth="1"/>
    <col min="7176" max="7176" width="8.5" style="41" customWidth="1"/>
    <col min="7177" max="7177" width="8.58203125" style="41" customWidth="1"/>
    <col min="7178" max="7178" width="9.83203125" style="41" customWidth="1"/>
    <col min="7179" max="7179" width="5" style="41" customWidth="1"/>
    <col min="7180" max="7180" width="7.25" style="41" customWidth="1"/>
    <col min="7181" max="7181" width="9.33203125" style="41" customWidth="1"/>
    <col min="7182" max="7424" width="8.25" style="41"/>
    <col min="7425" max="7425" width="10" style="41" customWidth="1"/>
    <col min="7426" max="7427" width="6.58203125" style="41" customWidth="1"/>
    <col min="7428" max="7428" width="19" style="41" customWidth="1"/>
    <col min="7429" max="7429" width="8.08203125" style="41" customWidth="1"/>
    <col min="7430" max="7430" width="9.83203125" style="41" customWidth="1"/>
    <col min="7431" max="7431" width="8" style="41" customWidth="1"/>
    <col min="7432" max="7432" width="8.5" style="41" customWidth="1"/>
    <col min="7433" max="7433" width="8.58203125" style="41" customWidth="1"/>
    <col min="7434" max="7434" width="9.83203125" style="41" customWidth="1"/>
    <col min="7435" max="7435" width="5" style="41" customWidth="1"/>
    <col min="7436" max="7436" width="7.25" style="41" customWidth="1"/>
    <col min="7437" max="7437" width="9.33203125" style="41" customWidth="1"/>
    <col min="7438" max="7680" width="8.25" style="41"/>
    <col min="7681" max="7681" width="10" style="41" customWidth="1"/>
    <col min="7682" max="7683" width="6.58203125" style="41" customWidth="1"/>
    <col min="7684" max="7684" width="19" style="41" customWidth="1"/>
    <col min="7685" max="7685" width="8.08203125" style="41" customWidth="1"/>
    <col min="7686" max="7686" width="9.83203125" style="41" customWidth="1"/>
    <col min="7687" max="7687" width="8" style="41" customWidth="1"/>
    <col min="7688" max="7688" width="8.5" style="41" customWidth="1"/>
    <col min="7689" max="7689" width="8.58203125" style="41" customWidth="1"/>
    <col min="7690" max="7690" width="9.83203125" style="41" customWidth="1"/>
    <col min="7691" max="7691" width="5" style="41" customWidth="1"/>
    <col min="7692" max="7692" width="7.25" style="41" customWidth="1"/>
    <col min="7693" max="7693" width="9.33203125" style="41" customWidth="1"/>
    <col min="7694" max="7936" width="8.25" style="41"/>
    <col min="7937" max="7937" width="10" style="41" customWidth="1"/>
    <col min="7938" max="7939" width="6.58203125" style="41" customWidth="1"/>
    <col min="7940" max="7940" width="19" style="41" customWidth="1"/>
    <col min="7941" max="7941" width="8.08203125" style="41" customWidth="1"/>
    <col min="7942" max="7942" width="9.83203125" style="41" customWidth="1"/>
    <col min="7943" max="7943" width="8" style="41" customWidth="1"/>
    <col min="7944" max="7944" width="8.5" style="41" customWidth="1"/>
    <col min="7945" max="7945" width="8.58203125" style="41" customWidth="1"/>
    <col min="7946" max="7946" width="9.83203125" style="41" customWidth="1"/>
    <col min="7947" max="7947" width="5" style="41" customWidth="1"/>
    <col min="7948" max="7948" width="7.25" style="41" customWidth="1"/>
    <col min="7949" max="7949" width="9.33203125" style="41" customWidth="1"/>
    <col min="7950" max="8192" width="8.25" style="41"/>
    <col min="8193" max="8193" width="10" style="41" customWidth="1"/>
    <col min="8194" max="8195" width="6.58203125" style="41" customWidth="1"/>
    <col min="8196" max="8196" width="19" style="41" customWidth="1"/>
    <col min="8197" max="8197" width="8.08203125" style="41" customWidth="1"/>
    <col min="8198" max="8198" width="9.83203125" style="41" customWidth="1"/>
    <col min="8199" max="8199" width="8" style="41" customWidth="1"/>
    <col min="8200" max="8200" width="8.5" style="41" customWidth="1"/>
    <col min="8201" max="8201" width="8.58203125" style="41" customWidth="1"/>
    <col min="8202" max="8202" width="9.83203125" style="41" customWidth="1"/>
    <col min="8203" max="8203" width="5" style="41" customWidth="1"/>
    <col min="8204" max="8204" width="7.25" style="41" customWidth="1"/>
    <col min="8205" max="8205" width="9.33203125" style="41" customWidth="1"/>
    <col min="8206" max="8448" width="8.25" style="41"/>
    <col min="8449" max="8449" width="10" style="41" customWidth="1"/>
    <col min="8450" max="8451" width="6.58203125" style="41" customWidth="1"/>
    <col min="8452" max="8452" width="19" style="41" customWidth="1"/>
    <col min="8453" max="8453" width="8.08203125" style="41" customWidth="1"/>
    <col min="8454" max="8454" width="9.83203125" style="41" customWidth="1"/>
    <col min="8455" max="8455" width="8" style="41" customWidth="1"/>
    <col min="8456" max="8456" width="8.5" style="41" customWidth="1"/>
    <col min="8457" max="8457" width="8.58203125" style="41" customWidth="1"/>
    <col min="8458" max="8458" width="9.83203125" style="41" customWidth="1"/>
    <col min="8459" max="8459" width="5" style="41" customWidth="1"/>
    <col min="8460" max="8460" width="7.25" style="41" customWidth="1"/>
    <col min="8461" max="8461" width="9.33203125" style="41" customWidth="1"/>
    <col min="8462" max="8704" width="8.25" style="41"/>
    <col min="8705" max="8705" width="10" style="41" customWidth="1"/>
    <col min="8706" max="8707" width="6.58203125" style="41" customWidth="1"/>
    <col min="8708" max="8708" width="19" style="41" customWidth="1"/>
    <col min="8709" max="8709" width="8.08203125" style="41" customWidth="1"/>
    <col min="8710" max="8710" width="9.83203125" style="41" customWidth="1"/>
    <col min="8711" max="8711" width="8" style="41" customWidth="1"/>
    <col min="8712" max="8712" width="8.5" style="41" customWidth="1"/>
    <col min="8713" max="8713" width="8.58203125" style="41" customWidth="1"/>
    <col min="8714" max="8714" width="9.83203125" style="41" customWidth="1"/>
    <col min="8715" max="8715" width="5" style="41" customWidth="1"/>
    <col min="8716" max="8716" width="7.25" style="41" customWidth="1"/>
    <col min="8717" max="8717" width="9.33203125" style="41" customWidth="1"/>
    <col min="8718" max="8960" width="8.25" style="41"/>
    <col min="8961" max="8961" width="10" style="41" customWidth="1"/>
    <col min="8962" max="8963" width="6.58203125" style="41" customWidth="1"/>
    <col min="8964" max="8964" width="19" style="41" customWidth="1"/>
    <col min="8965" max="8965" width="8.08203125" style="41" customWidth="1"/>
    <col min="8966" max="8966" width="9.83203125" style="41" customWidth="1"/>
    <col min="8967" max="8967" width="8" style="41" customWidth="1"/>
    <col min="8968" max="8968" width="8.5" style="41" customWidth="1"/>
    <col min="8969" max="8969" width="8.58203125" style="41" customWidth="1"/>
    <col min="8970" max="8970" width="9.83203125" style="41" customWidth="1"/>
    <col min="8971" max="8971" width="5" style="41" customWidth="1"/>
    <col min="8972" max="8972" width="7.25" style="41" customWidth="1"/>
    <col min="8973" max="8973" width="9.33203125" style="41" customWidth="1"/>
    <col min="8974" max="9216" width="8.25" style="41"/>
    <col min="9217" max="9217" width="10" style="41" customWidth="1"/>
    <col min="9218" max="9219" width="6.58203125" style="41" customWidth="1"/>
    <col min="9220" max="9220" width="19" style="41" customWidth="1"/>
    <col min="9221" max="9221" width="8.08203125" style="41" customWidth="1"/>
    <col min="9222" max="9222" width="9.83203125" style="41" customWidth="1"/>
    <col min="9223" max="9223" width="8" style="41" customWidth="1"/>
    <col min="9224" max="9224" width="8.5" style="41" customWidth="1"/>
    <col min="9225" max="9225" width="8.58203125" style="41" customWidth="1"/>
    <col min="9226" max="9226" width="9.83203125" style="41" customWidth="1"/>
    <col min="9227" max="9227" width="5" style="41" customWidth="1"/>
    <col min="9228" max="9228" width="7.25" style="41" customWidth="1"/>
    <col min="9229" max="9229" width="9.33203125" style="41" customWidth="1"/>
    <col min="9230" max="9472" width="8.25" style="41"/>
    <col min="9473" max="9473" width="10" style="41" customWidth="1"/>
    <col min="9474" max="9475" width="6.58203125" style="41" customWidth="1"/>
    <col min="9476" max="9476" width="19" style="41" customWidth="1"/>
    <col min="9477" max="9477" width="8.08203125" style="41" customWidth="1"/>
    <col min="9478" max="9478" width="9.83203125" style="41" customWidth="1"/>
    <col min="9479" max="9479" width="8" style="41" customWidth="1"/>
    <col min="9480" max="9480" width="8.5" style="41" customWidth="1"/>
    <col min="9481" max="9481" width="8.58203125" style="41" customWidth="1"/>
    <col min="9482" max="9482" width="9.83203125" style="41" customWidth="1"/>
    <col min="9483" max="9483" width="5" style="41" customWidth="1"/>
    <col min="9484" max="9484" width="7.25" style="41" customWidth="1"/>
    <col min="9485" max="9485" width="9.33203125" style="41" customWidth="1"/>
    <col min="9486" max="9728" width="8.25" style="41"/>
    <col min="9729" max="9729" width="10" style="41" customWidth="1"/>
    <col min="9730" max="9731" width="6.58203125" style="41" customWidth="1"/>
    <col min="9732" max="9732" width="19" style="41" customWidth="1"/>
    <col min="9733" max="9733" width="8.08203125" style="41" customWidth="1"/>
    <col min="9734" max="9734" width="9.83203125" style="41" customWidth="1"/>
    <col min="9735" max="9735" width="8" style="41" customWidth="1"/>
    <col min="9736" max="9736" width="8.5" style="41" customWidth="1"/>
    <col min="9737" max="9737" width="8.58203125" style="41" customWidth="1"/>
    <col min="9738" max="9738" width="9.83203125" style="41" customWidth="1"/>
    <col min="9739" max="9739" width="5" style="41" customWidth="1"/>
    <col min="9740" max="9740" width="7.25" style="41" customWidth="1"/>
    <col min="9741" max="9741" width="9.33203125" style="41" customWidth="1"/>
    <col min="9742" max="9984" width="8.25" style="41"/>
    <col min="9985" max="9985" width="10" style="41" customWidth="1"/>
    <col min="9986" max="9987" width="6.58203125" style="41" customWidth="1"/>
    <col min="9988" max="9988" width="19" style="41" customWidth="1"/>
    <col min="9989" max="9989" width="8.08203125" style="41" customWidth="1"/>
    <col min="9990" max="9990" width="9.83203125" style="41" customWidth="1"/>
    <col min="9991" max="9991" width="8" style="41" customWidth="1"/>
    <col min="9992" max="9992" width="8.5" style="41" customWidth="1"/>
    <col min="9993" max="9993" width="8.58203125" style="41" customWidth="1"/>
    <col min="9994" max="9994" width="9.83203125" style="41" customWidth="1"/>
    <col min="9995" max="9995" width="5" style="41" customWidth="1"/>
    <col min="9996" max="9996" width="7.25" style="41" customWidth="1"/>
    <col min="9997" max="9997" width="9.33203125" style="41" customWidth="1"/>
    <col min="9998" max="10240" width="8.25" style="41"/>
    <col min="10241" max="10241" width="10" style="41" customWidth="1"/>
    <col min="10242" max="10243" width="6.58203125" style="41" customWidth="1"/>
    <col min="10244" max="10244" width="19" style="41" customWidth="1"/>
    <col min="10245" max="10245" width="8.08203125" style="41" customWidth="1"/>
    <col min="10246" max="10246" width="9.83203125" style="41" customWidth="1"/>
    <col min="10247" max="10247" width="8" style="41" customWidth="1"/>
    <col min="10248" max="10248" width="8.5" style="41" customWidth="1"/>
    <col min="10249" max="10249" width="8.58203125" style="41" customWidth="1"/>
    <col min="10250" max="10250" width="9.83203125" style="41" customWidth="1"/>
    <col min="10251" max="10251" width="5" style="41" customWidth="1"/>
    <col min="10252" max="10252" width="7.25" style="41" customWidth="1"/>
    <col min="10253" max="10253" width="9.33203125" style="41" customWidth="1"/>
    <col min="10254" max="10496" width="8.25" style="41"/>
    <col min="10497" max="10497" width="10" style="41" customWidth="1"/>
    <col min="10498" max="10499" width="6.58203125" style="41" customWidth="1"/>
    <col min="10500" max="10500" width="19" style="41" customWidth="1"/>
    <col min="10501" max="10501" width="8.08203125" style="41" customWidth="1"/>
    <col min="10502" max="10502" width="9.83203125" style="41" customWidth="1"/>
    <col min="10503" max="10503" width="8" style="41" customWidth="1"/>
    <col min="10504" max="10504" width="8.5" style="41" customWidth="1"/>
    <col min="10505" max="10505" width="8.58203125" style="41" customWidth="1"/>
    <col min="10506" max="10506" width="9.83203125" style="41" customWidth="1"/>
    <col min="10507" max="10507" width="5" style="41" customWidth="1"/>
    <col min="10508" max="10508" width="7.25" style="41" customWidth="1"/>
    <col min="10509" max="10509" width="9.33203125" style="41" customWidth="1"/>
    <col min="10510" max="10752" width="8.25" style="41"/>
    <col min="10753" max="10753" width="10" style="41" customWidth="1"/>
    <col min="10754" max="10755" width="6.58203125" style="41" customWidth="1"/>
    <col min="10756" max="10756" width="19" style="41" customWidth="1"/>
    <col min="10757" max="10757" width="8.08203125" style="41" customWidth="1"/>
    <col min="10758" max="10758" width="9.83203125" style="41" customWidth="1"/>
    <col min="10759" max="10759" width="8" style="41" customWidth="1"/>
    <col min="10760" max="10760" width="8.5" style="41" customWidth="1"/>
    <col min="10761" max="10761" width="8.58203125" style="41" customWidth="1"/>
    <col min="10762" max="10762" width="9.83203125" style="41" customWidth="1"/>
    <col min="10763" max="10763" width="5" style="41" customWidth="1"/>
    <col min="10764" max="10764" width="7.25" style="41" customWidth="1"/>
    <col min="10765" max="10765" width="9.33203125" style="41" customWidth="1"/>
    <col min="10766" max="11008" width="8.25" style="41"/>
    <col min="11009" max="11009" width="10" style="41" customWidth="1"/>
    <col min="11010" max="11011" width="6.58203125" style="41" customWidth="1"/>
    <col min="11012" max="11012" width="19" style="41" customWidth="1"/>
    <col min="11013" max="11013" width="8.08203125" style="41" customWidth="1"/>
    <col min="11014" max="11014" width="9.83203125" style="41" customWidth="1"/>
    <col min="11015" max="11015" width="8" style="41" customWidth="1"/>
    <col min="11016" max="11016" width="8.5" style="41" customWidth="1"/>
    <col min="11017" max="11017" width="8.58203125" style="41" customWidth="1"/>
    <col min="11018" max="11018" width="9.83203125" style="41" customWidth="1"/>
    <col min="11019" max="11019" width="5" style="41" customWidth="1"/>
    <col min="11020" max="11020" width="7.25" style="41" customWidth="1"/>
    <col min="11021" max="11021" width="9.33203125" style="41" customWidth="1"/>
    <col min="11022" max="11264" width="8.25" style="41"/>
    <col min="11265" max="11265" width="10" style="41" customWidth="1"/>
    <col min="11266" max="11267" width="6.58203125" style="41" customWidth="1"/>
    <col min="11268" max="11268" width="19" style="41" customWidth="1"/>
    <col min="11269" max="11269" width="8.08203125" style="41" customWidth="1"/>
    <col min="11270" max="11270" width="9.83203125" style="41" customWidth="1"/>
    <col min="11271" max="11271" width="8" style="41" customWidth="1"/>
    <col min="11272" max="11272" width="8.5" style="41" customWidth="1"/>
    <col min="11273" max="11273" width="8.58203125" style="41" customWidth="1"/>
    <col min="11274" max="11274" width="9.83203125" style="41" customWidth="1"/>
    <col min="11275" max="11275" width="5" style="41" customWidth="1"/>
    <col min="11276" max="11276" width="7.25" style="41" customWidth="1"/>
    <col min="11277" max="11277" width="9.33203125" style="41" customWidth="1"/>
    <col min="11278" max="11520" width="8.25" style="41"/>
    <col min="11521" max="11521" width="10" style="41" customWidth="1"/>
    <col min="11522" max="11523" width="6.58203125" style="41" customWidth="1"/>
    <col min="11524" max="11524" width="19" style="41" customWidth="1"/>
    <col min="11525" max="11525" width="8.08203125" style="41" customWidth="1"/>
    <col min="11526" max="11526" width="9.83203125" style="41" customWidth="1"/>
    <col min="11527" max="11527" width="8" style="41" customWidth="1"/>
    <col min="11528" max="11528" width="8.5" style="41" customWidth="1"/>
    <col min="11529" max="11529" width="8.58203125" style="41" customWidth="1"/>
    <col min="11530" max="11530" width="9.83203125" style="41" customWidth="1"/>
    <col min="11531" max="11531" width="5" style="41" customWidth="1"/>
    <col min="11532" max="11532" width="7.25" style="41" customWidth="1"/>
    <col min="11533" max="11533" width="9.33203125" style="41" customWidth="1"/>
    <col min="11534" max="11776" width="8.25" style="41"/>
    <col min="11777" max="11777" width="10" style="41" customWidth="1"/>
    <col min="11778" max="11779" width="6.58203125" style="41" customWidth="1"/>
    <col min="11780" max="11780" width="19" style="41" customWidth="1"/>
    <col min="11781" max="11781" width="8.08203125" style="41" customWidth="1"/>
    <col min="11782" max="11782" width="9.83203125" style="41" customWidth="1"/>
    <col min="11783" max="11783" width="8" style="41" customWidth="1"/>
    <col min="11784" max="11784" width="8.5" style="41" customWidth="1"/>
    <col min="11785" max="11785" width="8.58203125" style="41" customWidth="1"/>
    <col min="11786" max="11786" width="9.83203125" style="41" customWidth="1"/>
    <col min="11787" max="11787" width="5" style="41" customWidth="1"/>
    <col min="11788" max="11788" width="7.25" style="41" customWidth="1"/>
    <col min="11789" max="11789" width="9.33203125" style="41" customWidth="1"/>
    <col min="11790" max="12032" width="8.25" style="41"/>
    <col min="12033" max="12033" width="10" style="41" customWidth="1"/>
    <col min="12034" max="12035" width="6.58203125" style="41" customWidth="1"/>
    <col min="12036" max="12036" width="19" style="41" customWidth="1"/>
    <col min="12037" max="12037" width="8.08203125" style="41" customWidth="1"/>
    <col min="12038" max="12038" width="9.83203125" style="41" customWidth="1"/>
    <col min="12039" max="12039" width="8" style="41" customWidth="1"/>
    <col min="12040" max="12040" width="8.5" style="41" customWidth="1"/>
    <col min="12041" max="12041" width="8.58203125" style="41" customWidth="1"/>
    <col min="12042" max="12042" width="9.83203125" style="41" customWidth="1"/>
    <col min="12043" max="12043" width="5" style="41" customWidth="1"/>
    <col min="12044" max="12044" width="7.25" style="41" customWidth="1"/>
    <col min="12045" max="12045" width="9.33203125" style="41" customWidth="1"/>
    <col min="12046" max="12288" width="8.25" style="41"/>
    <col min="12289" max="12289" width="10" style="41" customWidth="1"/>
    <col min="12290" max="12291" width="6.58203125" style="41" customWidth="1"/>
    <col min="12292" max="12292" width="19" style="41" customWidth="1"/>
    <col min="12293" max="12293" width="8.08203125" style="41" customWidth="1"/>
    <col min="12294" max="12294" width="9.83203125" style="41" customWidth="1"/>
    <col min="12295" max="12295" width="8" style="41" customWidth="1"/>
    <col min="12296" max="12296" width="8.5" style="41" customWidth="1"/>
    <col min="12297" max="12297" width="8.58203125" style="41" customWidth="1"/>
    <col min="12298" max="12298" width="9.83203125" style="41" customWidth="1"/>
    <col min="12299" max="12299" width="5" style="41" customWidth="1"/>
    <col min="12300" max="12300" width="7.25" style="41" customWidth="1"/>
    <col min="12301" max="12301" width="9.33203125" style="41" customWidth="1"/>
    <col min="12302" max="12544" width="8.25" style="41"/>
    <col min="12545" max="12545" width="10" style="41" customWidth="1"/>
    <col min="12546" max="12547" width="6.58203125" style="41" customWidth="1"/>
    <col min="12548" max="12548" width="19" style="41" customWidth="1"/>
    <col min="12549" max="12549" width="8.08203125" style="41" customWidth="1"/>
    <col min="12550" max="12550" width="9.83203125" style="41" customWidth="1"/>
    <col min="12551" max="12551" width="8" style="41" customWidth="1"/>
    <col min="12552" max="12552" width="8.5" style="41" customWidth="1"/>
    <col min="12553" max="12553" width="8.58203125" style="41" customWidth="1"/>
    <col min="12554" max="12554" width="9.83203125" style="41" customWidth="1"/>
    <col min="12555" max="12555" width="5" style="41" customWidth="1"/>
    <col min="12556" max="12556" width="7.25" style="41" customWidth="1"/>
    <col min="12557" max="12557" width="9.33203125" style="41" customWidth="1"/>
    <col min="12558" max="12800" width="8.25" style="41"/>
    <col min="12801" max="12801" width="10" style="41" customWidth="1"/>
    <col min="12802" max="12803" width="6.58203125" style="41" customWidth="1"/>
    <col min="12804" max="12804" width="19" style="41" customWidth="1"/>
    <col min="12805" max="12805" width="8.08203125" style="41" customWidth="1"/>
    <col min="12806" max="12806" width="9.83203125" style="41" customWidth="1"/>
    <col min="12807" max="12807" width="8" style="41" customWidth="1"/>
    <col min="12808" max="12808" width="8.5" style="41" customWidth="1"/>
    <col min="12809" max="12809" width="8.58203125" style="41" customWidth="1"/>
    <col min="12810" max="12810" width="9.83203125" style="41" customWidth="1"/>
    <col min="12811" max="12811" width="5" style="41" customWidth="1"/>
    <col min="12812" max="12812" width="7.25" style="41" customWidth="1"/>
    <col min="12813" max="12813" width="9.33203125" style="41" customWidth="1"/>
    <col min="12814" max="13056" width="8.25" style="41"/>
    <col min="13057" max="13057" width="10" style="41" customWidth="1"/>
    <col min="13058" max="13059" width="6.58203125" style="41" customWidth="1"/>
    <col min="13060" max="13060" width="19" style="41" customWidth="1"/>
    <col min="13061" max="13061" width="8.08203125" style="41" customWidth="1"/>
    <col min="13062" max="13062" width="9.83203125" style="41" customWidth="1"/>
    <col min="13063" max="13063" width="8" style="41" customWidth="1"/>
    <col min="13064" max="13064" width="8.5" style="41" customWidth="1"/>
    <col min="13065" max="13065" width="8.58203125" style="41" customWidth="1"/>
    <col min="13066" max="13066" width="9.83203125" style="41" customWidth="1"/>
    <col min="13067" max="13067" width="5" style="41" customWidth="1"/>
    <col min="13068" max="13068" width="7.25" style="41" customWidth="1"/>
    <col min="13069" max="13069" width="9.33203125" style="41" customWidth="1"/>
    <col min="13070" max="13312" width="8.25" style="41"/>
    <col min="13313" max="13313" width="10" style="41" customWidth="1"/>
    <col min="13314" max="13315" width="6.58203125" style="41" customWidth="1"/>
    <col min="13316" max="13316" width="19" style="41" customWidth="1"/>
    <col min="13317" max="13317" width="8.08203125" style="41" customWidth="1"/>
    <col min="13318" max="13318" width="9.83203125" style="41" customWidth="1"/>
    <col min="13319" max="13319" width="8" style="41" customWidth="1"/>
    <col min="13320" max="13320" width="8.5" style="41" customWidth="1"/>
    <col min="13321" max="13321" width="8.58203125" style="41" customWidth="1"/>
    <col min="13322" max="13322" width="9.83203125" style="41" customWidth="1"/>
    <col min="13323" max="13323" width="5" style="41" customWidth="1"/>
    <col min="13324" max="13324" width="7.25" style="41" customWidth="1"/>
    <col min="13325" max="13325" width="9.33203125" style="41" customWidth="1"/>
    <col min="13326" max="13568" width="8.25" style="41"/>
    <col min="13569" max="13569" width="10" style="41" customWidth="1"/>
    <col min="13570" max="13571" width="6.58203125" style="41" customWidth="1"/>
    <col min="13572" max="13572" width="19" style="41" customWidth="1"/>
    <col min="13573" max="13573" width="8.08203125" style="41" customWidth="1"/>
    <col min="13574" max="13574" width="9.83203125" style="41" customWidth="1"/>
    <col min="13575" max="13575" width="8" style="41" customWidth="1"/>
    <col min="13576" max="13576" width="8.5" style="41" customWidth="1"/>
    <col min="13577" max="13577" width="8.58203125" style="41" customWidth="1"/>
    <col min="13578" max="13578" width="9.83203125" style="41" customWidth="1"/>
    <col min="13579" max="13579" width="5" style="41" customWidth="1"/>
    <col min="13580" max="13580" width="7.25" style="41" customWidth="1"/>
    <col min="13581" max="13581" width="9.33203125" style="41" customWidth="1"/>
    <col min="13582" max="13824" width="8.25" style="41"/>
    <col min="13825" max="13825" width="10" style="41" customWidth="1"/>
    <col min="13826" max="13827" width="6.58203125" style="41" customWidth="1"/>
    <col min="13828" max="13828" width="19" style="41" customWidth="1"/>
    <col min="13829" max="13829" width="8.08203125" style="41" customWidth="1"/>
    <col min="13830" max="13830" width="9.83203125" style="41" customWidth="1"/>
    <col min="13831" max="13831" width="8" style="41" customWidth="1"/>
    <col min="13832" max="13832" width="8.5" style="41" customWidth="1"/>
    <col min="13833" max="13833" width="8.58203125" style="41" customWidth="1"/>
    <col min="13834" max="13834" width="9.83203125" style="41" customWidth="1"/>
    <col min="13835" max="13835" width="5" style="41" customWidth="1"/>
    <col min="13836" max="13836" width="7.25" style="41" customWidth="1"/>
    <col min="13837" max="13837" width="9.33203125" style="41" customWidth="1"/>
    <col min="13838" max="14080" width="8.25" style="41"/>
    <col min="14081" max="14081" width="10" style="41" customWidth="1"/>
    <col min="14082" max="14083" width="6.58203125" style="41" customWidth="1"/>
    <col min="14084" max="14084" width="19" style="41" customWidth="1"/>
    <col min="14085" max="14085" width="8.08203125" style="41" customWidth="1"/>
    <col min="14086" max="14086" width="9.83203125" style="41" customWidth="1"/>
    <col min="14087" max="14087" width="8" style="41" customWidth="1"/>
    <col min="14088" max="14088" width="8.5" style="41" customWidth="1"/>
    <col min="14089" max="14089" width="8.58203125" style="41" customWidth="1"/>
    <col min="14090" max="14090" width="9.83203125" style="41" customWidth="1"/>
    <col min="14091" max="14091" width="5" style="41" customWidth="1"/>
    <col min="14092" max="14092" width="7.25" style="41" customWidth="1"/>
    <col min="14093" max="14093" width="9.33203125" style="41" customWidth="1"/>
    <col min="14094" max="14336" width="8.25" style="41"/>
    <col min="14337" max="14337" width="10" style="41" customWidth="1"/>
    <col min="14338" max="14339" width="6.58203125" style="41" customWidth="1"/>
    <col min="14340" max="14340" width="19" style="41" customWidth="1"/>
    <col min="14341" max="14341" width="8.08203125" style="41" customWidth="1"/>
    <col min="14342" max="14342" width="9.83203125" style="41" customWidth="1"/>
    <col min="14343" max="14343" width="8" style="41" customWidth="1"/>
    <col min="14344" max="14344" width="8.5" style="41" customWidth="1"/>
    <col min="14345" max="14345" width="8.58203125" style="41" customWidth="1"/>
    <col min="14346" max="14346" width="9.83203125" style="41" customWidth="1"/>
    <col min="14347" max="14347" width="5" style="41" customWidth="1"/>
    <col min="14348" max="14348" width="7.25" style="41" customWidth="1"/>
    <col min="14349" max="14349" width="9.33203125" style="41" customWidth="1"/>
    <col min="14350" max="14592" width="8.25" style="41"/>
    <col min="14593" max="14593" width="10" style="41" customWidth="1"/>
    <col min="14594" max="14595" width="6.58203125" style="41" customWidth="1"/>
    <col min="14596" max="14596" width="19" style="41" customWidth="1"/>
    <col min="14597" max="14597" width="8.08203125" style="41" customWidth="1"/>
    <col min="14598" max="14598" width="9.83203125" style="41" customWidth="1"/>
    <col min="14599" max="14599" width="8" style="41" customWidth="1"/>
    <col min="14600" max="14600" width="8.5" style="41" customWidth="1"/>
    <col min="14601" max="14601" width="8.58203125" style="41" customWidth="1"/>
    <col min="14602" max="14602" width="9.83203125" style="41" customWidth="1"/>
    <col min="14603" max="14603" width="5" style="41" customWidth="1"/>
    <col min="14604" max="14604" width="7.25" style="41" customWidth="1"/>
    <col min="14605" max="14605" width="9.33203125" style="41" customWidth="1"/>
    <col min="14606" max="14848" width="8.25" style="41"/>
    <col min="14849" max="14849" width="10" style="41" customWidth="1"/>
    <col min="14850" max="14851" width="6.58203125" style="41" customWidth="1"/>
    <col min="14852" max="14852" width="19" style="41" customWidth="1"/>
    <col min="14853" max="14853" width="8.08203125" style="41" customWidth="1"/>
    <col min="14854" max="14854" width="9.83203125" style="41" customWidth="1"/>
    <col min="14855" max="14855" width="8" style="41" customWidth="1"/>
    <col min="14856" max="14856" width="8.5" style="41" customWidth="1"/>
    <col min="14857" max="14857" width="8.58203125" style="41" customWidth="1"/>
    <col min="14858" max="14858" width="9.83203125" style="41" customWidth="1"/>
    <col min="14859" max="14859" width="5" style="41" customWidth="1"/>
    <col min="14860" max="14860" width="7.25" style="41" customWidth="1"/>
    <col min="14861" max="14861" width="9.33203125" style="41" customWidth="1"/>
    <col min="14862" max="15104" width="8.25" style="41"/>
    <col min="15105" max="15105" width="10" style="41" customWidth="1"/>
    <col min="15106" max="15107" width="6.58203125" style="41" customWidth="1"/>
    <col min="15108" max="15108" width="19" style="41" customWidth="1"/>
    <col min="15109" max="15109" width="8.08203125" style="41" customWidth="1"/>
    <col min="15110" max="15110" width="9.83203125" style="41" customWidth="1"/>
    <col min="15111" max="15111" width="8" style="41" customWidth="1"/>
    <col min="15112" max="15112" width="8.5" style="41" customWidth="1"/>
    <col min="15113" max="15113" width="8.58203125" style="41" customWidth="1"/>
    <col min="15114" max="15114" width="9.83203125" style="41" customWidth="1"/>
    <col min="15115" max="15115" width="5" style="41" customWidth="1"/>
    <col min="15116" max="15116" width="7.25" style="41" customWidth="1"/>
    <col min="15117" max="15117" width="9.33203125" style="41" customWidth="1"/>
    <col min="15118" max="15360" width="8.25" style="41"/>
    <col min="15361" max="15361" width="10" style="41" customWidth="1"/>
    <col min="15362" max="15363" width="6.58203125" style="41" customWidth="1"/>
    <col min="15364" max="15364" width="19" style="41" customWidth="1"/>
    <col min="15365" max="15365" width="8.08203125" style="41" customWidth="1"/>
    <col min="15366" max="15366" width="9.83203125" style="41" customWidth="1"/>
    <col min="15367" max="15367" width="8" style="41" customWidth="1"/>
    <col min="15368" max="15368" width="8.5" style="41" customWidth="1"/>
    <col min="15369" max="15369" width="8.58203125" style="41" customWidth="1"/>
    <col min="15370" max="15370" width="9.83203125" style="41" customWidth="1"/>
    <col min="15371" max="15371" width="5" style="41" customWidth="1"/>
    <col min="15372" max="15372" width="7.25" style="41" customWidth="1"/>
    <col min="15373" max="15373" width="9.33203125" style="41" customWidth="1"/>
    <col min="15374" max="15616" width="8.25" style="41"/>
    <col min="15617" max="15617" width="10" style="41" customWidth="1"/>
    <col min="15618" max="15619" width="6.58203125" style="41" customWidth="1"/>
    <col min="15620" max="15620" width="19" style="41" customWidth="1"/>
    <col min="15621" max="15621" width="8.08203125" style="41" customWidth="1"/>
    <col min="15622" max="15622" width="9.83203125" style="41" customWidth="1"/>
    <col min="15623" max="15623" width="8" style="41" customWidth="1"/>
    <col min="15624" max="15624" width="8.5" style="41" customWidth="1"/>
    <col min="15625" max="15625" width="8.58203125" style="41" customWidth="1"/>
    <col min="15626" max="15626" width="9.83203125" style="41" customWidth="1"/>
    <col min="15627" max="15627" width="5" style="41" customWidth="1"/>
    <col min="15628" max="15628" width="7.25" style="41" customWidth="1"/>
    <col min="15629" max="15629" width="9.33203125" style="41" customWidth="1"/>
    <col min="15630" max="15872" width="8.25" style="41"/>
    <col min="15873" max="15873" width="10" style="41" customWidth="1"/>
    <col min="15874" max="15875" width="6.58203125" style="41" customWidth="1"/>
    <col min="15876" max="15876" width="19" style="41" customWidth="1"/>
    <col min="15877" max="15877" width="8.08203125" style="41" customWidth="1"/>
    <col min="15878" max="15878" width="9.83203125" style="41" customWidth="1"/>
    <col min="15879" max="15879" width="8" style="41" customWidth="1"/>
    <col min="15880" max="15880" width="8.5" style="41" customWidth="1"/>
    <col min="15881" max="15881" width="8.58203125" style="41" customWidth="1"/>
    <col min="15882" max="15882" width="9.83203125" style="41" customWidth="1"/>
    <col min="15883" max="15883" width="5" style="41" customWidth="1"/>
    <col min="15884" max="15884" width="7.25" style="41" customWidth="1"/>
    <col min="15885" max="15885" width="9.33203125" style="41" customWidth="1"/>
    <col min="15886" max="16128" width="8.25" style="41"/>
    <col min="16129" max="16129" width="10" style="41" customWidth="1"/>
    <col min="16130" max="16131" width="6.58203125" style="41" customWidth="1"/>
    <col min="16132" max="16132" width="19" style="41" customWidth="1"/>
    <col min="16133" max="16133" width="8.08203125" style="41" customWidth="1"/>
    <col min="16134" max="16134" width="9.83203125" style="41" customWidth="1"/>
    <col min="16135" max="16135" width="8" style="41" customWidth="1"/>
    <col min="16136" max="16136" width="8.5" style="41" customWidth="1"/>
    <col min="16137" max="16137" width="8.58203125" style="41" customWidth="1"/>
    <col min="16138" max="16138" width="9.83203125" style="41" customWidth="1"/>
    <col min="16139" max="16139" width="5" style="41" customWidth="1"/>
    <col min="16140" max="16140" width="7.25" style="41" customWidth="1"/>
    <col min="16141" max="16141" width="9.33203125" style="41" customWidth="1"/>
    <col min="16142" max="16384" width="8.25" style="41"/>
  </cols>
  <sheetData>
    <row r="1" spans="1:13" ht="19" x14ac:dyDescent="0.55000000000000004">
      <c r="A1" s="147"/>
      <c r="B1" s="262" t="s">
        <v>955</v>
      </c>
      <c r="C1" s="262"/>
      <c r="D1" s="262"/>
      <c r="E1" s="262"/>
      <c r="F1" s="262"/>
      <c r="G1" s="262"/>
      <c r="H1" s="262"/>
      <c r="I1" s="257">
        <v>46312</v>
      </c>
      <c r="J1" s="258"/>
      <c r="K1" s="258"/>
      <c r="L1" s="258"/>
      <c r="M1" s="259"/>
    </row>
    <row r="2" spans="1:13" ht="13" customHeight="1" x14ac:dyDescent="0.55000000000000004">
      <c r="A2" s="148"/>
      <c r="B2" s="263"/>
      <c r="C2" s="263"/>
      <c r="D2" s="263"/>
      <c r="E2" s="263"/>
      <c r="F2" s="263"/>
      <c r="G2" s="263"/>
      <c r="H2" s="263"/>
      <c r="I2" s="260"/>
      <c r="J2" s="260"/>
      <c r="K2" s="260"/>
      <c r="L2" s="260"/>
      <c r="M2" s="261"/>
    </row>
    <row r="3" spans="1:13" x14ac:dyDescent="0.55000000000000004">
      <c r="A3" s="24"/>
      <c r="B3" s="24">
        <v>1</v>
      </c>
      <c r="C3" s="24"/>
      <c r="D3" s="24" t="s">
        <v>1108</v>
      </c>
      <c r="E3" s="25"/>
      <c r="F3" s="24"/>
      <c r="G3" s="24"/>
      <c r="H3" s="24"/>
      <c r="I3" s="24"/>
      <c r="J3" s="26"/>
      <c r="K3" s="27"/>
      <c r="L3" s="24"/>
      <c r="M3" s="24"/>
    </row>
    <row r="4" spans="1:13" x14ac:dyDescent="0.2">
      <c r="A4" s="28" t="s">
        <v>200</v>
      </c>
      <c r="B4" s="29" t="s">
        <v>204</v>
      </c>
      <c r="C4" s="29" t="s">
        <v>205</v>
      </c>
      <c r="D4" s="29" t="s">
        <v>381</v>
      </c>
      <c r="E4" s="30"/>
      <c r="F4" s="31" t="str">
        <f t="shared" ref="F4:F47" si="0">A4</f>
        <v>あ０１</v>
      </c>
      <c r="G4" s="31" t="str">
        <f>B4&amp;C4</f>
        <v>青木重之</v>
      </c>
      <c r="H4" s="31" t="str">
        <f t="shared" ref="H4:H47" si="1">D4</f>
        <v>アビックBB</v>
      </c>
      <c r="I4" s="31" t="s">
        <v>234</v>
      </c>
      <c r="J4" s="32">
        <v>1971</v>
      </c>
      <c r="K4" s="33">
        <f>IF(J4="","",(2026-J4))</f>
        <v>55</v>
      </c>
      <c r="L4" s="31" t="str">
        <f t="shared" ref="L4:L47" si="2">IF(G4="","",IF(COUNTIF($G$4:$G$109,G4)&gt;1,"2重登録","OK"))</f>
        <v>OK</v>
      </c>
      <c r="M4" s="31" t="s">
        <v>206</v>
      </c>
    </row>
    <row r="5" spans="1:13" x14ac:dyDescent="0.2">
      <c r="A5" s="28" t="s">
        <v>382</v>
      </c>
      <c r="B5" s="31" t="s">
        <v>201</v>
      </c>
      <c r="C5" s="31" t="s">
        <v>202</v>
      </c>
      <c r="D5" s="29" t="s">
        <v>381</v>
      </c>
      <c r="E5" s="30"/>
      <c r="F5" s="31" t="str">
        <f t="shared" si="0"/>
        <v>あ０２</v>
      </c>
      <c r="G5" s="31" t="str">
        <f t="shared" ref="G5:G47" si="3">B5&amp;C5</f>
        <v>西川昌一</v>
      </c>
      <c r="H5" s="31" t="str">
        <f t="shared" si="1"/>
        <v>アビックBB</v>
      </c>
      <c r="I5" s="31" t="s">
        <v>234</v>
      </c>
      <c r="J5" s="34">
        <v>1970</v>
      </c>
      <c r="K5" s="33">
        <f t="shared" ref="K5:K48" si="4">IF(J5="","",(2026-J5))</f>
        <v>56</v>
      </c>
      <c r="L5" s="31" t="str">
        <f t="shared" si="2"/>
        <v>OK</v>
      </c>
      <c r="M5" s="31" t="s">
        <v>203</v>
      </c>
    </row>
    <row r="6" spans="1:13" x14ac:dyDescent="0.2">
      <c r="A6" s="28" t="s">
        <v>383</v>
      </c>
      <c r="B6" s="29" t="s">
        <v>207</v>
      </c>
      <c r="C6" s="29" t="s">
        <v>208</v>
      </c>
      <c r="D6" s="29" t="s">
        <v>381</v>
      </c>
      <c r="E6" s="30"/>
      <c r="F6" s="31" t="str">
        <f t="shared" si="0"/>
        <v>あ０３</v>
      </c>
      <c r="G6" s="31" t="str">
        <f t="shared" si="3"/>
        <v>安達隆一</v>
      </c>
      <c r="H6" s="31" t="str">
        <f t="shared" si="1"/>
        <v>アビックBB</v>
      </c>
      <c r="I6" s="31" t="s">
        <v>234</v>
      </c>
      <c r="J6" s="32">
        <v>1970</v>
      </c>
      <c r="K6" s="33">
        <f t="shared" si="4"/>
        <v>56</v>
      </c>
      <c r="L6" s="31" t="str">
        <f t="shared" si="2"/>
        <v>OK</v>
      </c>
      <c r="M6" s="31" t="s">
        <v>209</v>
      </c>
    </row>
    <row r="7" spans="1:13" x14ac:dyDescent="0.2">
      <c r="A7" s="28" t="s">
        <v>384</v>
      </c>
      <c r="B7" s="31" t="s">
        <v>385</v>
      </c>
      <c r="C7" s="31" t="s">
        <v>386</v>
      </c>
      <c r="D7" s="29" t="s">
        <v>381</v>
      </c>
      <c r="E7" s="30"/>
      <c r="F7" s="31" t="str">
        <f t="shared" si="0"/>
        <v>あ０４</v>
      </c>
      <c r="G7" s="31" t="str">
        <f t="shared" si="3"/>
        <v>上原義弘</v>
      </c>
      <c r="H7" s="31" t="str">
        <f t="shared" si="1"/>
        <v>アビックBB</v>
      </c>
      <c r="I7" s="31" t="s">
        <v>234</v>
      </c>
      <c r="J7" s="34">
        <v>1974</v>
      </c>
      <c r="K7" s="33">
        <f t="shared" si="4"/>
        <v>52</v>
      </c>
      <c r="L7" s="31" t="str">
        <f t="shared" si="2"/>
        <v>OK</v>
      </c>
      <c r="M7" s="31" t="s">
        <v>203</v>
      </c>
    </row>
    <row r="8" spans="1:13" x14ac:dyDescent="0.2">
      <c r="A8" s="28" t="s">
        <v>387</v>
      </c>
      <c r="B8" s="29" t="s">
        <v>388</v>
      </c>
      <c r="C8" s="29" t="s">
        <v>389</v>
      </c>
      <c r="D8" s="29" t="s">
        <v>381</v>
      </c>
      <c r="E8" s="35"/>
      <c r="F8" s="31" t="str">
        <f t="shared" si="0"/>
        <v>あ０５</v>
      </c>
      <c r="G8" s="31" t="str">
        <f t="shared" si="3"/>
        <v>寺村浩一</v>
      </c>
      <c r="H8" s="31" t="str">
        <f t="shared" si="1"/>
        <v>アビックBB</v>
      </c>
      <c r="I8" s="31" t="s">
        <v>234</v>
      </c>
      <c r="J8" s="32">
        <v>1968</v>
      </c>
      <c r="K8" s="33">
        <f t="shared" si="4"/>
        <v>58</v>
      </c>
      <c r="L8" s="31" t="str">
        <f t="shared" si="2"/>
        <v>OK</v>
      </c>
      <c r="M8" s="31" t="s">
        <v>349</v>
      </c>
    </row>
    <row r="9" spans="1:13" x14ac:dyDescent="0.2">
      <c r="A9" s="28" t="s">
        <v>390</v>
      </c>
      <c r="B9" s="36" t="s">
        <v>391</v>
      </c>
      <c r="C9" s="36" t="s">
        <v>392</v>
      </c>
      <c r="D9" s="29" t="s">
        <v>381</v>
      </c>
      <c r="E9" s="30"/>
      <c r="F9" s="31" t="str">
        <f t="shared" si="0"/>
        <v>あ０６</v>
      </c>
      <c r="G9" s="31" t="str">
        <f t="shared" si="3"/>
        <v>平居崇</v>
      </c>
      <c r="H9" s="31" t="str">
        <f t="shared" si="1"/>
        <v>アビックBB</v>
      </c>
      <c r="I9" s="31" t="s">
        <v>234</v>
      </c>
      <c r="J9" s="32">
        <v>1972</v>
      </c>
      <c r="K9" s="33">
        <f t="shared" si="4"/>
        <v>54</v>
      </c>
      <c r="L9" s="31" t="str">
        <f t="shared" si="2"/>
        <v>OK</v>
      </c>
      <c r="M9" s="31" t="s">
        <v>215</v>
      </c>
    </row>
    <row r="10" spans="1:13" x14ac:dyDescent="0.2">
      <c r="A10" s="28" t="s">
        <v>393</v>
      </c>
      <c r="B10" s="29" t="s">
        <v>394</v>
      </c>
      <c r="C10" s="29" t="s">
        <v>395</v>
      </c>
      <c r="D10" s="29" t="s">
        <v>381</v>
      </c>
      <c r="E10" s="30"/>
      <c r="F10" s="31" t="str">
        <f t="shared" si="0"/>
        <v>あ０７</v>
      </c>
      <c r="G10" s="31" t="str">
        <f t="shared" si="3"/>
        <v>大林弘典</v>
      </c>
      <c r="H10" s="31" t="str">
        <f t="shared" si="1"/>
        <v>アビックBB</v>
      </c>
      <c r="I10" s="31" t="s">
        <v>234</v>
      </c>
      <c r="J10" s="32">
        <v>1989</v>
      </c>
      <c r="K10" s="33">
        <f t="shared" si="4"/>
        <v>37</v>
      </c>
      <c r="L10" s="31" t="str">
        <f t="shared" si="2"/>
        <v>OK</v>
      </c>
      <c r="M10" s="31" t="s">
        <v>216</v>
      </c>
    </row>
    <row r="11" spans="1:13" x14ac:dyDescent="0.2">
      <c r="A11" s="28" t="s">
        <v>396</v>
      </c>
      <c r="B11" s="31" t="s">
        <v>397</v>
      </c>
      <c r="C11" s="31" t="s">
        <v>398</v>
      </c>
      <c r="D11" s="29" t="s">
        <v>381</v>
      </c>
      <c r="E11" s="30"/>
      <c r="F11" s="31" t="str">
        <f t="shared" si="0"/>
        <v>あ０８</v>
      </c>
      <c r="G11" s="31" t="str">
        <f t="shared" si="3"/>
        <v>福嶋亮</v>
      </c>
      <c r="H11" s="31" t="str">
        <f t="shared" si="1"/>
        <v>アビックBB</v>
      </c>
      <c r="I11" s="31" t="s">
        <v>234</v>
      </c>
      <c r="J11" s="34">
        <v>1961</v>
      </c>
      <c r="K11" s="33">
        <f t="shared" si="4"/>
        <v>65</v>
      </c>
      <c r="L11" s="31" t="str">
        <f t="shared" si="2"/>
        <v>OK</v>
      </c>
      <c r="M11" s="31" t="s">
        <v>399</v>
      </c>
    </row>
    <row r="12" spans="1:13" x14ac:dyDescent="0.2">
      <c r="A12" s="28" t="s">
        <v>400</v>
      </c>
      <c r="B12" s="29" t="s">
        <v>401</v>
      </c>
      <c r="C12" s="29" t="s">
        <v>402</v>
      </c>
      <c r="D12" s="29" t="s">
        <v>381</v>
      </c>
      <c r="E12" s="30"/>
      <c r="F12" s="31" t="str">
        <f t="shared" si="0"/>
        <v>あ０９</v>
      </c>
      <c r="G12" s="31" t="str">
        <f t="shared" si="3"/>
        <v>落合良弘</v>
      </c>
      <c r="H12" s="31" t="str">
        <f t="shared" si="1"/>
        <v>アビックBB</v>
      </c>
      <c r="I12" s="31" t="s">
        <v>234</v>
      </c>
      <c r="J12" s="32">
        <v>1968</v>
      </c>
      <c r="K12" s="33">
        <f t="shared" si="4"/>
        <v>58</v>
      </c>
      <c r="L12" s="31" t="str">
        <f t="shared" si="2"/>
        <v>OK</v>
      </c>
      <c r="M12" s="31" t="s">
        <v>216</v>
      </c>
    </row>
    <row r="13" spans="1:13" x14ac:dyDescent="0.2">
      <c r="A13" s="28" t="s">
        <v>403</v>
      </c>
      <c r="B13" s="36" t="s">
        <v>404</v>
      </c>
      <c r="C13" s="36" t="s">
        <v>221</v>
      </c>
      <c r="D13" s="29" t="s">
        <v>381</v>
      </c>
      <c r="E13" s="30"/>
      <c r="F13" s="31" t="str">
        <f t="shared" si="0"/>
        <v>あ１０</v>
      </c>
      <c r="G13" s="31" t="str">
        <f t="shared" si="3"/>
        <v xml:space="preserve">松井傳樹 </v>
      </c>
      <c r="H13" s="31" t="str">
        <f t="shared" si="1"/>
        <v>アビックBB</v>
      </c>
      <c r="I13" s="31" t="s">
        <v>234</v>
      </c>
      <c r="J13" s="32">
        <v>1987</v>
      </c>
      <c r="K13" s="33">
        <f t="shared" si="4"/>
        <v>39</v>
      </c>
      <c r="L13" s="31" t="str">
        <f t="shared" si="2"/>
        <v>OK</v>
      </c>
      <c r="M13" s="31" t="s">
        <v>203</v>
      </c>
    </row>
    <row r="14" spans="1:13" x14ac:dyDescent="0.2">
      <c r="A14" s="28" t="s">
        <v>405</v>
      </c>
      <c r="B14" s="37" t="s">
        <v>406</v>
      </c>
      <c r="C14" s="37" t="s">
        <v>407</v>
      </c>
      <c r="D14" s="29" t="s">
        <v>381</v>
      </c>
      <c r="E14" s="30"/>
      <c r="F14" s="31" t="str">
        <f t="shared" si="0"/>
        <v>あ１１</v>
      </c>
      <c r="G14" s="31" t="str">
        <f t="shared" si="3"/>
        <v>長谷川優</v>
      </c>
      <c r="H14" s="31" t="str">
        <f t="shared" si="1"/>
        <v>アビックBB</v>
      </c>
      <c r="I14" s="31" t="s">
        <v>234</v>
      </c>
      <c r="J14" s="32">
        <v>1973</v>
      </c>
      <c r="K14" s="33">
        <f t="shared" si="4"/>
        <v>53</v>
      </c>
      <c r="L14" s="31" t="str">
        <f t="shared" si="2"/>
        <v>OK</v>
      </c>
      <c r="M14" s="31" t="s">
        <v>328</v>
      </c>
    </row>
    <row r="15" spans="1:13" x14ac:dyDescent="0.2">
      <c r="A15" s="28" t="s">
        <v>408</v>
      </c>
      <c r="B15" s="29" t="s">
        <v>409</v>
      </c>
      <c r="C15" s="29" t="s">
        <v>410</v>
      </c>
      <c r="D15" s="29" t="s">
        <v>381</v>
      </c>
      <c r="F15" s="31" t="str">
        <f t="shared" si="0"/>
        <v>あ１２</v>
      </c>
      <c r="G15" s="31" t="str">
        <f t="shared" si="3"/>
        <v>草野活地</v>
      </c>
      <c r="H15" s="31" t="str">
        <f t="shared" si="1"/>
        <v>アビックBB</v>
      </c>
      <c r="I15" s="31" t="s">
        <v>234</v>
      </c>
      <c r="J15" s="32">
        <v>1974</v>
      </c>
      <c r="K15" s="33">
        <f t="shared" si="4"/>
        <v>52</v>
      </c>
      <c r="L15" s="31" t="str">
        <f t="shared" si="2"/>
        <v>OK</v>
      </c>
      <c r="M15" s="31" t="s">
        <v>206</v>
      </c>
    </row>
    <row r="16" spans="1:13" x14ac:dyDescent="0.2">
      <c r="A16" s="28" t="s">
        <v>411</v>
      </c>
      <c r="B16" s="29" t="s">
        <v>412</v>
      </c>
      <c r="C16" s="29" t="s">
        <v>413</v>
      </c>
      <c r="D16" s="29" t="s">
        <v>381</v>
      </c>
      <c r="F16" s="31" t="str">
        <f t="shared" si="0"/>
        <v>あ１３</v>
      </c>
      <c r="G16" s="31" t="str">
        <f t="shared" si="3"/>
        <v>吉川孝次</v>
      </c>
      <c r="H16" s="31" t="str">
        <f t="shared" si="1"/>
        <v>アビックBB</v>
      </c>
      <c r="I16" s="31" t="s">
        <v>234</v>
      </c>
      <c r="J16" s="32">
        <v>1976</v>
      </c>
      <c r="K16" s="33">
        <f t="shared" si="4"/>
        <v>50</v>
      </c>
      <c r="L16" s="31" t="str">
        <f t="shared" si="2"/>
        <v>OK</v>
      </c>
      <c r="M16" s="31" t="s">
        <v>203</v>
      </c>
    </row>
    <row r="17" spans="1:13" x14ac:dyDescent="0.2">
      <c r="A17" s="28" t="s">
        <v>414</v>
      </c>
      <c r="B17" s="29" t="s">
        <v>415</v>
      </c>
      <c r="C17" s="29" t="s">
        <v>416</v>
      </c>
      <c r="D17" s="29" t="s">
        <v>381</v>
      </c>
      <c r="F17" s="31" t="str">
        <f t="shared" si="0"/>
        <v>あ１４</v>
      </c>
      <c r="G17" s="31" t="str">
        <f t="shared" si="3"/>
        <v>姫田和憲</v>
      </c>
      <c r="H17" s="31" t="str">
        <f t="shared" si="1"/>
        <v>アビックBB</v>
      </c>
      <c r="I17" s="31" t="s">
        <v>234</v>
      </c>
      <c r="J17" s="32">
        <v>1984</v>
      </c>
      <c r="K17" s="33">
        <f t="shared" si="4"/>
        <v>42</v>
      </c>
      <c r="L17" s="31" t="str">
        <f t="shared" si="2"/>
        <v>OK</v>
      </c>
      <c r="M17" s="28" t="s">
        <v>293</v>
      </c>
    </row>
    <row r="18" spans="1:13" x14ac:dyDescent="0.2">
      <c r="A18" s="28" t="s">
        <v>417</v>
      </c>
      <c r="B18" s="31" t="s">
        <v>418</v>
      </c>
      <c r="C18" s="31" t="s">
        <v>419</v>
      </c>
      <c r="D18" s="29" t="s">
        <v>381</v>
      </c>
      <c r="F18" s="31" t="str">
        <f t="shared" si="0"/>
        <v>あ１５</v>
      </c>
      <c r="G18" s="31" t="str">
        <f t="shared" si="3"/>
        <v>法戸義也</v>
      </c>
      <c r="H18" s="31" t="str">
        <f t="shared" si="1"/>
        <v>アビックBB</v>
      </c>
      <c r="I18" s="31" t="s">
        <v>234</v>
      </c>
      <c r="J18" s="32">
        <v>1983</v>
      </c>
      <c r="K18" s="33">
        <f t="shared" si="4"/>
        <v>43</v>
      </c>
      <c r="L18" s="31" t="str">
        <f t="shared" si="2"/>
        <v>OK</v>
      </c>
      <c r="M18" s="31" t="s">
        <v>218</v>
      </c>
    </row>
    <row r="19" spans="1:13" x14ac:dyDescent="0.2">
      <c r="A19" s="28" t="s">
        <v>420</v>
      </c>
      <c r="B19" s="31" t="s">
        <v>421</v>
      </c>
      <c r="C19" s="31" t="s">
        <v>422</v>
      </c>
      <c r="D19" s="29" t="s">
        <v>381</v>
      </c>
      <c r="F19" s="31" t="str">
        <f t="shared" si="0"/>
        <v>あ１６</v>
      </c>
      <c r="G19" s="31" t="str">
        <f t="shared" si="3"/>
        <v>冨岡浩史</v>
      </c>
      <c r="H19" s="31" t="str">
        <f t="shared" si="1"/>
        <v>アビックBB</v>
      </c>
      <c r="I19" s="31" t="s">
        <v>234</v>
      </c>
      <c r="J19" s="32">
        <v>1967</v>
      </c>
      <c r="K19" s="33">
        <f t="shared" si="4"/>
        <v>59</v>
      </c>
      <c r="L19" s="31" t="str">
        <f t="shared" si="2"/>
        <v>OK</v>
      </c>
      <c r="M19" s="31" t="s">
        <v>206</v>
      </c>
    </row>
    <row r="20" spans="1:13" x14ac:dyDescent="0.2">
      <c r="A20" s="28" t="s">
        <v>423</v>
      </c>
      <c r="B20" s="31" t="s">
        <v>424</v>
      </c>
      <c r="C20" s="31" t="s">
        <v>425</v>
      </c>
      <c r="D20" s="29" t="s">
        <v>381</v>
      </c>
      <c r="F20" s="31" t="str">
        <f t="shared" si="0"/>
        <v>あ１７</v>
      </c>
      <c r="G20" s="31" t="str">
        <f t="shared" si="3"/>
        <v>西堀公人</v>
      </c>
      <c r="H20" s="31" t="str">
        <f t="shared" si="1"/>
        <v>アビックBB</v>
      </c>
      <c r="I20" s="31" t="s">
        <v>234</v>
      </c>
      <c r="J20" s="32">
        <v>1984</v>
      </c>
      <c r="K20" s="33">
        <f t="shared" si="4"/>
        <v>42</v>
      </c>
      <c r="L20" s="31" t="str">
        <f t="shared" si="2"/>
        <v>OK</v>
      </c>
      <c r="M20" s="31" t="s">
        <v>239</v>
      </c>
    </row>
    <row r="21" spans="1:13" x14ac:dyDescent="0.2">
      <c r="A21" s="28" t="s">
        <v>426</v>
      </c>
      <c r="B21" s="31" t="s">
        <v>427</v>
      </c>
      <c r="C21" s="31" t="s">
        <v>428</v>
      </c>
      <c r="D21" s="29" t="s">
        <v>381</v>
      </c>
      <c r="F21" s="31" t="str">
        <f t="shared" si="0"/>
        <v>あ１８</v>
      </c>
      <c r="G21" s="31" t="str">
        <f t="shared" si="3"/>
        <v>清野宏樹</v>
      </c>
      <c r="H21" s="31" t="str">
        <f t="shared" si="1"/>
        <v>アビックBB</v>
      </c>
      <c r="I21" s="31" t="s">
        <v>234</v>
      </c>
      <c r="J21" s="32">
        <v>1987</v>
      </c>
      <c r="K21" s="33">
        <f t="shared" si="4"/>
        <v>39</v>
      </c>
      <c r="L21" s="31" t="str">
        <f t="shared" si="2"/>
        <v>OK</v>
      </c>
      <c r="M21" s="28" t="s">
        <v>293</v>
      </c>
    </row>
    <row r="22" spans="1:13" x14ac:dyDescent="0.2">
      <c r="A22" s="28" t="s">
        <v>429</v>
      </c>
      <c r="B22" s="31" t="s">
        <v>430</v>
      </c>
      <c r="C22" s="31" t="s">
        <v>431</v>
      </c>
      <c r="D22" s="29" t="s">
        <v>381</v>
      </c>
      <c r="F22" s="31" t="str">
        <f t="shared" si="0"/>
        <v>あ１９</v>
      </c>
      <c r="G22" s="31" t="str">
        <f t="shared" si="3"/>
        <v>宇野泰三</v>
      </c>
      <c r="H22" s="31" t="str">
        <f t="shared" si="1"/>
        <v>アビックBB</v>
      </c>
      <c r="I22" s="31" t="s">
        <v>234</v>
      </c>
      <c r="J22" s="32">
        <v>1974</v>
      </c>
      <c r="K22" s="33">
        <f t="shared" si="4"/>
        <v>52</v>
      </c>
      <c r="L22" s="31" t="str">
        <f t="shared" si="2"/>
        <v>OK</v>
      </c>
      <c r="M22" s="31" t="s">
        <v>240</v>
      </c>
    </row>
    <row r="23" spans="1:13" x14ac:dyDescent="0.2">
      <c r="A23" s="28" t="s">
        <v>23</v>
      </c>
      <c r="B23" s="31" t="s">
        <v>432</v>
      </c>
      <c r="C23" s="31" t="s">
        <v>433</v>
      </c>
      <c r="D23" s="29" t="s">
        <v>381</v>
      </c>
      <c r="F23" s="31" t="str">
        <f t="shared" si="0"/>
        <v>あ２０</v>
      </c>
      <c r="G23" s="31" t="str">
        <f t="shared" si="3"/>
        <v>坪井徳寿</v>
      </c>
      <c r="H23" s="31" t="str">
        <f t="shared" si="1"/>
        <v>アビックBB</v>
      </c>
      <c r="I23" s="31" t="s">
        <v>234</v>
      </c>
      <c r="J23" s="32">
        <v>1979</v>
      </c>
      <c r="K23" s="33">
        <f t="shared" si="4"/>
        <v>47</v>
      </c>
      <c r="L23" s="31" t="str">
        <f t="shared" si="2"/>
        <v>OK</v>
      </c>
      <c r="M23" s="31" t="s">
        <v>206</v>
      </c>
    </row>
    <row r="24" spans="1:13" x14ac:dyDescent="0.2">
      <c r="A24" s="28" t="s">
        <v>434</v>
      </c>
      <c r="B24" s="28" t="s">
        <v>435</v>
      </c>
      <c r="C24" s="28" t="s">
        <v>436</v>
      </c>
      <c r="D24" s="29" t="s">
        <v>381</v>
      </c>
      <c r="E24" s="39" t="s">
        <v>437</v>
      </c>
      <c r="F24" s="31" t="str">
        <f t="shared" si="0"/>
        <v>あ２１</v>
      </c>
      <c r="G24" s="31" t="str">
        <f t="shared" si="3"/>
        <v>辻村惣一</v>
      </c>
      <c r="H24" s="31" t="str">
        <f t="shared" si="1"/>
        <v>アビックBB</v>
      </c>
      <c r="I24" s="31" t="s">
        <v>234</v>
      </c>
      <c r="J24" s="40">
        <v>1953</v>
      </c>
      <c r="K24" s="33">
        <f t="shared" si="4"/>
        <v>73</v>
      </c>
      <c r="L24" s="31" t="str">
        <f t="shared" si="2"/>
        <v>OK</v>
      </c>
      <c r="M24" s="28" t="s">
        <v>216</v>
      </c>
    </row>
    <row r="25" spans="1:13" x14ac:dyDescent="0.2">
      <c r="A25" s="28" t="s">
        <v>438</v>
      </c>
      <c r="B25" s="28" t="s">
        <v>439</v>
      </c>
      <c r="C25" s="28" t="s">
        <v>440</v>
      </c>
      <c r="D25" s="29" t="s">
        <v>381</v>
      </c>
      <c r="E25" s="41"/>
      <c r="F25" s="31" t="str">
        <f t="shared" si="0"/>
        <v>あ２２</v>
      </c>
      <c r="G25" s="31" t="str">
        <f t="shared" si="3"/>
        <v>槇田学</v>
      </c>
      <c r="H25" s="31" t="str">
        <f t="shared" si="1"/>
        <v>アビックBB</v>
      </c>
      <c r="I25" s="31" t="s">
        <v>234</v>
      </c>
      <c r="J25" s="40">
        <v>1965</v>
      </c>
      <c r="K25" s="33">
        <f t="shared" si="4"/>
        <v>61</v>
      </c>
      <c r="L25" s="31" t="str">
        <f t="shared" si="2"/>
        <v>OK</v>
      </c>
      <c r="M25" s="28" t="s">
        <v>203</v>
      </c>
    </row>
    <row r="26" spans="1:13" x14ac:dyDescent="0.2">
      <c r="A26" s="28" t="s">
        <v>224</v>
      </c>
      <c r="B26" s="28" t="s">
        <v>441</v>
      </c>
      <c r="C26" s="28" t="s">
        <v>212</v>
      </c>
      <c r="D26" s="29" t="s">
        <v>381</v>
      </c>
      <c r="F26" s="31" t="str">
        <f t="shared" si="0"/>
        <v>あ２３</v>
      </c>
      <c r="G26" s="31" t="str">
        <f t="shared" si="3"/>
        <v>武久真也</v>
      </c>
      <c r="H26" s="31" t="str">
        <f t="shared" si="1"/>
        <v>アビックBB</v>
      </c>
      <c r="I26" s="31" t="s">
        <v>234</v>
      </c>
      <c r="J26" s="40">
        <v>1982</v>
      </c>
      <c r="K26" s="33">
        <f t="shared" si="4"/>
        <v>44</v>
      </c>
      <c r="L26" s="31" t="str">
        <f t="shared" si="2"/>
        <v>OK</v>
      </c>
      <c r="M26" s="28" t="s">
        <v>239</v>
      </c>
    </row>
    <row r="27" spans="1:13" x14ac:dyDescent="0.55000000000000004">
      <c r="A27" s="28" t="s">
        <v>225</v>
      </c>
      <c r="B27" s="42" t="s">
        <v>114</v>
      </c>
      <c r="C27" s="42" t="s">
        <v>115</v>
      </c>
      <c r="D27" s="29" t="s">
        <v>381</v>
      </c>
      <c r="F27" s="31" t="str">
        <f t="shared" si="0"/>
        <v>あ２４</v>
      </c>
      <c r="G27" s="31" t="str">
        <f>B27&amp;C27</f>
        <v>大脇和世</v>
      </c>
      <c r="H27" s="31" t="str">
        <f t="shared" si="1"/>
        <v>アビックBB</v>
      </c>
      <c r="I27" s="42" t="s">
        <v>214</v>
      </c>
      <c r="J27" s="40">
        <v>1970</v>
      </c>
      <c r="K27" s="43">
        <f>IF(J27="","",(2026-J27))</f>
        <v>56</v>
      </c>
      <c r="L27" s="31" t="str">
        <f t="shared" si="2"/>
        <v>OK</v>
      </c>
      <c r="M27" s="28" t="s">
        <v>349</v>
      </c>
    </row>
    <row r="28" spans="1:13" x14ac:dyDescent="0.55000000000000004">
      <c r="A28" s="28" t="s">
        <v>226</v>
      </c>
      <c r="B28" s="42" t="s">
        <v>442</v>
      </c>
      <c r="C28" s="42" t="s">
        <v>443</v>
      </c>
      <c r="D28" s="29" t="s">
        <v>381</v>
      </c>
      <c r="F28" s="31" t="str">
        <f t="shared" si="0"/>
        <v>あ２５</v>
      </c>
      <c r="G28" s="31" t="str">
        <f>B28&amp;C28</f>
        <v>西山抄千代</v>
      </c>
      <c r="H28" s="31" t="str">
        <f t="shared" si="1"/>
        <v>アビックBB</v>
      </c>
      <c r="I28" s="42" t="s">
        <v>214</v>
      </c>
      <c r="J28" s="40">
        <v>1972</v>
      </c>
      <c r="K28" s="43">
        <f>IF(J28="","",(2026-J28))</f>
        <v>54</v>
      </c>
      <c r="L28" s="31" t="str">
        <f t="shared" si="2"/>
        <v>OK</v>
      </c>
      <c r="M28" s="28" t="s">
        <v>218</v>
      </c>
    </row>
    <row r="29" spans="1:13" x14ac:dyDescent="0.55000000000000004">
      <c r="A29" s="28" t="s">
        <v>227</v>
      </c>
      <c r="B29" s="42" t="s">
        <v>444</v>
      </c>
      <c r="C29" s="42" t="s">
        <v>445</v>
      </c>
      <c r="D29" s="29" t="s">
        <v>381</v>
      </c>
      <c r="F29" s="31" t="str">
        <f t="shared" si="0"/>
        <v>あ２６</v>
      </c>
      <c r="G29" s="31" t="str">
        <f t="shared" si="3"/>
        <v>齋田優子</v>
      </c>
      <c r="H29" s="31" t="str">
        <f t="shared" si="1"/>
        <v>アビックBB</v>
      </c>
      <c r="I29" s="42" t="s">
        <v>214</v>
      </c>
      <c r="J29" s="40">
        <v>1983</v>
      </c>
      <c r="K29" s="43">
        <f t="shared" si="4"/>
        <v>43</v>
      </c>
      <c r="L29" s="31" t="str">
        <f t="shared" si="2"/>
        <v>OK</v>
      </c>
      <c r="M29" s="28" t="s">
        <v>216</v>
      </c>
    </row>
    <row r="30" spans="1:13" x14ac:dyDescent="0.55000000000000004">
      <c r="A30" s="28" t="s">
        <v>228</v>
      </c>
      <c r="B30" s="42" t="s">
        <v>446</v>
      </c>
      <c r="C30" s="42" t="s">
        <v>447</v>
      </c>
      <c r="D30" s="29" t="s">
        <v>381</v>
      </c>
      <c r="F30" s="31" t="str">
        <f t="shared" si="0"/>
        <v>あ２７</v>
      </c>
      <c r="G30" s="31" t="str">
        <f t="shared" si="3"/>
        <v>中村紗映子</v>
      </c>
      <c r="H30" s="31" t="str">
        <f t="shared" si="1"/>
        <v>アビックBB</v>
      </c>
      <c r="I30" s="42" t="s">
        <v>214</v>
      </c>
      <c r="J30" s="40">
        <v>1983</v>
      </c>
      <c r="K30" s="43">
        <f t="shared" si="4"/>
        <v>43</v>
      </c>
      <c r="L30" s="31" t="str">
        <f t="shared" si="2"/>
        <v>OK</v>
      </c>
      <c r="M30" s="28" t="s">
        <v>216</v>
      </c>
    </row>
    <row r="31" spans="1:13" x14ac:dyDescent="0.55000000000000004">
      <c r="A31" s="28" t="s">
        <v>448</v>
      </c>
      <c r="B31" s="42" t="s">
        <v>449</v>
      </c>
      <c r="C31" s="42" t="s">
        <v>450</v>
      </c>
      <c r="D31" s="29" t="s">
        <v>381</v>
      </c>
      <c r="F31" s="31" t="str">
        <f t="shared" si="0"/>
        <v>あ２８</v>
      </c>
      <c r="G31" s="31" t="str">
        <f t="shared" si="3"/>
        <v>松本光美</v>
      </c>
      <c r="H31" s="31" t="str">
        <f t="shared" si="1"/>
        <v>アビックBB</v>
      </c>
      <c r="I31" s="42" t="s">
        <v>214</v>
      </c>
      <c r="J31" s="40">
        <v>1971</v>
      </c>
      <c r="K31" s="43">
        <f t="shared" si="4"/>
        <v>55</v>
      </c>
      <c r="L31" s="31" t="str">
        <f t="shared" si="2"/>
        <v>OK</v>
      </c>
      <c r="M31" s="28" t="s">
        <v>206</v>
      </c>
    </row>
    <row r="32" spans="1:13" x14ac:dyDescent="0.55000000000000004">
      <c r="A32" s="28" t="s">
        <v>451</v>
      </c>
      <c r="B32" s="42" t="s">
        <v>452</v>
      </c>
      <c r="C32" s="42" t="s">
        <v>453</v>
      </c>
      <c r="D32" s="29" t="s">
        <v>381</v>
      </c>
      <c r="F32" s="31" t="str">
        <f t="shared" si="0"/>
        <v>あ２９</v>
      </c>
      <c r="G32" s="31" t="str">
        <f t="shared" si="3"/>
        <v>堅田瑞木</v>
      </c>
      <c r="H32" s="31" t="str">
        <f t="shared" si="1"/>
        <v>アビックBB</v>
      </c>
      <c r="I32" s="42" t="s">
        <v>214</v>
      </c>
      <c r="J32" s="40">
        <v>1996</v>
      </c>
      <c r="K32" s="43">
        <f t="shared" si="4"/>
        <v>30</v>
      </c>
      <c r="L32" s="31" t="str">
        <f t="shared" si="2"/>
        <v>OK</v>
      </c>
      <c r="M32" s="28" t="s">
        <v>293</v>
      </c>
    </row>
    <row r="33" spans="1:13" x14ac:dyDescent="0.55000000000000004">
      <c r="A33" s="28" t="s">
        <v>454</v>
      </c>
      <c r="B33" s="42" t="s">
        <v>112</v>
      </c>
      <c r="C33" s="42" t="s">
        <v>113</v>
      </c>
      <c r="D33" s="29" t="s">
        <v>381</v>
      </c>
      <c r="F33" s="31" t="str">
        <f t="shared" si="0"/>
        <v>あ３０</v>
      </c>
      <c r="G33" s="31" t="str">
        <f t="shared" si="3"/>
        <v>堀田明子</v>
      </c>
      <c r="H33" s="31" t="str">
        <f t="shared" si="1"/>
        <v>アビックBB</v>
      </c>
      <c r="I33" s="42" t="s">
        <v>214</v>
      </c>
      <c r="J33" s="40">
        <v>1970</v>
      </c>
      <c r="K33" s="43">
        <f t="shared" si="4"/>
        <v>56</v>
      </c>
      <c r="L33" s="31" t="str">
        <f t="shared" si="2"/>
        <v>OK</v>
      </c>
      <c r="M33" s="42" t="s">
        <v>242</v>
      </c>
    </row>
    <row r="34" spans="1:13" x14ac:dyDescent="0.55000000000000004">
      <c r="A34" s="28" t="s">
        <v>455</v>
      </c>
      <c r="B34" s="42" t="s">
        <v>456</v>
      </c>
      <c r="C34" s="42" t="s">
        <v>457</v>
      </c>
      <c r="D34" s="29" t="s">
        <v>381</v>
      </c>
      <c r="F34" s="31" t="str">
        <f t="shared" si="0"/>
        <v>あ３１</v>
      </c>
      <c r="G34" s="31" t="str">
        <f t="shared" si="3"/>
        <v>佐野直美</v>
      </c>
      <c r="H34" s="31" t="str">
        <f t="shared" si="1"/>
        <v>アビックBB</v>
      </c>
      <c r="I34" s="42" t="s">
        <v>214</v>
      </c>
      <c r="J34" s="40">
        <v>1975</v>
      </c>
      <c r="K34" s="43">
        <f t="shared" si="4"/>
        <v>51</v>
      </c>
      <c r="L34" s="31" t="str">
        <f t="shared" si="2"/>
        <v>OK</v>
      </c>
      <c r="M34" s="28" t="s">
        <v>293</v>
      </c>
    </row>
    <row r="35" spans="1:13" x14ac:dyDescent="0.55000000000000004">
      <c r="A35" s="28" t="s">
        <v>458</v>
      </c>
      <c r="B35" s="42" t="s">
        <v>459</v>
      </c>
      <c r="C35" s="42" t="s">
        <v>460</v>
      </c>
      <c r="D35" s="29" t="s">
        <v>381</v>
      </c>
      <c r="F35" s="31" t="str">
        <f t="shared" si="0"/>
        <v>あ３２</v>
      </c>
      <c r="G35" s="31" t="str">
        <f t="shared" si="3"/>
        <v>千代美由紀</v>
      </c>
      <c r="H35" s="31" t="str">
        <f t="shared" si="1"/>
        <v>アビックBB</v>
      </c>
      <c r="I35" s="42" t="s">
        <v>214</v>
      </c>
      <c r="J35" s="40">
        <v>1972</v>
      </c>
      <c r="K35" s="43">
        <f t="shared" si="4"/>
        <v>54</v>
      </c>
      <c r="L35" s="31" t="str">
        <f t="shared" si="2"/>
        <v>OK</v>
      </c>
      <c r="M35" s="28" t="s">
        <v>293</v>
      </c>
    </row>
    <row r="36" spans="1:13" x14ac:dyDescent="0.55000000000000004">
      <c r="A36" s="28" t="s">
        <v>461</v>
      </c>
      <c r="B36" s="42" t="s">
        <v>462</v>
      </c>
      <c r="C36" s="42" t="s">
        <v>463</v>
      </c>
      <c r="D36" s="29" t="s">
        <v>381</v>
      </c>
      <c r="F36" s="31" t="str">
        <f t="shared" si="0"/>
        <v>あ３３</v>
      </c>
      <c r="G36" s="31" t="str">
        <f t="shared" si="3"/>
        <v>小西由美子</v>
      </c>
      <c r="H36" s="31" t="str">
        <f t="shared" si="1"/>
        <v>アビックBB</v>
      </c>
      <c r="I36" s="42" t="s">
        <v>214</v>
      </c>
      <c r="J36" s="40">
        <v>1968</v>
      </c>
      <c r="K36" s="43">
        <f t="shared" si="4"/>
        <v>58</v>
      </c>
      <c r="L36" s="31" t="str">
        <f t="shared" si="2"/>
        <v>OK</v>
      </c>
      <c r="M36" s="28" t="s">
        <v>239</v>
      </c>
    </row>
    <row r="37" spans="1:13" x14ac:dyDescent="0.55000000000000004">
      <c r="A37" s="28" t="s">
        <v>464</v>
      </c>
      <c r="B37" s="42" t="s">
        <v>465</v>
      </c>
      <c r="C37" s="42" t="s">
        <v>466</v>
      </c>
      <c r="D37" s="29" t="s">
        <v>381</v>
      </c>
      <c r="F37" s="31" t="str">
        <f t="shared" si="0"/>
        <v>あ３４</v>
      </c>
      <c r="G37" s="31" t="str">
        <f t="shared" si="3"/>
        <v>徳田裕子</v>
      </c>
      <c r="H37" s="31" t="str">
        <f t="shared" si="1"/>
        <v>アビックBB</v>
      </c>
      <c r="I37" s="42" t="s">
        <v>214</v>
      </c>
      <c r="J37" s="40">
        <v>1971</v>
      </c>
      <c r="K37" s="43">
        <f t="shared" si="4"/>
        <v>55</v>
      </c>
      <c r="L37" s="31" t="str">
        <f t="shared" si="2"/>
        <v>OK</v>
      </c>
      <c r="M37" s="28" t="s">
        <v>239</v>
      </c>
    </row>
    <row r="38" spans="1:13" x14ac:dyDescent="0.55000000000000004">
      <c r="A38" s="28" t="s">
        <v>467</v>
      </c>
      <c r="B38" s="42" t="s">
        <v>468</v>
      </c>
      <c r="C38" s="42" t="s">
        <v>469</v>
      </c>
      <c r="D38" s="29" t="s">
        <v>381</v>
      </c>
      <c r="F38" s="31" t="str">
        <f t="shared" si="0"/>
        <v>あ３５</v>
      </c>
      <c r="G38" s="31" t="str">
        <f t="shared" si="3"/>
        <v>叶丸利恵子</v>
      </c>
      <c r="H38" s="31" t="str">
        <f t="shared" si="1"/>
        <v>アビックBB</v>
      </c>
      <c r="I38" s="42" t="s">
        <v>214</v>
      </c>
      <c r="J38" s="40">
        <v>1965</v>
      </c>
      <c r="K38" s="43">
        <f t="shared" si="4"/>
        <v>61</v>
      </c>
      <c r="L38" s="31" t="str">
        <f t="shared" si="2"/>
        <v>OK</v>
      </c>
      <c r="M38" s="28" t="s">
        <v>206</v>
      </c>
    </row>
    <row r="39" spans="1:13" x14ac:dyDescent="0.55000000000000004">
      <c r="A39" s="28" t="s">
        <v>470</v>
      </c>
      <c r="B39" s="42" t="s">
        <v>471</v>
      </c>
      <c r="C39" s="42" t="s">
        <v>472</v>
      </c>
      <c r="D39" s="29" t="s">
        <v>381</v>
      </c>
      <c r="F39" s="31" t="str">
        <f t="shared" si="0"/>
        <v>あ３６</v>
      </c>
      <c r="G39" s="31" t="str">
        <f t="shared" si="3"/>
        <v>脇田里加</v>
      </c>
      <c r="H39" s="31" t="str">
        <f t="shared" si="1"/>
        <v>アビックBB</v>
      </c>
      <c r="I39" s="42" t="s">
        <v>214</v>
      </c>
      <c r="J39" s="40">
        <v>1963</v>
      </c>
      <c r="K39" s="43">
        <f t="shared" si="4"/>
        <v>63</v>
      </c>
      <c r="L39" s="31" t="str">
        <f t="shared" si="2"/>
        <v>OK</v>
      </c>
      <c r="M39" s="28" t="s">
        <v>206</v>
      </c>
    </row>
    <row r="40" spans="1:13" x14ac:dyDescent="0.55000000000000004">
      <c r="A40" s="28" t="s">
        <v>473</v>
      </c>
      <c r="B40" s="42" t="s">
        <v>474</v>
      </c>
      <c r="C40" s="42" t="s">
        <v>475</v>
      </c>
      <c r="D40" s="29" t="s">
        <v>381</v>
      </c>
      <c r="F40" s="31" t="str">
        <f t="shared" si="0"/>
        <v>あ３７</v>
      </c>
      <c r="G40" s="31" t="str">
        <f t="shared" si="3"/>
        <v>中澤由香</v>
      </c>
      <c r="H40" s="31" t="str">
        <f t="shared" si="1"/>
        <v>アビックBB</v>
      </c>
      <c r="I40" s="42" t="s">
        <v>214</v>
      </c>
      <c r="J40" s="40">
        <v>1975</v>
      </c>
      <c r="K40" s="43">
        <f t="shared" si="4"/>
        <v>51</v>
      </c>
      <c r="L40" s="31" t="str">
        <f t="shared" si="2"/>
        <v>OK</v>
      </c>
      <c r="M40" s="28" t="s">
        <v>206</v>
      </c>
    </row>
    <row r="41" spans="1:13" x14ac:dyDescent="0.55000000000000004">
      <c r="A41" s="28" t="s">
        <v>476</v>
      </c>
      <c r="B41" s="42" t="s">
        <v>477</v>
      </c>
      <c r="C41" s="42" t="s">
        <v>478</v>
      </c>
      <c r="D41" s="29" t="s">
        <v>381</v>
      </c>
      <c r="F41" s="31" t="str">
        <f t="shared" si="0"/>
        <v>あ３８</v>
      </c>
      <c r="G41" s="31" t="str">
        <f t="shared" si="3"/>
        <v>山中博子</v>
      </c>
      <c r="H41" s="31" t="str">
        <f t="shared" si="1"/>
        <v>アビックBB</v>
      </c>
      <c r="I41" s="42" t="s">
        <v>214</v>
      </c>
      <c r="J41" s="40">
        <v>1970</v>
      </c>
      <c r="K41" s="43">
        <f t="shared" si="4"/>
        <v>56</v>
      </c>
      <c r="L41" s="31" t="str">
        <f t="shared" si="2"/>
        <v>OK</v>
      </c>
      <c r="M41" s="28" t="s">
        <v>240</v>
      </c>
    </row>
    <row r="42" spans="1:13" x14ac:dyDescent="0.55000000000000004">
      <c r="A42" s="28" t="s">
        <v>938</v>
      </c>
      <c r="B42" s="28" t="s">
        <v>956</v>
      </c>
      <c r="C42" s="28" t="s">
        <v>212</v>
      </c>
      <c r="D42" s="29" t="s">
        <v>381</v>
      </c>
      <c r="F42" s="31" t="str">
        <f t="shared" si="0"/>
        <v>あ３９</v>
      </c>
      <c r="G42" s="31" t="str">
        <f t="shared" si="3"/>
        <v>谷崎真也</v>
      </c>
      <c r="H42" s="31" t="str">
        <f t="shared" si="1"/>
        <v>アビックBB</v>
      </c>
      <c r="I42" s="31" t="s">
        <v>234</v>
      </c>
      <c r="J42" s="40">
        <v>1972</v>
      </c>
      <c r="K42" s="43">
        <f t="shared" si="4"/>
        <v>54</v>
      </c>
      <c r="L42" s="31" t="str">
        <f t="shared" si="2"/>
        <v>OK</v>
      </c>
      <c r="M42" s="28" t="s">
        <v>328</v>
      </c>
    </row>
    <row r="43" spans="1:13" x14ac:dyDescent="0.55000000000000004">
      <c r="A43" s="28" t="s">
        <v>1109</v>
      </c>
      <c r="B43" s="42" t="s">
        <v>1110</v>
      </c>
      <c r="C43" s="42" t="s">
        <v>1111</v>
      </c>
      <c r="D43" s="29" t="s">
        <v>381</v>
      </c>
      <c r="F43" s="31" t="str">
        <f t="shared" si="0"/>
        <v>あ４０</v>
      </c>
      <c r="G43" s="31" t="str">
        <f t="shared" si="3"/>
        <v>新崎浩子</v>
      </c>
      <c r="H43" s="31" t="str">
        <f t="shared" si="1"/>
        <v>アビックBB</v>
      </c>
      <c r="I43" s="42" t="s">
        <v>214</v>
      </c>
      <c r="J43" s="40">
        <v>1980</v>
      </c>
      <c r="K43" s="43">
        <f t="shared" si="4"/>
        <v>46</v>
      </c>
      <c r="L43" s="31" t="str">
        <f t="shared" si="2"/>
        <v>OK</v>
      </c>
      <c r="M43" s="28" t="s">
        <v>206</v>
      </c>
    </row>
    <row r="44" spans="1:13" x14ac:dyDescent="0.55000000000000004">
      <c r="A44" s="28" t="s">
        <v>1112</v>
      </c>
      <c r="B44" s="42" t="s">
        <v>1113</v>
      </c>
      <c r="C44" s="42" t="s">
        <v>1114</v>
      </c>
      <c r="D44" s="29" t="s">
        <v>381</v>
      </c>
      <c r="F44" s="31" t="str">
        <f t="shared" si="0"/>
        <v>あ４１</v>
      </c>
      <c r="G44" s="31" t="str">
        <f t="shared" si="3"/>
        <v>篠崎泉</v>
      </c>
      <c r="H44" s="31" t="str">
        <f t="shared" si="1"/>
        <v>アビックBB</v>
      </c>
      <c r="I44" s="42" t="s">
        <v>214</v>
      </c>
      <c r="J44" s="40">
        <v>1977</v>
      </c>
      <c r="K44" s="43">
        <f t="shared" si="4"/>
        <v>49</v>
      </c>
      <c r="L44" s="31" t="str">
        <f t="shared" si="2"/>
        <v>OK</v>
      </c>
      <c r="M44" s="28" t="s">
        <v>217</v>
      </c>
    </row>
    <row r="45" spans="1:13" x14ac:dyDescent="0.55000000000000004">
      <c r="A45" s="28" t="s">
        <v>1115</v>
      </c>
      <c r="B45" s="42" t="s">
        <v>1116</v>
      </c>
      <c r="C45" s="42" t="s">
        <v>1117</v>
      </c>
      <c r="D45" s="29" t="s">
        <v>381</v>
      </c>
      <c r="F45" s="31" t="str">
        <f t="shared" si="0"/>
        <v>あ４２</v>
      </c>
      <c r="G45" s="31" t="str">
        <f t="shared" si="3"/>
        <v>長瀬清香</v>
      </c>
      <c r="H45" s="31" t="str">
        <f t="shared" si="1"/>
        <v>アビックBB</v>
      </c>
      <c r="I45" s="42" t="s">
        <v>214</v>
      </c>
      <c r="J45" s="40">
        <v>1975</v>
      </c>
      <c r="K45" s="43">
        <f t="shared" si="4"/>
        <v>51</v>
      </c>
      <c r="L45" s="31" t="str">
        <f t="shared" si="2"/>
        <v>OK</v>
      </c>
      <c r="M45" s="42" t="s">
        <v>242</v>
      </c>
    </row>
    <row r="46" spans="1:13" x14ac:dyDescent="0.55000000000000004">
      <c r="A46" s="28" t="s">
        <v>1118</v>
      </c>
      <c r="B46" s="42" t="s">
        <v>1119</v>
      </c>
      <c r="C46" s="42" t="s">
        <v>1120</v>
      </c>
      <c r="D46" s="29" t="s">
        <v>381</v>
      </c>
      <c r="F46" s="31" t="str">
        <f t="shared" si="0"/>
        <v>あ４３</v>
      </c>
      <c r="G46" s="31" t="str">
        <f t="shared" si="3"/>
        <v>氏原典子</v>
      </c>
      <c r="H46" s="31" t="str">
        <f t="shared" si="1"/>
        <v>アビックBB</v>
      </c>
      <c r="I46" s="42" t="s">
        <v>214</v>
      </c>
      <c r="J46" s="40">
        <v>1968</v>
      </c>
      <c r="K46" s="43">
        <f t="shared" si="4"/>
        <v>58</v>
      </c>
      <c r="L46" s="31" t="str">
        <f t="shared" si="2"/>
        <v>OK</v>
      </c>
      <c r="M46" s="28" t="s">
        <v>217</v>
      </c>
    </row>
    <row r="47" spans="1:13" x14ac:dyDescent="0.55000000000000004">
      <c r="A47" s="28" t="s">
        <v>1121</v>
      </c>
      <c r="B47" s="42" t="s">
        <v>1116</v>
      </c>
      <c r="C47" s="42" t="s">
        <v>1122</v>
      </c>
      <c r="D47" s="29" t="s">
        <v>381</v>
      </c>
      <c r="F47" s="31" t="str">
        <f t="shared" si="0"/>
        <v>あ４４</v>
      </c>
      <c r="G47" s="31" t="str">
        <f t="shared" si="3"/>
        <v>長瀬圭音</v>
      </c>
      <c r="H47" s="31" t="str">
        <f t="shared" si="1"/>
        <v>アビックBB</v>
      </c>
      <c r="I47" s="42" t="s">
        <v>214</v>
      </c>
      <c r="J47" s="40">
        <v>2007</v>
      </c>
      <c r="K47" s="43">
        <f t="shared" si="4"/>
        <v>19</v>
      </c>
      <c r="L47" s="31" t="str">
        <f t="shared" si="2"/>
        <v>OK</v>
      </c>
      <c r="M47" s="42" t="s">
        <v>242</v>
      </c>
    </row>
    <row r="48" spans="1:13" x14ac:dyDescent="0.2">
      <c r="A48" s="44"/>
      <c r="B48" s="44">
        <v>2</v>
      </c>
      <c r="C48" s="45"/>
      <c r="D48" s="46" t="s">
        <v>1123</v>
      </c>
      <c r="E48" s="47"/>
      <c r="F48" s="48"/>
      <c r="G48" s="44"/>
      <c r="H48" s="46"/>
      <c r="I48" s="45"/>
      <c r="J48" s="49"/>
      <c r="K48" s="50" t="str">
        <f t="shared" si="4"/>
        <v/>
      </c>
      <c r="L48" s="48"/>
      <c r="M48" s="51"/>
    </row>
    <row r="49" spans="1:13" x14ac:dyDescent="0.2">
      <c r="A49" s="52" t="s">
        <v>479</v>
      </c>
      <c r="B49" s="53" t="s">
        <v>103</v>
      </c>
      <c r="C49" s="53" t="s">
        <v>104</v>
      </c>
      <c r="D49" s="54" t="s">
        <v>480</v>
      </c>
      <c r="E49" s="39" t="s">
        <v>437</v>
      </c>
      <c r="F49" s="31" t="str">
        <f t="shared" ref="F49:F81" si="5">A49</f>
        <v>あぷ０１</v>
      </c>
      <c r="G49" s="31" t="str">
        <f>B49&amp;C49</f>
        <v>杉山邦夫</v>
      </c>
      <c r="H49" s="31" t="str">
        <f t="shared" ref="H49:H110" si="6">D49</f>
        <v>アプストTC</v>
      </c>
      <c r="I49" s="55" t="s">
        <v>16</v>
      </c>
      <c r="J49" s="56">
        <v>1950</v>
      </c>
      <c r="K49" s="33">
        <f>IF(J49="","",(2026-J49))</f>
        <v>76</v>
      </c>
      <c r="L49" s="31" t="str">
        <f t="shared" ref="L49:L81" si="7">IF(G49="","",IF(COUNTIF($G$4:$G$117,G49)&gt;1,"2重登録","OK"))</f>
        <v>OK</v>
      </c>
      <c r="M49" s="52" t="s">
        <v>481</v>
      </c>
    </row>
    <row r="50" spans="1:13" x14ac:dyDescent="0.2">
      <c r="A50" s="52" t="s">
        <v>482</v>
      </c>
      <c r="B50" s="57" t="s">
        <v>19</v>
      </c>
      <c r="C50" s="57" t="s">
        <v>105</v>
      </c>
      <c r="D50" s="54" t="s">
        <v>480</v>
      </c>
      <c r="E50" s="39"/>
      <c r="F50" s="31" t="str">
        <f t="shared" si="5"/>
        <v>あぷ０２</v>
      </c>
      <c r="G50" s="31" t="str">
        <f t="shared" ref="G50:G81" si="8">B50&amp;C50</f>
        <v>川上英二</v>
      </c>
      <c r="H50" s="31" t="str">
        <f t="shared" si="6"/>
        <v>アプストTC</v>
      </c>
      <c r="I50" s="55" t="s">
        <v>16</v>
      </c>
      <c r="J50" s="58">
        <v>1963</v>
      </c>
      <c r="K50" s="33">
        <f t="shared" ref="K50:K114" si="9">IF(J50="","",(2026-J50))</f>
        <v>63</v>
      </c>
      <c r="L50" s="31" t="str">
        <f t="shared" si="7"/>
        <v>OK</v>
      </c>
      <c r="M50" s="59" t="s">
        <v>22</v>
      </c>
    </row>
    <row r="51" spans="1:13" x14ac:dyDescent="0.2">
      <c r="A51" s="52" t="s">
        <v>483</v>
      </c>
      <c r="B51" s="53" t="s">
        <v>66</v>
      </c>
      <c r="C51" s="53" t="s">
        <v>107</v>
      </c>
      <c r="D51" s="54" t="s">
        <v>480</v>
      </c>
      <c r="E51" s="39"/>
      <c r="F51" s="31" t="str">
        <f t="shared" si="5"/>
        <v>あぷ０３</v>
      </c>
      <c r="G51" s="31" t="str">
        <f t="shared" si="8"/>
        <v>浅田隆昭</v>
      </c>
      <c r="H51" s="31" t="str">
        <f t="shared" si="6"/>
        <v>アプストTC</v>
      </c>
      <c r="I51" s="55" t="s">
        <v>16</v>
      </c>
      <c r="J51" s="56">
        <v>1964</v>
      </c>
      <c r="K51" s="33">
        <f t="shared" si="9"/>
        <v>62</v>
      </c>
      <c r="L51" s="31" t="str">
        <f t="shared" si="7"/>
        <v>OK</v>
      </c>
      <c r="M51" s="52" t="s">
        <v>44</v>
      </c>
    </row>
    <row r="52" spans="1:13" x14ac:dyDescent="0.2">
      <c r="A52" s="52" t="s">
        <v>484</v>
      </c>
      <c r="B52" s="60" t="s">
        <v>108</v>
      </c>
      <c r="C52" s="60" t="s">
        <v>109</v>
      </c>
      <c r="D52" s="54" t="s">
        <v>480</v>
      </c>
      <c r="E52" s="39"/>
      <c r="F52" s="31" t="str">
        <f t="shared" si="5"/>
        <v>あぷ０４</v>
      </c>
      <c r="G52" s="31" t="str">
        <f t="shared" si="8"/>
        <v>森永洋介</v>
      </c>
      <c r="H52" s="31" t="str">
        <f t="shared" si="6"/>
        <v>アプストTC</v>
      </c>
      <c r="I52" s="55" t="s">
        <v>16</v>
      </c>
      <c r="J52" s="56">
        <v>1986</v>
      </c>
      <c r="K52" s="33">
        <f t="shared" si="9"/>
        <v>40</v>
      </c>
      <c r="L52" s="31" t="str">
        <f t="shared" si="7"/>
        <v>OK</v>
      </c>
      <c r="M52" s="52" t="s">
        <v>24</v>
      </c>
    </row>
    <row r="53" spans="1:13" x14ac:dyDescent="0.2">
      <c r="A53" s="52" t="s">
        <v>485</v>
      </c>
      <c r="B53" s="53" t="s">
        <v>110</v>
      </c>
      <c r="C53" s="53" t="s">
        <v>111</v>
      </c>
      <c r="D53" s="54" t="s">
        <v>480</v>
      </c>
      <c r="E53" s="39"/>
      <c r="F53" s="31" t="str">
        <f t="shared" si="5"/>
        <v>あぷ０５</v>
      </c>
      <c r="G53" s="31" t="str">
        <f t="shared" si="8"/>
        <v>辰巳悟朗</v>
      </c>
      <c r="H53" s="31" t="str">
        <f t="shared" si="6"/>
        <v>アプストTC</v>
      </c>
      <c r="I53" s="55" t="s">
        <v>16</v>
      </c>
      <c r="J53" s="56">
        <v>1974</v>
      </c>
      <c r="K53" s="33">
        <f t="shared" si="9"/>
        <v>52</v>
      </c>
      <c r="L53" s="31" t="str">
        <f t="shared" si="7"/>
        <v>OK</v>
      </c>
      <c r="M53" s="52" t="s">
        <v>17</v>
      </c>
    </row>
    <row r="54" spans="1:13" x14ac:dyDescent="0.2">
      <c r="A54" s="52" t="s">
        <v>486</v>
      </c>
      <c r="B54" s="61" t="s">
        <v>19</v>
      </c>
      <c r="C54" s="61" t="s">
        <v>487</v>
      </c>
      <c r="D54" s="54" t="s">
        <v>480</v>
      </c>
      <c r="E54" s="39"/>
      <c r="F54" s="31" t="str">
        <f t="shared" si="5"/>
        <v>あぷ０６</v>
      </c>
      <c r="G54" s="31" t="str">
        <f t="shared" si="8"/>
        <v>川上美弥子</v>
      </c>
      <c r="H54" s="31" t="str">
        <f t="shared" si="6"/>
        <v>アプストTC</v>
      </c>
      <c r="I54" s="55" t="s">
        <v>20</v>
      </c>
      <c r="J54" s="56">
        <v>1971</v>
      </c>
      <c r="K54" s="33">
        <f t="shared" si="9"/>
        <v>55</v>
      </c>
      <c r="L54" s="31" t="str">
        <f t="shared" si="7"/>
        <v>OK</v>
      </c>
      <c r="M54" s="59" t="s">
        <v>22</v>
      </c>
    </row>
    <row r="55" spans="1:13" x14ac:dyDescent="0.2">
      <c r="A55" s="52" t="s">
        <v>488</v>
      </c>
      <c r="B55" s="57" t="s">
        <v>489</v>
      </c>
      <c r="C55" s="57" t="s">
        <v>490</v>
      </c>
      <c r="D55" s="54" t="s">
        <v>480</v>
      </c>
      <c r="E55" s="39"/>
      <c r="F55" s="31" t="str">
        <f t="shared" si="5"/>
        <v>あぷ０７</v>
      </c>
      <c r="G55" s="31" t="str">
        <f t="shared" si="8"/>
        <v>山内雄平</v>
      </c>
      <c r="H55" s="31" t="str">
        <f t="shared" si="6"/>
        <v>アプストTC</v>
      </c>
      <c r="I55" s="55" t="s">
        <v>16</v>
      </c>
      <c r="J55" s="58">
        <v>1989</v>
      </c>
      <c r="K55" s="33">
        <f t="shared" si="9"/>
        <v>37</v>
      </c>
      <c r="L55" s="31" t="str">
        <f t="shared" si="7"/>
        <v>OK</v>
      </c>
      <c r="M55" s="59" t="s">
        <v>491</v>
      </c>
    </row>
    <row r="56" spans="1:13" x14ac:dyDescent="0.2">
      <c r="A56" s="52" t="s">
        <v>492</v>
      </c>
      <c r="B56" s="61" t="s">
        <v>493</v>
      </c>
      <c r="C56" s="61" t="s">
        <v>494</v>
      </c>
      <c r="D56" s="54" t="s">
        <v>480</v>
      </c>
      <c r="E56" s="39"/>
      <c r="F56" s="31" t="str">
        <f t="shared" si="5"/>
        <v>あぷ０８</v>
      </c>
      <c r="G56" s="31" t="str">
        <f t="shared" si="8"/>
        <v>木村美香</v>
      </c>
      <c r="H56" s="31" t="str">
        <f t="shared" si="6"/>
        <v>アプストTC</v>
      </c>
      <c r="I56" s="55" t="s">
        <v>20</v>
      </c>
      <c r="J56" s="56">
        <v>1962</v>
      </c>
      <c r="K56" s="33">
        <f t="shared" si="9"/>
        <v>64</v>
      </c>
      <c r="L56" s="31" t="str">
        <f t="shared" si="7"/>
        <v>OK</v>
      </c>
      <c r="M56" s="52" t="s">
        <v>495</v>
      </c>
    </row>
    <row r="57" spans="1:13" x14ac:dyDescent="0.2">
      <c r="A57" s="52" t="s">
        <v>496</v>
      </c>
      <c r="B57" s="53" t="s">
        <v>497</v>
      </c>
      <c r="C57" s="53" t="s">
        <v>498</v>
      </c>
      <c r="D57" s="54" t="s">
        <v>480</v>
      </c>
      <c r="E57" s="39"/>
      <c r="F57" s="31" t="str">
        <f t="shared" si="5"/>
        <v>あぷ０９</v>
      </c>
      <c r="G57" s="31" t="str">
        <f t="shared" si="8"/>
        <v>日高眞規子</v>
      </c>
      <c r="H57" s="31" t="str">
        <f t="shared" si="6"/>
        <v>アプストTC</v>
      </c>
      <c r="I57" s="55" t="s">
        <v>20</v>
      </c>
      <c r="J57" s="56">
        <v>1963</v>
      </c>
      <c r="K57" s="33">
        <f t="shared" si="9"/>
        <v>63</v>
      </c>
      <c r="L57" s="31" t="str">
        <f t="shared" si="7"/>
        <v>OK</v>
      </c>
      <c r="M57" s="52" t="s">
        <v>499</v>
      </c>
    </row>
    <row r="58" spans="1:13" x14ac:dyDescent="0.2">
      <c r="A58" s="52" t="s">
        <v>500</v>
      </c>
      <c r="B58" s="53" t="s">
        <v>501</v>
      </c>
      <c r="C58" s="53" t="s">
        <v>502</v>
      </c>
      <c r="D58" s="54" t="s">
        <v>480</v>
      </c>
      <c r="E58" s="39"/>
      <c r="F58" s="31" t="str">
        <f t="shared" si="5"/>
        <v>あぷ１０</v>
      </c>
      <c r="G58" s="31" t="str">
        <f t="shared" si="8"/>
        <v>長谷出浩</v>
      </c>
      <c r="H58" s="31" t="str">
        <f t="shared" si="6"/>
        <v>アプストTC</v>
      </c>
      <c r="I58" s="55" t="s">
        <v>16</v>
      </c>
      <c r="J58" s="56">
        <v>1960</v>
      </c>
      <c r="K58" s="33">
        <f t="shared" si="9"/>
        <v>66</v>
      </c>
      <c r="L58" s="31" t="str">
        <f t="shared" si="7"/>
        <v>OK</v>
      </c>
      <c r="M58" s="59" t="s">
        <v>22</v>
      </c>
    </row>
    <row r="59" spans="1:13" x14ac:dyDescent="0.2">
      <c r="A59" s="52" t="s">
        <v>503</v>
      </c>
      <c r="B59" s="57" t="s">
        <v>504</v>
      </c>
      <c r="C59" s="57" t="s">
        <v>106</v>
      </c>
      <c r="D59" s="54" t="s">
        <v>480</v>
      </c>
      <c r="E59" s="39"/>
      <c r="F59" s="31" t="str">
        <f t="shared" si="5"/>
        <v>あぷ１１</v>
      </c>
      <c r="G59" s="31" t="str">
        <f t="shared" si="8"/>
        <v>奥田純也</v>
      </c>
      <c r="H59" s="31" t="str">
        <f t="shared" si="6"/>
        <v>アプストTC</v>
      </c>
      <c r="I59" s="55" t="s">
        <v>16</v>
      </c>
      <c r="J59" s="58">
        <v>1963</v>
      </c>
      <c r="K59" s="33">
        <f t="shared" si="9"/>
        <v>63</v>
      </c>
      <c r="L59" s="31" t="str">
        <f t="shared" si="7"/>
        <v>OK</v>
      </c>
      <c r="M59" s="59" t="s">
        <v>22</v>
      </c>
    </row>
    <row r="60" spans="1:13" x14ac:dyDescent="0.2">
      <c r="A60" s="52" t="s">
        <v>505</v>
      </c>
      <c r="B60" s="62" t="s">
        <v>116</v>
      </c>
      <c r="C60" s="62" t="s">
        <v>506</v>
      </c>
      <c r="D60" s="54" t="s">
        <v>480</v>
      </c>
      <c r="E60" s="63"/>
      <c r="F60" s="31" t="str">
        <f t="shared" si="5"/>
        <v>あぷ１２</v>
      </c>
      <c r="G60" s="31" t="str">
        <f t="shared" si="8"/>
        <v>村田理恵子</v>
      </c>
      <c r="H60" s="31" t="str">
        <f t="shared" si="6"/>
        <v>アプストTC</v>
      </c>
      <c r="I60" s="55" t="s">
        <v>20</v>
      </c>
      <c r="J60" s="56">
        <v>1979</v>
      </c>
      <c r="K60" s="33">
        <f t="shared" si="9"/>
        <v>47</v>
      </c>
      <c r="L60" s="31" t="str">
        <f t="shared" si="7"/>
        <v>OK</v>
      </c>
      <c r="M60" s="59" t="s">
        <v>22</v>
      </c>
    </row>
    <row r="61" spans="1:13" x14ac:dyDescent="0.2">
      <c r="A61" s="52" t="s">
        <v>507</v>
      </c>
      <c r="B61" s="53" t="s">
        <v>508</v>
      </c>
      <c r="C61" s="53" t="s">
        <v>509</v>
      </c>
      <c r="D61" s="54" t="s">
        <v>480</v>
      </c>
      <c r="E61" s="63"/>
      <c r="F61" s="31" t="str">
        <f t="shared" si="5"/>
        <v>あぷ１３</v>
      </c>
      <c r="G61" s="31" t="str">
        <f t="shared" si="8"/>
        <v>東正隆</v>
      </c>
      <c r="H61" s="31" t="str">
        <f t="shared" si="6"/>
        <v>アプストTC</v>
      </c>
      <c r="I61" s="55" t="s">
        <v>16</v>
      </c>
      <c r="J61" s="56">
        <v>1965</v>
      </c>
      <c r="K61" s="33">
        <f t="shared" si="9"/>
        <v>61</v>
      </c>
      <c r="L61" s="31" t="str">
        <f t="shared" si="7"/>
        <v>OK</v>
      </c>
      <c r="M61" s="52" t="s">
        <v>17</v>
      </c>
    </row>
    <row r="62" spans="1:13" x14ac:dyDescent="0.2">
      <c r="A62" s="52" t="s">
        <v>510</v>
      </c>
      <c r="B62" s="64" t="s">
        <v>511</v>
      </c>
      <c r="C62" s="64" t="s">
        <v>512</v>
      </c>
      <c r="D62" s="54" t="s">
        <v>480</v>
      </c>
      <c r="E62" s="63"/>
      <c r="F62" s="31" t="str">
        <f t="shared" si="5"/>
        <v>あぷ１４</v>
      </c>
      <c r="G62" s="31" t="str">
        <f t="shared" si="8"/>
        <v>二ツ井裕也</v>
      </c>
      <c r="H62" s="31" t="str">
        <f t="shared" si="6"/>
        <v>アプストTC</v>
      </c>
      <c r="I62" s="65" t="s">
        <v>16</v>
      </c>
      <c r="J62" s="65">
        <v>1990</v>
      </c>
      <c r="K62" s="33">
        <f t="shared" si="9"/>
        <v>36</v>
      </c>
      <c r="L62" s="31" t="str">
        <f t="shared" si="7"/>
        <v>OK</v>
      </c>
      <c r="M62" s="52" t="s">
        <v>513</v>
      </c>
    </row>
    <row r="63" spans="1:13" x14ac:dyDescent="0.2">
      <c r="A63" s="52" t="s">
        <v>514</v>
      </c>
      <c r="B63" s="66" t="s">
        <v>515</v>
      </c>
      <c r="C63" s="66" t="s">
        <v>516</v>
      </c>
      <c r="D63" s="54" t="s">
        <v>480</v>
      </c>
      <c r="E63" s="63"/>
      <c r="F63" s="31" t="str">
        <f t="shared" si="5"/>
        <v>あぷ１５</v>
      </c>
      <c r="G63" s="31" t="str">
        <f t="shared" si="8"/>
        <v>田中　有紀</v>
      </c>
      <c r="H63" s="31" t="str">
        <f t="shared" si="6"/>
        <v>アプストTC</v>
      </c>
      <c r="I63" s="65" t="s">
        <v>20</v>
      </c>
      <c r="J63" s="65">
        <v>1969</v>
      </c>
      <c r="K63" s="33">
        <f t="shared" si="9"/>
        <v>57</v>
      </c>
      <c r="L63" s="31" t="str">
        <f t="shared" si="7"/>
        <v>OK</v>
      </c>
      <c r="M63" s="52" t="s">
        <v>517</v>
      </c>
    </row>
    <row r="64" spans="1:13" x14ac:dyDescent="0.2">
      <c r="A64" s="52" t="s">
        <v>518</v>
      </c>
      <c r="B64" s="64" t="s">
        <v>519</v>
      </c>
      <c r="C64" s="64" t="s">
        <v>520</v>
      </c>
      <c r="D64" s="54" t="s">
        <v>480</v>
      </c>
      <c r="E64" s="63"/>
      <c r="F64" s="31" t="str">
        <f t="shared" si="5"/>
        <v>あぷ１６</v>
      </c>
      <c r="G64" s="31" t="str">
        <f t="shared" si="8"/>
        <v>岡川謙二</v>
      </c>
      <c r="H64" s="31" t="str">
        <f t="shared" si="6"/>
        <v>アプストTC</v>
      </c>
      <c r="I64" s="65" t="s">
        <v>16</v>
      </c>
      <c r="J64" s="65">
        <v>1967</v>
      </c>
      <c r="K64" s="33">
        <f t="shared" si="9"/>
        <v>59</v>
      </c>
      <c r="L64" s="31" t="str">
        <f t="shared" si="7"/>
        <v>OK</v>
      </c>
      <c r="M64" s="52" t="s">
        <v>24</v>
      </c>
    </row>
    <row r="65" spans="1:13" x14ac:dyDescent="0.2">
      <c r="A65" s="52" t="s">
        <v>521</v>
      </c>
      <c r="B65" s="64" t="s">
        <v>522</v>
      </c>
      <c r="C65" s="64" t="s">
        <v>523</v>
      </c>
      <c r="D65" s="54" t="s">
        <v>480</v>
      </c>
      <c r="E65" s="63"/>
      <c r="F65" s="31" t="str">
        <f t="shared" si="5"/>
        <v>あぷ１７</v>
      </c>
      <c r="G65" s="31" t="str">
        <f t="shared" si="8"/>
        <v>稲泉聡</v>
      </c>
      <c r="H65" s="31" t="str">
        <f t="shared" si="6"/>
        <v>アプストTC</v>
      </c>
      <c r="I65" s="65" t="s">
        <v>16</v>
      </c>
      <c r="J65" s="65">
        <v>1967</v>
      </c>
      <c r="K65" s="33">
        <f t="shared" si="9"/>
        <v>59</v>
      </c>
      <c r="L65" s="31" t="str">
        <f t="shared" si="7"/>
        <v>OK</v>
      </c>
      <c r="M65" s="52" t="s">
        <v>24</v>
      </c>
    </row>
    <row r="66" spans="1:13" x14ac:dyDescent="0.2">
      <c r="A66" s="52" t="s">
        <v>524</v>
      </c>
      <c r="B66" s="64" t="s">
        <v>525</v>
      </c>
      <c r="C66" s="64" t="s">
        <v>526</v>
      </c>
      <c r="D66" s="54" t="s">
        <v>480</v>
      </c>
      <c r="E66" s="63"/>
      <c r="F66" s="31" t="str">
        <f t="shared" si="5"/>
        <v>あぷ１８</v>
      </c>
      <c r="G66" s="31" t="str">
        <f t="shared" si="8"/>
        <v>妹川寿明</v>
      </c>
      <c r="H66" s="31" t="str">
        <f t="shared" si="6"/>
        <v>アプストTC</v>
      </c>
      <c r="I66" s="65" t="s">
        <v>16</v>
      </c>
      <c r="J66" s="65">
        <v>1995</v>
      </c>
      <c r="K66" s="33">
        <f t="shared" si="9"/>
        <v>31</v>
      </c>
      <c r="L66" s="31" t="str">
        <f t="shared" si="7"/>
        <v>OK</v>
      </c>
      <c r="M66" s="59" t="s">
        <v>491</v>
      </c>
    </row>
    <row r="67" spans="1:13" x14ac:dyDescent="0.2">
      <c r="A67" s="52" t="s">
        <v>527</v>
      </c>
      <c r="B67" s="66" t="s">
        <v>528</v>
      </c>
      <c r="C67" s="66" t="s">
        <v>529</v>
      </c>
      <c r="D67" s="54" t="s">
        <v>480</v>
      </c>
      <c r="E67" s="67"/>
      <c r="F67" s="31" t="str">
        <f t="shared" si="5"/>
        <v>あぷ１９</v>
      </c>
      <c r="G67" s="31" t="str">
        <f t="shared" si="8"/>
        <v>永松貴子</v>
      </c>
      <c r="H67" s="31" t="str">
        <f t="shared" si="6"/>
        <v>アプストTC</v>
      </c>
      <c r="I67" s="65" t="s">
        <v>20</v>
      </c>
      <c r="J67" s="65">
        <v>1962</v>
      </c>
      <c r="K67" s="33">
        <f t="shared" si="9"/>
        <v>64</v>
      </c>
      <c r="L67" s="31" t="str">
        <f t="shared" si="7"/>
        <v>OK</v>
      </c>
      <c r="M67" s="52" t="s">
        <v>17</v>
      </c>
    </row>
    <row r="68" spans="1:13" x14ac:dyDescent="0.2">
      <c r="A68" s="52" t="s">
        <v>530</v>
      </c>
      <c r="B68" s="66" t="s">
        <v>531</v>
      </c>
      <c r="C68" s="66" t="s">
        <v>532</v>
      </c>
      <c r="D68" s="54" t="s">
        <v>480</v>
      </c>
      <c r="E68" s="63"/>
      <c r="F68" s="31" t="str">
        <f t="shared" si="5"/>
        <v>あぷ２０</v>
      </c>
      <c r="G68" s="31" t="str">
        <f t="shared" si="8"/>
        <v>藤原泰子</v>
      </c>
      <c r="H68" s="31" t="str">
        <f t="shared" si="6"/>
        <v>アプストTC</v>
      </c>
      <c r="I68" s="65" t="s">
        <v>20</v>
      </c>
      <c r="J68" s="65">
        <v>1965</v>
      </c>
      <c r="K68" s="33">
        <f t="shared" si="9"/>
        <v>61</v>
      </c>
      <c r="L68" s="31" t="str">
        <f t="shared" si="7"/>
        <v>OK</v>
      </c>
      <c r="M68" s="52" t="s">
        <v>533</v>
      </c>
    </row>
    <row r="69" spans="1:13" x14ac:dyDescent="0.2">
      <c r="A69" s="52" t="s">
        <v>534</v>
      </c>
      <c r="B69" s="64" t="s">
        <v>535</v>
      </c>
      <c r="C69" s="64" t="s">
        <v>536</v>
      </c>
      <c r="D69" s="54" t="s">
        <v>480</v>
      </c>
      <c r="E69" s="63"/>
      <c r="F69" s="31" t="str">
        <f t="shared" si="5"/>
        <v>あぷ２１</v>
      </c>
      <c r="G69" s="31" t="str">
        <f t="shared" si="8"/>
        <v>敦賀創一</v>
      </c>
      <c r="H69" s="31" t="str">
        <f t="shared" si="6"/>
        <v>アプストTC</v>
      </c>
      <c r="I69" s="65" t="s">
        <v>16</v>
      </c>
      <c r="J69" s="65">
        <v>1998</v>
      </c>
      <c r="K69" s="33">
        <f t="shared" si="9"/>
        <v>28</v>
      </c>
      <c r="L69" s="31" t="str">
        <f t="shared" si="7"/>
        <v>OK</v>
      </c>
      <c r="M69" s="52" t="s">
        <v>17</v>
      </c>
    </row>
    <row r="70" spans="1:13" x14ac:dyDescent="0.2">
      <c r="A70" s="52" t="s">
        <v>537</v>
      </c>
      <c r="B70" s="64" t="s">
        <v>538</v>
      </c>
      <c r="C70" s="64" t="s">
        <v>539</v>
      </c>
      <c r="D70" s="54" t="s">
        <v>480</v>
      </c>
      <c r="E70" s="63"/>
      <c r="F70" s="31" t="str">
        <f t="shared" si="5"/>
        <v>あぷ２２</v>
      </c>
      <c r="G70" s="31" t="str">
        <f t="shared" si="8"/>
        <v>有吉裕喜</v>
      </c>
      <c r="H70" s="31" t="str">
        <f t="shared" si="6"/>
        <v>アプストTC</v>
      </c>
      <c r="I70" s="65" t="s">
        <v>16</v>
      </c>
      <c r="J70" s="65">
        <v>1973</v>
      </c>
      <c r="K70" s="33">
        <f t="shared" si="9"/>
        <v>53</v>
      </c>
      <c r="L70" s="31" t="str">
        <f t="shared" si="7"/>
        <v>OK</v>
      </c>
      <c r="M70" s="52" t="s">
        <v>540</v>
      </c>
    </row>
    <row r="71" spans="1:13" x14ac:dyDescent="0.2">
      <c r="A71" s="52" t="s">
        <v>541</v>
      </c>
      <c r="B71" s="64" t="s">
        <v>542</v>
      </c>
      <c r="C71" s="64" t="s">
        <v>543</v>
      </c>
      <c r="D71" s="54" t="s">
        <v>480</v>
      </c>
      <c r="E71" s="63"/>
      <c r="F71" s="31" t="str">
        <f t="shared" si="5"/>
        <v>あぷ２３</v>
      </c>
      <c r="G71" s="31" t="str">
        <f t="shared" si="8"/>
        <v>松原礼</v>
      </c>
      <c r="H71" s="31" t="str">
        <f t="shared" si="6"/>
        <v>アプストTC</v>
      </c>
      <c r="I71" s="65" t="s">
        <v>16</v>
      </c>
      <c r="J71" s="65">
        <v>1987</v>
      </c>
      <c r="K71" s="33">
        <f t="shared" si="9"/>
        <v>39</v>
      </c>
      <c r="L71" s="31" t="str">
        <f t="shared" si="7"/>
        <v>OK</v>
      </c>
      <c r="M71" s="59" t="s">
        <v>491</v>
      </c>
    </row>
    <row r="72" spans="1:13" x14ac:dyDescent="0.2">
      <c r="A72" s="52" t="s">
        <v>544</v>
      </c>
      <c r="B72" s="66" t="s">
        <v>545</v>
      </c>
      <c r="C72" s="66" t="s">
        <v>546</v>
      </c>
      <c r="D72" s="54" t="s">
        <v>480</v>
      </c>
      <c r="E72" s="63"/>
      <c r="F72" s="31" t="str">
        <f t="shared" si="5"/>
        <v>あぷ２４</v>
      </c>
      <c r="G72" s="31" t="str">
        <f t="shared" si="8"/>
        <v>福岡由布加</v>
      </c>
      <c r="H72" s="31" t="str">
        <f t="shared" si="6"/>
        <v>アプストTC</v>
      </c>
      <c r="I72" s="65" t="s">
        <v>241</v>
      </c>
      <c r="J72" s="65">
        <v>1999</v>
      </c>
      <c r="K72" s="33">
        <f t="shared" si="9"/>
        <v>27</v>
      </c>
      <c r="L72" s="31" t="str">
        <f t="shared" si="7"/>
        <v>OK</v>
      </c>
      <c r="M72" s="59" t="s">
        <v>491</v>
      </c>
    </row>
    <row r="73" spans="1:13" x14ac:dyDescent="0.2">
      <c r="A73" s="52" t="s">
        <v>547</v>
      </c>
      <c r="B73" s="66" t="s">
        <v>545</v>
      </c>
      <c r="C73" s="66" t="s">
        <v>548</v>
      </c>
      <c r="D73" s="54" t="s">
        <v>480</v>
      </c>
      <c r="E73" s="63"/>
      <c r="F73" s="31" t="str">
        <f t="shared" si="5"/>
        <v>あぷ２５</v>
      </c>
      <c r="G73" s="31" t="str">
        <f t="shared" si="8"/>
        <v>福岡知奈美</v>
      </c>
      <c r="H73" s="31" t="str">
        <f t="shared" si="6"/>
        <v>アプストTC</v>
      </c>
      <c r="I73" s="65" t="s">
        <v>241</v>
      </c>
      <c r="J73" s="65">
        <v>2003</v>
      </c>
      <c r="K73" s="33">
        <f t="shared" si="9"/>
        <v>23</v>
      </c>
      <c r="L73" s="31" t="str">
        <f t="shared" si="7"/>
        <v>OK</v>
      </c>
      <c r="M73" s="52" t="s">
        <v>549</v>
      </c>
    </row>
    <row r="74" spans="1:13" x14ac:dyDescent="0.2">
      <c r="A74" s="52" t="s">
        <v>550</v>
      </c>
      <c r="B74" s="64" t="s">
        <v>551</v>
      </c>
      <c r="C74" s="64" t="s">
        <v>552</v>
      </c>
      <c r="D74" s="68" t="s">
        <v>480</v>
      </c>
      <c r="E74" s="63"/>
      <c r="F74" s="31" t="str">
        <f t="shared" si="5"/>
        <v>あぷ２６</v>
      </c>
      <c r="G74" s="31" t="str">
        <f t="shared" si="8"/>
        <v>宮村知宏</v>
      </c>
      <c r="H74" s="31" t="str">
        <f t="shared" si="6"/>
        <v>アプストTC</v>
      </c>
      <c r="I74" s="65" t="s">
        <v>222</v>
      </c>
      <c r="J74" s="65">
        <v>1971</v>
      </c>
      <c r="K74" s="69">
        <f t="shared" si="9"/>
        <v>55</v>
      </c>
      <c r="L74" s="31" t="str">
        <f t="shared" si="7"/>
        <v>OK</v>
      </c>
      <c r="M74" s="52" t="s">
        <v>553</v>
      </c>
    </row>
    <row r="75" spans="1:13" x14ac:dyDescent="0.2">
      <c r="A75" s="52" t="s">
        <v>554</v>
      </c>
      <c r="B75" s="66" t="s">
        <v>551</v>
      </c>
      <c r="C75" s="66" t="s">
        <v>555</v>
      </c>
      <c r="D75" s="68" t="s">
        <v>480</v>
      </c>
      <c r="E75" s="63"/>
      <c r="F75" s="31" t="str">
        <f t="shared" si="5"/>
        <v>あぷ２７</v>
      </c>
      <c r="G75" s="31" t="str">
        <f t="shared" si="8"/>
        <v>宮村朋子</v>
      </c>
      <c r="H75" s="31" t="str">
        <f t="shared" si="6"/>
        <v>アプストTC</v>
      </c>
      <c r="I75" s="65" t="s">
        <v>241</v>
      </c>
      <c r="J75" s="65">
        <v>1978</v>
      </c>
      <c r="K75" s="69">
        <f t="shared" si="9"/>
        <v>48</v>
      </c>
      <c r="L75" s="31" t="str">
        <f t="shared" si="7"/>
        <v>OK</v>
      </c>
      <c r="M75" s="52" t="s">
        <v>553</v>
      </c>
    </row>
    <row r="76" spans="1:13" x14ac:dyDescent="0.2">
      <c r="A76" s="52" t="s">
        <v>556</v>
      </c>
      <c r="B76" s="64" t="s">
        <v>557</v>
      </c>
      <c r="C76" s="64" t="s">
        <v>558</v>
      </c>
      <c r="D76" s="68" t="s">
        <v>480</v>
      </c>
      <c r="E76" s="63"/>
      <c r="F76" s="31" t="str">
        <f t="shared" si="5"/>
        <v>あぷ２８</v>
      </c>
      <c r="G76" s="31" t="str">
        <f t="shared" si="8"/>
        <v>北嶋謙一</v>
      </c>
      <c r="H76" s="31" t="str">
        <f t="shared" si="6"/>
        <v>アプストTC</v>
      </c>
      <c r="I76" s="65" t="s">
        <v>222</v>
      </c>
      <c r="J76" s="65">
        <v>1999</v>
      </c>
      <c r="K76" s="69">
        <f t="shared" si="9"/>
        <v>27</v>
      </c>
      <c r="L76" s="31" t="str">
        <f t="shared" si="7"/>
        <v>OK</v>
      </c>
      <c r="M76" s="52" t="s">
        <v>553</v>
      </c>
    </row>
    <row r="77" spans="1:13" x14ac:dyDescent="0.2">
      <c r="A77" s="52" t="s">
        <v>559</v>
      </c>
      <c r="B77" s="64" t="s">
        <v>560</v>
      </c>
      <c r="C77" s="64" t="s">
        <v>561</v>
      </c>
      <c r="D77" s="68" t="s">
        <v>480</v>
      </c>
      <c r="E77" s="63"/>
      <c r="F77" s="31" t="str">
        <f t="shared" si="5"/>
        <v>あぷ２９</v>
      </c>
      <c r="G77" s="31" t="str">
        <f t="shared" si="8"/>
        <v>竹村治</v>
      </c>
      <c r="H77" s="31" t="str">
        <f t="shared" si="6"/>
        <v>アプストTC</v>
      </c>
      <c r="I77" s="65" t="s">
        <v>222</v>
      </c>
      <c r="J77" s="65">
        <v>1961</v>
      </c>
      <c r="K77" s="69">
        <f t="shared" si="9"/>
        <v>65</v>
      </c>
      <c r="L77" s="31" t="str">
        <f t="shared" si="7"/>
        <v>OK</v>
      </c>
      <c r="M77" s="52" t="s">
        <v>562</v>
      </c>
    </row>
    <row r="78" spans="1:13" s="81" customFormat="1" x14ac:dyDescent="0.2">
      <c r="A78" s="52" t="s">
        <v>563</v>
      </c>
      <c r="B78" s="64" t="s">
        <v>564</v>
      </c>
      <c r="C78" s="64" t="s">
        <v>298</v>
      </c>
      <c r="D78" s="68" t="s">
        <v>480</v>
      </c>
      <c r="E78" s="63"/>
      <c r="F78" s="31" t="str">
        <f t="shared" si="5"/>
        <v>あぷ３０</v>
      </c>
      <c r="G78" s="31" t="str">
        <f t="shared" si="8"/>
        <v>山崎豊</v>
      </c>
      <c r="H78" s="31" t="str">
        <f t="shared" si="6"/>
        <v>アプストTC</v>
      </c>
      <c r="I78" s="65" t="s">
        <v>222</v>
      </c>
      <c r="J78" s="40">
        <v>1975</v>
      </c>
      <c r="K78" s="69">
        <f t="shared" si="9"/>
        <v>51</v>
      </c>
      <c r="L78" s="31" t="str">
        <f t="shared" si="7"/>
        <v>OK</v>
      </c>
      <c r="M78" s="59" t="s">
        <v>491</v>
      </c>
    </row>
    <row r="79" spans="1:13" s="81" customFormat="1" x14ac:dyDescent="0.2">
      <c r="A79" s="52" t="s">
        <v>565</v>
      </c>
      <c r="B79" s="66" t="s">
        <v>333</v>
      </c>
      <c r="C79" s="66" t="s">
        <v>566</v>
      </c>
      <c r="D79" s="68" t="s">
        <v>480</v>
      </c>
      <c r="E79" s="63"/>
      <c r="F79" s="31" t="str">
        <f t="shared" si="5"/>
        <v>あぷ３１</v>
      </c>
      <c r="G79" s="31" t="str">
        <f t="shared" si="8"/>
        <v>山田昌枝</v>
      </c>
      <c r="H79" s="31" t="str">
        <f t="shared" si="6"/>
        <v>アプストTC</v>
      </c>
      <c r="I79" s="65" t="s">
        <v>241</v>
      </c>
      <c r="J79" s="40">
        <v>1972</v>
      </c>
      <c r="K79" s="69">
        <f t="shared" si="9"/>
        <v>54</v>
      </c>
      <c r="L79" s="31" t="str">
        <f t="shared" si="7"/>
        <v>OK</v>
      </c>
      <c r="M79" s="28" t="s">
        <v>349</v>
      </c>
    </row>
    <row r="80" spans="1:13" s="31" customFormat="1" x14ac:dyDescent="0.2">
      <c r="A80" s="52" t="s">
        <v>567</v>
      </c>
      <c r="B80" s="64" t="s">
        <v>568</v>
      </c>
      <c r="C80" s="64" t="s">
        <v>569</v>
      </c>
      <c r="D80" s="68" t="s">
        <v>480</v>
      </c>
      <c r="E80" s="63"/>
      <c r="F80" s="31" t="str">
        <f t="shared" si="5"/>
        <v>あぷ３２</v>
      </c>
      <c r="G80" s="31" t="str">
        <f t="shared" si="8"/>
        <v>吉本泰二</v>
      </c>
      <c r="H80" s="31" t="str">
        <f t="shared" si="6"/>
        <v>アプストTC</v>
      </c>
      <c r="I80" s="28" t="s">
        <v>222</v>
      </c>
      <c r="J80" s="40">
        <v>1976</v>
      </c>
      <c r="K80" s="69">
        <f t="shared" si="9"/>
        <v>50</v>
      </c>
      <c r="L80" s="31" t="str">
        <f t="shared" si="7"/>
        <v>OK</v>
      </c>
      <c r="M80" s="28" t="s">
        <v>319</v>
      </c>
    </row>
    <row r="81" spans="1:13" s="81" customFormat="1" x14ac:dyDescent="0.2">
      <c r="A81" s="52" t="s">
        <v>957</v>
      </c>
      <c r="B81" s="64" t="s">
        <v>958</v>
      </c>
      <c r="C81" s="64" t="s">
        <v>959</v>
      </c>
      <c r="D81" s="68" t="s">
        <v>480</v>
      </c>
      <c r="E81" s="63"/>
      <c r="F81" s="31" t="str">
        <f t="shared" si="5"/>
        <v>あぷ３３</v>
      </c>
      <c r="G81" s="31" t="str">
        <f t="shared" si="8"/>
        <v>赤木拓</v>
      </c>
      <c r="H81" s="31" t="str">
        <f t="shared" si="6"/>
        <v>アプストTC</v>
      </c>
      <c r="I81" s="28" t="s">
        <v>222</v>
      </c>
      <c r="J81" s="40">
        <v>1979</v>
      </c>
      <c r="K81" s="69">
        <f t="shared" si="9"/>
        <v>47</v>
      </c>
      <c r="L81" s="31" t="str">
        <f t="shared" si="7"/>
        <v>OK</v>
      </c>
      <c r="M81" s="28" t="s">
        <v>319</v>
      </c>
    </row>
    <row r="82" spans="1:13" s="81" customFormat="1" x14ac:dyDescent="0.2">
      <c r="A82" s="70"/>
      <c r="B82" s="70">
        <v>3</v>
      </c>
      <c r="C82" s="70"/>
      <c r="D82" s="46" t="s">
        <v>570</v>
      </c>
      <c r="E82" s="47"/>
      <c r="F82" s="48"/>
      <c r="G82" s="44"/>
      <c r="H82" s="46" t="str">
        <f t="shared" si="6"/>
        <v>２７人</v>
      </c>
      <c r="I82" s="70"/>
      <c r="J82" s="49"/>
      <c r="K82" s="50" t="str">
        <f t="shared" si="9"/>
        <v/>
      </c>
      <c r="L82" s="48"/>
      <c r="M82" s="45"/>
    </row>
    <row r="83" spans="1:13" s="31" customFormat="1" x14ac:dyDescent="0.2">
      <c r="A83" s="34" t="s">
        <v>231</v>
      </c>
      <c r="B83" s="71" t="s">
        <v>571</v>
      </c>
      <c r="C83" s="71" t="s">
        <v>572</v>
      </c>
      <c r="D83" s="34" t="s">
        <v>230</v>
      </c>
      <c r="E83" s="34"/>
      <c r="F83" s="72" t="str">
        <f t="shared" ref="F83:F109" si="10">A83</f>
        <v>あん０１</v>
      </c>
      <c r="G83" s="34" t="str">
        <f t="shared" ref="G83:G109" si="11">B83&amp;C83</f>
        <v>上津慶和</v>
      </c>
      <c r="H83" s="68" t="str">
        <f t="shared" si="6"/>
        <v>アンヴァース</v>
      </c>
      <c r="I83" s="29" t="s">
        <v>16</v>
      </c>
      <c r="J83" s="73">
        <v>1993</v>
      </c>
      <c r="K83" s="69">
        <f>IF(J83="","",(2026-J83))</f>
        <v>33</v>
      </c>
      <c r="L83" s="72" t="str">
        <f t="shared" ref="L83:L109" si="12">IF(G83="","",IF(COUNTIF($G$5:$G$625,G83)&gt;1,"2重登録","OK"))</f>
        <v>OK</v>
      </c>
      <c r="M83" s="74" t="s">
        <v>217</v>
      </c>
    </row>
    <row r="84" spans="1:13" s="31" customFormat="1" x14ac:dyDescent="0.2">
      <c r="A84" s="34" t="s">
        <v>573</v>
      </c>
      <c r="B84" s="32" t="s">
        <v>574</v>
      </c>
      <c r="C84" s="32" t="s">
        <v>575</v>
      </c>
      <c r="D84" s="34" t="s">
        <v>230</v>
      </c>
      <c r="E84" s="34"/>
      <c r="F84" s="72" t="str">
        <f t="shared" si="10"/>
        <v>あん０２</v>
      </c>
      <c r="G84" s="34" t="str">
        <f t="shared" si="11"/>
        <v>脇坂和樹</v>
      </c>
      <c r="H84" s="68" t="str">
        <f t="shared" si="6"/>
        <v>アンヴァース</v>
      </c>
      <c r="I84" s="29" t="s">
        <v>16</v>
      </c>
      <c r="J84" s="73">
        <v>1992</v>
      </c>
      <c r="K84" s="69">
        <f t="shared" ref="K84:K109" si="13">IF(J84="","",(2026-J84))</f>
        <v>34</v>
      </c>
      <c r="L84" s="72" t="str">
        <f t="shared" si="12"/>
        <v>OK</v>
      </c>
      <c r="M84" s="74" t="s">
        <v>17</v>
      </c>
    </row>
    <row r="85" spans="1:13" s="31" customFormat="1" x14ac:dyDescent="0.2">
      <c r="A85" s="34" t="s">
        <v>176</v>
      </c>
      <c r="B85" s="71" t="s">
        <v>576</v>
      </c>
      <c r="C85" s="71" t="s">
        <v>577</v>
      </c>
      <c r="D85" s="34" t="s">
        <v>230</v>
      </c>
      <c r="E85" s="34"/>
      <c r="F85" s="72" t="str">
        <f t="shared" si="10"/>
        <v>あん０３</v>
      </c>
      <c r="G85" s="34" t="str">
        <f t="shared" si="11"/>
        <v>小田紀彦</v>
      </c>
      <c r="H85" s="68" t="str">
        <f t="shared" si="6"/>
        <v>アンヴァース</v>
      </c>
      <c r="I85" s="29" t="s">
        <v>16</v>
      </c>
      <c r="J85" s="73">
        <v>1984</v>
      </c>
      <c r="K85" s="69">
        <f t="shared" si="13"/>
        <v>42</v>
      </c>
      <c r="L85" s="72" t="str">
        <f t="shared" si="12"/>
        <v>OK</v>
      </c>
      <c r="M85" s="74" t="s">
        <v>578</v>
      </c>
    </row>
    <row r="86" spans="1:13" s="31" customFormat="1" x14ac:dyDescent="0.2">
      <c r="A86" s="34" t="s">
        <v>177</v>
      </c>
      <c r="B86" s="32" t="s">
        <v>579</v>
      </c>
      <c r="C86" s="32" t="s">
        <v>580</v>
      </c>
      <c r="D86" s="34" t="s">
        <v>230</v>
      </c>
      <c r="E86" s="34"/>
      <c r="F86" s="72" t="str">
        <f t="shared" si="10"/>
        <v>あん０４</v>
      </c>
      <c r="G86" s="34" t="str">
        <f t="shared" si="11"/>
        <v>越智友基</v>
      </c>
      <c r="H86" s="68" t="str">
        <f t="shared" si="6"/>
        <v>アンヴァース</v>
      </c>
      <c r="I86" s="29" t="s">
        <v>16</v>
      </c>
      <c r="J86" s="73">
        <v>1987</v>
      </c>
      <c r="K86" s="69">
        <f t="shared" si="13"/>
        <v>39</v>
      </c>
      <c r="L86" s="72" t="str">
        <f t="shared" si="12"/>
        <v>OK</v>
      </c>
      <c r="M86" s="74" t="s">
        <v>578</v>
      </c>
    </row>
    <row r="87" spans="1:13" s="31" customFormat="1" x14ac:dyDescent="0.2">
      <c r="A87" s="34" t="s">
        <v>178</v>
      </c>
      <c r="B87" s="32" t="s">
        <v>581</v>
      </c>
      <c r="C87" s="32" t="s">
        <v>582</v>
      </c>
      <c r="D87" s="34" t="s">
        <v>230</v>
      </c>
      <c r="E87" s="34"/>
      <c r="F87" s="72" t="str">
        <f t="shared" si="10"/>
        <v>あん０５</v>
      </c>
      <c r="G87" s="34" t="str">
        <f t="shared" si="11"/>
        <v>辻本将士</v>
      </c>
      <c r="H87" s="68" t="str">
        <f t="shared" si="6"/>
        <v>アンヴァース</v>
      </c>
      <c r="I87" s="29" t="s">
        <v>16</v>
      </c>
      <c r="J87" s="73">
        <v>1986</v>
      </c>
      <c r="K87" s="69">
        <f t="shared" si="13"/>
        <v>40</v>
      </c>
      <c r="L87" s="72" t="str">
        <f t="shared" si="12"/>
        <v>OK</v>
      </c>
      <c r="M87" s="75" t="s">
        <v>242</v>
      </c>
    </row>
    <row r="88" spans="1:13" s="31" customFormat="1" x14ac:dyDescent="0.2">
      <c r="A88" s="34" t="s">
        <v>179</v>
      </c>
      <c r="B88" s="32" t="s">
        <v>583</v>
      </c>
      <c r="C88" s="32" t="s">
        <v>584</v>
      </c>
      <c r="D88" s="34" t="s">
        <v>230</v>
      </c>
      <c r="E88" s="34"/>
      <c r="F88" s="72" t="str">
        <f t="shared" si="10"/>
        <v>あん０６</v>
      </c>
      <c r="G88" s="34" t="str">
        <f t="shared" si="11"/>
        <v>津曲崇志</v>
      </c>
      <c r="H88" s="68" t="str">
        <f t="shared" si="6"/>
        <v>アンヴァース</v>
      </c>
      <c r="I88" s="29" t="s">
        <v>16</v>
      </c>
      <c r="J88" s="73">
        <v>1989</v>
      </c>
      <c r="K88" s="69">
        <f t="shared" si="13"/>
        <v>37</v>
      </c>
      <c r="L88" s="72" t="str">
        <f t="shared" si="12"/>
        <v>OK</v>
      </c>
      <c r="M88" s="74" t="s">
        <v>585</v>
      </c>
    </row>
    <row r="89" spans="1:13" s="31" customFormat="1" x14ac:dyDescent="0.2">
      <c r="A89" s="34" t="s">
        <v>180</v>
      </c>
      <c r="B89" s="32" t="s">
        <v>586</v>
      </c>
      <c r="C89" s="32" t="s">
        <v>587</v>
      </c>
      <c r="D89" s="34" t="s">
        <v>230</v>
      </c>
      <c r="E89" s="34"/>
      <c r="F89" s="72" t="str">
        <f t="shared" si="10"/>
        <v>あん０７</v>
      </c>
      <c r="G89" s="34" t="str">
        <f t="shared" si="11"/>
        <v>鍋内雄樹</v>
      </c>
      <c r="H89" s="68" t="str">
        <f t="shared" si="6"/>
        <v>アンヴァース</v>
      </c>
      <c r="I89" s="29" t="s">
        <v>16</v>
      </c>
      <c r="J89" s="73">
        <v>1990</v>
      </c>
      <c r="K89" s="69">
        <f t="shared" si="13"/>
        <v>36</v>
      </c>
      <c r="L89" s="72" t="str">
        <f t="shared" si="12"/>
        <v>OK</v>
      </c>
      <c r="M89" s="74" t="s">
        <v>588</v>
      </c>
    </row>
    <row r="90" spans="1:13" s="31" customFormat="1" x14ac:dyDescent="0.2">
      <c r="A90" s="34" t="s">
        <v>181</v>
      </c>
      <c r="B90" s="32" t="s">
        <v>589</v>
      </c>
      <c r="C90" s="32" t="s">
        <v>590</v>
      </c>
      <c r="D90" s="34" t="s">
        <v>230</v>
      </c>
      <c r="E90" s="34"/>
      <c r="F90" s="72" t="str">
        <f t="shared" si="10"/>
        <v>あん０８</v>
      </c>
      <c r="G90" s="34" t="str">
        <f t="shared" si="11"/>
        <v>桐原昇汰</v>
      </c>
      <c r="H90" s="68" t="str">
        <f t="shared" si="6"/>
        <v>アンヴァース</v>
      </c>
      <c r="I90" s="29" t="s">
        <v>16</v>
      </c>
      <c r="J90" s="73">
        <v>1994</v>
      </c>
      <c r="K90" s="69">
        <f t="shared" si="13"/>
        <v>32</v>
      </c>
      <c r="L90" s="72" t="str">
        <f t="shared" si="12"/>
        <v>OK</v>
      </c>
      <c r="M90" s="74" t="s">
        <v>211</v>
      </c>
    </row>
    <row r="91" spans="1:13" s="31" customFormat="1" x14ac:dyDescent="0.2">
      <c r="A91" s="34" t="s">
        <v>182</v>
      </c>
      <c r="B91" s="71" t="s">
        <v>591</v>
      </c>
      <c r="C91" s="71" t="s">
        <v>592</v>
      </c>
      <c r="D91" s="34" t="s">
        <v>230</v>
      </c>
      <c r="E91" s="34"/>
      <c r="F91" s="72" t="str">
        <f t="shared" si="10"/>
        <v>あん０９</v>
      </c>
      <c r="G91" s="34" t="str">
        <f t="shared" si="11"/>
        <v>松村友喜</v>
      </c>
      <c r="H91" s="68" t="str">
        <f t="shared" si="6"/>
        <v>アンヴァース</v>
      </c>
      <c r="I91" s="29" t="s">
        <v>16</v>
      </c>
      <c r="J91" s="73">
        <v>1988</v>
      </c>
      <c r="K91" s="69">
        <f t="shared" si="13"/>
        <v>38</v>
      </c>
      <c r="L91" s="72" t="str">
        <f t="shared" si="12"/>
        <v>OK</v>
      </c>
      <c r="M91" s="74" t="s">
        <v>17</v>
      </c>
    </row>
    <row r="92" spans="1:13" s="31" customFormat="1" x14ac:dyDescent="0.2">
      <c r="A92" s="34" t="s">
        <v>183</v>
      </c>
      <c r="B92" s="32" t="s">
        <v>593</v>
      </c>
      <c r="C92" s="32" t="s">
        <v>594</v>
      </c>
      <c r="D92" s="34" t="s">
        <v>230</v>
      </c>
      <c r="E92" s="34"/>
      <c r="F92" s="72" t="str">
        <f t="shared" si="10"/>
        <v>あん１０</v>
      </c>
      <c r="G92" s="34" t="str">
        <f t="shared" si="11"/>
        <v>薮内豪</v>
      </c>
      <c r="H92" s="68" t="str">
        <f t="shared" si="6"/>
        <v>アンヴァース</v>
      </c>
      <c r="I92" s="29" t="s">
        <v>16</v>
      </c>
      <c r="J92" s="73">
        <v>1986</v>
      </c>
      <c r="K92" s="69">
        <f t="shared" si="13"/>
        <v>40</v>
      </c>
      <c r="L92" s="72" t="str">
        <f t="shared" si="12"/>
        <v>OK</v>
      </c>
      <c r="M92" s="74" t="s">
        <v>21</v>
      </c>
    </row>
    <row r="93" spans="1:13" s="31" customFormat="1" x14ac:dyDescent="0.2">
      <c r="A93" s="34" t="s">
        <v>184</v>
      </c>
      <c r="B93" s="71" t="s">
        <v>595</v>
      </c>
      <c r="C93" s="71" t="s">
        <v>596</v>
      </c>
      <c r="D93" s="34" t="s">
        <v>230</v>
      </c>
      <c r="E93" s="34"/>
      <c r="F93" s="72" t="str">
        <f t="shared" si="10"/>
        <v>あん１１</v>
      </c>
      <c r="G93" s="34" t="str">
        <f t="shared" si="11"/>
        <v>山田佳明</v>
      </c>
      <c r="H93" s="68" t="str">
        <f t="shared" si="6"/>
        <v>アンヴァース</v>
      </c>
      <c r="I93" s="29" t="s">
        <v>16</v>
      </c>
      <c r="J93" s="73">
        <v>1986</v>
      </c>
      <c r="K93" s="69">
        <f t="shared" si="13"/>
        <v>40</v>
      </c>
      <c r="L93" s="72" t="str">
        <f t="shared" si="12"/>
        <v>OK</v>
      </c>
      <c r="M93" s="74" t="s">
        <v>293</v>
      </c>
    </row>
    <row r="94" spans="1:13" s="31" customFormat="1" x14ac:dyDescent="0.2">
      <c r="A94" s="34" t="s">
        <v>185</v>
      </c>
      <c r="B94" s="71" t="s">
        <v>597</v>
      </c>
      <c r="C94" s="71" t="s">
        <v>598</v>
      </c>
      <c r="D94" s="34" t="s">
        <v>230</v>
      </c>
      <c r="E94" s="34"/>
      <c r="F94" s="72" t="str">
        <f t="shared" si="10"/>
        <v>あん１２</v>
      </c>
      <c r="G94" s="34" t="str">
        <f t="shared" si="11"/>
        <v>政田秀栄</v>
      </c>
      <c r="H94" s="68" t="str">
        <f t="shared" si="6"/>
        <v>アンヴァース</v>
      </c>
      <c r="I94" s="29" t="s">
        <v>16</v>
      </c>
      <c r="J94" s="73">
        <v>1982</v>
      </c>
      <c r="K94" s="69">
        <f t="shared" si="13"/>
        <v>44</v>
      </c>
      <c r="L94" s="72" t="str">
        <f t="shared" si="12"/>
        <v>OK</v>
      </c>
      <c r="M94" s="74" t="s">
        <v>276</v>
      </c>
    </row>
    <row r="95" spans="1:13" s="31" customFormat="1" x14ac:dyDescent="0.2">
      <c r="A95" s="34" t="s">
        <v>186</v>
      </c>
      <c r="B95" s="32" t="s">
        <v>599</v>
      </c>
      <c r="C95" s="32" t="s">
        <v>600</v>
      </c>
      <c r="D95" s="34" t="s">
        <v>230</v>
      </c>
      <c r="E95" s="34"/>
      <c r="F95" s="72" t="str">
        <f t="shared" si="10"/>
        <v>あん１３</v>
      </c>
      <c r="G95" s="34" t="str">
        <f t="shared" si="11"/>
        <v>水島康夫</v>
      </c>
      <c r="H95" s="68" t="str">
        <f t="shared" si="6"/>
        <v>アンヴァース</v>
      </c>
      <c r="I95" s="29" t="s">
        <v>16</v>
      </c>
      <c r="J95" s="73">
        <v>1983</v>
      </c>
      <c r="K95" s="69">
        <f t="shared" si="13"/>
        <v>43</v>
      </c>
      <c r="L95" s="72" t="str">
        <f t="shared" si="12"/>
        <v>OK</v>
      </c>
      <c r="M95" s="74" t="s">
        <v>206</v>
      </c>
    </row>
    <row r="96" spans="1:13" s="31" customFormat="1" x14ac:dyDescent="0.2">
      <c r="A96" s="34" t="s">
        <v>187</v>
      </c>
      <c r="B96" s="32" t="s">
        <v>66</v>
      </c>
      <c r="C96" s="32" t="s">
        <v>273</v>
      </c>
      <c r="D96" s="34" t="s">
        <v>230</v>
      </c>
      <c r="E96" s="34"/>
      <c r="F96" s="72" t="str">
        <f t="shared" si="10"/>
        <v>あん１４</v>
      </c>
      <c r="G96" s="34" t="str">
        <f t="shared" si="11"/>
        <v>浅田恵亮</v>
      </c>
      <c r="H96" s="68" t="str">
        <f t="shared" si="6"/>
        <v>アンヴァース</v>
      </c>
      <c r="I96" s="29" t="s">
        <v>16</v>
      </c>
      <c r="J96" s="73">
        <v>1989</v>
      </c>
      <c r="K96" s="69">
        <f t="shared" si="13"/>
        <v>37</v>
      </c>
      <c r="L96" s="72" t="str">
        <f t="shared" si="12"/>
        <v>OK</v>
      </c>
      <c r="M96" s="74" t="s">
        <v>206</v>
      </c>
    </row>
    <row r="97" spans="1:251" s="31" customFormat="1" x14ac:dyDescent="0.2">
      <c r="A97" s="34" t="s">
        <v>188</v>
      </c>
      <c r="B97" s="32" t="s">
        <v>601</v>
      </c>
      <c r="C97" s="32" t="s">
        <v>602</v>
      </c>
      <c r="D97" s="34" t="s">
        <v>230</v>
      </c>
      <c r="E97" s="34"/>
      <c r="F97" s="72" t="str">
        <f t="shared" si="10"/>
        <v>あん１５</v>
      </c>
      <c r="G97" s="34" t="str">
        <f t="shared" si="11"/>
        <v>北村建</v>
      </c>
      <c r="H97" s="68" t="str">
        <f t="shared" si="6"/>
        <v>アンヴァース</v>
      </c>
      <c r="I97" s="29" t="s">
        <v>16</v>
      </c>
      <c r="J97" s="73">
        <v>1989</v>
      </c>
      <c r="K97" s="69">
        <f t="shared" si="13"/>
        <v>37</v>
      </c>
      <c r="L97" s="72" t="str">
        <f t="shared" si="12"/>
        <v>OK</v>
      </c>
      <c r="M97" s="74" t="s">
        <v>276</v>
      </c>
    </row>
    <row r="98" spans="1:251" s="31" customFormat="1" x14ac:dyDescent="0.2">
      <c r="A98" s="34" t="s">
        <v>189</v>
      </c>
      <c r="B98" s="32" t="s">
        <v>603</v>
      </c>
      <c r="C98" s="32" t="s">
        <v>604</v>
      </c>
      <c r="D98" s="34" t="s">
        <v>230</v>
      </c>
      <c r="E98" s="34"/>
      <c r="F98" s="72" t="str">
        <f t="shared" si="10"/>
        <v>あん１６</v>
      </c>
      <c r="G98" s="34" t="str">
        <f t="shared" si="11"/>
        <v>岡栄介</v>
      </c>
      <c r="H98" s="68" t="str">
        <f t="shared" si="6"/>
        <v>アンヴァース</v>
      </c>
      <c r="I98" s="29" t="s">
        <v>16</v>
      </c>
      <c r="J98" s="73">
        <v>1996</v>
      </c>
      <c r="K98" s="69">
        <f t="shared" si="13"/>
        <v>30</v>
      </c>
      <c r="L98" s="72" t="str">
        <f t="shared" si="12"/>
        <v>OK</v>
      </c>
      <c r="M98" s="74" t="s">
        <v>605</v>
      </c>
    </row>
    <row r="99" spans="1:251" s="31" customFormat="1" x14ac:dyDescent="0.2">
      <c r="A99" s="34" t="s">
        <v>190</v>
      </c>
      <c r="B99" s="32" t="s">
        <v>606</v>
      </c>
      <c r="C99" s="32" t="s">
        <v>607</v>
      </c>
      <c r="D99" s="34" t="s">
        <v>230</v>
      </c>
      <c r="E99" s="34"/>
      <c r="F99" s="72" t="str">
        <f t="shared" si="10"/>
        <v>あん１７</v>
      </c>
      <c r="G99" s="34" t="str">
        <f>B99&amp;C99</f>
        <v>猪飼尚輝</v>
      </c>
      <c r="H99" s="68" t="str">
        <f t="shared" si="6"/>
        <v>アンヴァース</v>
      </c>
      <c r="I99" s="29" t="s">
        <v>16</v>
      </c>
      <c r="J99" s="73">
        <v>1996</v>
      </c>
      <c r="K99" s="69">
        <f>IF(J99="","",(2026-J99))</f>
        <v>30</v>
      </c>
      <c r="L99" s="72" t="str">
        <f t="shared" si="12"/>
        <v>OK</v>
      </c>
      <c r="M99" s="74" t="s">
        <v>218</v>
      </c>
    </row>
    <row r="100" spans="1:251" s="31" customFormat="1" x14ac:dyDescent="0.2">
      <c r="A100" s="34" t="s">
        <v>191</v>
      </c>
      <c r="B100" s="76" t="s">
        <v>608</v>
      </c>
      <c r="C100" s="76" t="s">
        <v>582</v>
      </c>
      <c r="D100" s="34" t="s">
        <v>230</v>
      </c>
      <c r="E100" s="74"/>
      <c r="F100" s="77" t="str">
        <f t="shared" si="10"/>
        <v>あん１８</v>
      </c>
      <c r="G100" s="74" t="str">
        <f t="shared" si="11"/>
        <v>三箇将士</v>
      </c>
      <c r="H100" s="68" t="str">
        <f t="shared" si="6"/>
        <v>アンヴァース</v>
      </c>
      <c r="I100" s="78" t="s">
        <v>16</v>
      </c>
      <c r="J100" s="79">
        <v>1994</v>
      </c>
      <c r="K100" s="69">
        <f t="shared" si="13"/>
        <v>32</v>
      </c>
      <c r="L100" s="77" t="str">
        <f t="shared" si="12"/>
        <v>OK</v>
      </c>
      <c r="M100" s="74" t="s">
        <v>21</v>
      </c>
    </row>
    <row r="101" spans="1:251" s="31" customFormat="1" x14ac:dyDescent="0.2">
      <c r="A101" s="34" t="s">
        <v>192</v>
      </c>
      <c r="B101" s="76" t="s">
        <v>609</v>
      </c>
      <c r="C101" s="76" t="s">
        <v>610</v>
      </c>
      <c r="D101" s="34" t="s">
        <v>230</v>
      </c>
      <c r="E101" s="74"/>
      <c r="F101" s="77" t="str">
        <f t="shared" si="10"/>
        <v>あん１９</v>
      </c>
      <c r="G101" s="74" t="str">
        <f t="shared" si="11"/>
        <v>澤田純兵</v>
      </c>
      <c r="H101" s="68" t="str">
        <f t="shared" si="6"/>
        <v>アンヴァース</v>
      </c>
      <c r="I101" s="78" t="s">
        <v>16</v>
      </c>
      <c r="J101" s="79">
        <v>1997</v>
      </c>
      <c r="K101" s="69">
        <f t="shared" si="13"/>
        <v>29</v>
      </c>
      <c r="L101" s="77" t="str">
        <f t="shared" si="12"/>
        <v>OK</v>
      </c>
      <c r="M101" s="74" t="s">
        <v>21</v>
      </c>
    </row>
    <row r="102" spans="1:251" s="78" customFormat="1" x14ac:dyDescent="0.2">
      <c r="A102" s="34" t="s">
        <v>193</v>
      </c>
      <c r="B102" s="71" t="s">
        <v>611</v>
      </c>
      <c r="C102" s="71" t="s">
        <v>612</v>
      </c>
      <c r="D102" s="34" t="s">
        <v>230</v>
      </c>
      <c r="E102" s="34"/>
      <c r="F102" s="72" t="str">
        <f t="shared" si="10"/>
        <v>あん２０</v>
      </c>
      <c r="G102" s="34" t="str">
        <f t="shared" si="11"/>
        <v>片桐靖之</v>
      </c>
      <c r="H102" s="68" t="str">
        <f t="shared" si="6"/>
        <v>アンヴァース</v>
      </c>
      <c r="I102" s="29" t="s">
        <v>16</v>
      </c>
      <c r="J102" s="73">
        <v>1976</v>
      </c>
      <c r="K102" s="69">
        <f t="shared" si="13"/>
        <v>50</v>
      </c>
      <c r="L102" s="72" t="str">
        <f t="shared" si="12"/>
        <v>OK</v>
      </c>
      <c r="M102" s="74" t="s">
        <v>17</v>
      </c>
    </row>
    <row r="103" spans="1:251" s="78" customFormat="1" x14ac:dyDescent="0.2">
      <c r="A103" s="34" t="s">
        <v>194</v>
      </c>
      <c r="B103" s="80" t="s">
        <v>611</v>
      </c>
      <c r="C103" s="80" t="s">
        <v>613</v>
      </c>
      <c r="D103" s="34" t="s">
        <v>230</v>
      </c>
      <c r="E103" s="34"/>
      <c r="F103" s="72" t="str">
        <f t="shared" si="10"/>
        <v>あん２１</v>
      </c>
      <c r="G103" s="34" t="str">
        <f t="shared" si="11"/>
        <v>片桐美里</v>
      </c>
      <c r="H103" s="68" t="str">
        <f t="shared" si="6"/>
        <v>アンヴァース</v>
      </c>
      <c r="I103" s="81" t="s">
        <v>20</v>
      </c>
      <c r="J103" s="73">
        <v>1977</v>
      </c>
      <c r="K103" s="69">
        <f t="shared" si="13"/>
        <v>49</v>
      </c>
      <c r="L103" s="72" t="str">
        <f t="shared" si="12"/>
        <v>OK</v>
      </c>
      <c r="M103" s="74" t="s">
        <v>17</v>
      </c>
    </row>
    <row r="104" spans="1:251" s="78" customFormat="1" x14ac:dyDescent="0.2">
      <c r="A104" s="34" t="s">
        <v>195</v>
      </c>
      <c r="B104" s="71" t="s">
        <v>614</v>
      </c>
      <c r="C104" s="71" t="s">
        <v>615</v>
      </c>
      <c r="D104" s="34" t="s">
        <v>230</v>
      </c>
      <c r="E104" s="34"/>
      <c r="F104" s="72" t="str">
        <f t="shared" si="10"/>
        <v>あん２２</v>
      </c>
      <c r="G104" s="34" t="str">
        <f t="shared" si="11"/>
        <v>杉健次</v>
      </c>
      <c r="H104" s="68" t="str">
        <f t="shared" si="6"/>
        <v>アンヴァース</v>
      </c>
      <c r="I104" s="29" t="s">
        <v>16</v>
      </c>
      <c r="J104" s="73">
        <v>1977</v>
      </c>
      <c r="K104" s="69">
        <f t="shared" si="13"/>
        <v>49</v>
      </c>
      <c r="L104" s="72" t="str">
        <f t="shared" si="12"/>
        <v>OK</v>
      </c>
      <c r="M104" s="74" t="s">
        <v>399</v>
      </c>
    </row>
    <row r="105" spans="1:251" x14ac:dyDescent="0.2">
      <c r="A105" s="34" t="s">
        <v>196</v>
      </c>
      <c r="B105" s="80" t="s">
        <v>616</v>
      </c>
      <c r="C105" s="80" t="s">
        <v>617</v>
      </c>
      <c r="D105" s="34" t="s">
        <v>230</v>
      </c>
      <c r="E105" s="34"/>
      <c r="F105" s="72" t="str">
        <f t="shared" si="10"/>
        <v>あん２３</v>
      </c>
      <c r="G105" s="34" t="str">
        <f t="shared" si="11"/>
        <v>大賀華子</v>
      </c>
      <c r="H105" s="68" t="str">
        <f t="shared" si="6"/>
        <v>アンヴァース</v>
      </c>
      <c r="I105" s="81" t="s">
        <v>20</v>
      </c>
      <c r="J105" s="73">
        <v>1976</v>
      </c>
      <c r="K105" s="69">
        <f t="shared" si="13"/>
        <v>50</v>
      </c>
      <c r="L105" s="72" t="str">
        <f t="shared" si="12"/>
        <v>OK</v>
      </c>
      <c r="M105" s="74" t="s">
        <v>399</v>
      </c>
    </row>
    <row r="106" spans="1:251" s="149" customFormat="1" x14ac:dyDescent="0.2">
      <c r="A106" s="34" t="s">
        <v>197</v>
      </c>
      <c r="B106" s="32" t="s">
        <v>618</v>
      </c>
      <c r="C106" s="32" t="s">
        <v>619</v>
      </c>
      <c r="D106" s="34" t="s">
        <v>230</v>
      </c>
      <c r="E106" s="34"/>
      <c r="F106" s="72" t="str">
        <f t="shared" si="10"/>
        <v>あん２４</v>
      </c>
      <c r="G106" s="34" t="str">
        <f t="shared" si="11"/>
        <v>松尾吉峰</v>
      </c>
      <c r="H106" s="68" t="str">
        <f t="shared" si="6"/>
        <v>アンヴァース</v>
      </c>
      <c r="I106" s="29" t="s">
        <v>16</v>
      </c>
      <c r="J106" s="73">
        <v>1999</v>
      </c>
      <c r="K106" s="69">
        <f t="shared" si="13"/>
        <v>27</v>
      </c>
      <c r="L106" s="72" t="str">
        <f t="shared" si="12"/>
        <v>OK</v>
      </c>
      <c r="M106" s="74" t="s">
        <v>294</v>
      </c>
      <c r="N106" s="31"/>
      <c r="O106" s="31"/>
      <c r="P106" s="31"/>
      <c r="Q106" s="31"/>
      <c r="R106" s="31"/>
      <c r="S106" s="31"/>
      <c r="T106" s="31"/>
      <c r="U106" s="31"/>
      <c r="V106" s="31"/>
      <c r="W106" s="31"/>
      <c r="X106" s="31"/>
      <c r="Y106" s="31"/>
      <c r="Z106" s="31"/>
      <c r="AA106" s="31"/>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c r="BM106" s="31"/>
      <c r="BN106" s="31"/>
      <c r="BO106" s="31"/>
      <c r="BP106" s="31"/>
      <c r="BQ106" s="31"/>
      <c r="BR106" s="31"/>
      <c r="BS106" s="31"/>
      <c r="BT106" s="31"/>
      <c r="BU106" s="31"/>
      <c r="BV106" s="31"/>
      <c r="BW106" s="31"/>
      <c r="BX106" s="31"/>
      <c r="BY106" s="31"/>
      <c r="BZ106" s="31"/>
      <c r="CA106" s="31"/>
      <c r="CB106" s="31"/>
      <c r="CC106" s="31"/>
      <c r="CD106" s="31"/>
      <c r="CE106" s="31"/>
      <c r="CF106" s="31"/>
      <c r="CG106" s="31"/>
      <c r="CH106" s="31"/>
      <c r="CI106" s="31"/>
      <c r="CJ106" s="31"/>
      <c r="CK106" s="31"/>
      <c r="CL106" s="31"/>
      <c r="CM106" s="31"/>
      <c r="CN106" s="31"/>
      <c r="CO106" s="31"/>
      <c r="CP106" s="31"/>
      <c r="CQ106" s="31"/>
      <c r="CR106" s="31"/>
      <c r="CS106" s="31"/>
      <c r="CT106" s="31"/>
      <c r="CU106" s="31"/>
      <c r="CV106" s="31"/>
      <c r="CW106" s="31"/>
      <c r="CX106" s="31"/>
      <c r="CY106" s="31"/>
      <c r="CZ106" s="31"/>
      <c r="DA106" s="31"/>
      <c r="DB106" s="31"/>
      <c r="DC106" s="31"/>
      <c r="DD106" s="31"/>
      <c r="DE106" s="31"/>
      <c r="DF106" s="31"/>
      <c r="DG106" s="31"/>
      <c r="DH106" s="31"/>
      <c r="DI106" s="31"/>
      <c r="DJ106" s="31"/>
      <c r="DK106" s="31"/>
      <c r="DL106" s="31"/>
      <c r="DM106" s="31"/>
      <c r="DN106" s="31"/>
      <c r="DO106" s="31"/>
      <c r="DP106" s="31"/>
      <c r="DQ106" s="31"/>
      <c r="DR106" s="31"/>
      <c r="DS106" s="31"/>
      <c r="DT106" s="31"/>
      <c r="DU106" s="31"/>
      <c r="DV106" s="31"/>
      <c r="DW106" s="31"/>
      <c r="DX106" s="31"/>
      <c r="DY106" s="31"/>
      <c r="DZ106" s="31"/>
      <c r="EA106" s="31"/>
      <c r="EB106" s="31"/>
      <c r="EC106" s="31"/>
      <c r="ED106" s="31"/>
      <c r="EE106" s="31"/>
      <c r="EF106" s="31"/>
      <c r="EG106" s="31"/>
      <c r="EH106" s="31"/>
      <c r="EI106" s="31"/>
      <c r="EJ106" s="31"/>
      <c r="EK106" s="31"/>
      <c r="EL106" s="31"/>
      <c r="EM106" s="31"/>
      <c r="EN106" s="31"/>
      <c r="EO106" s="31"/>
      <c r="EP106" s="31"/>
      <c r="EQ106" s="31"/>
      <c r="ER106" s="31"/>
      <c r="ES106" s="31"/>
      <c r="ET106" s="31"/>
      <c r="EU106" s="31"/>
      <c r="EV106" s="31"/>
      <c r="EW106" s="31"/>
      <c r="EX106" s="31"/>
      <c r="EY106" s="31"/>
      <c r="EZ106" s="31"/>
      <c r="FA106" s="31"/>
      <c r="FB106" s="31"/>
      <c r="FC106" s="31"/>
      <c r="FD106" s="31"/>
      <c r="FE106" s="31"/>
      <c r="FF106" s="31"/>
      <c r="FG106" s="31"/>
      <c r="FH106" s="31"/>
      <c r="FI106" s="31"/>
      <c r="FJ106" s="31"/>
      <c r="FK106" s="31"/>
      <c r="FL106" s="31"/>
      <c r="FM106" s="31"/>
      <c r="FN106" s="31"/>
      <c r="FO106" s="31"/>
      <c r="FP106" s="31"/>
      <c r="FQ106" s="31"/>
      <c r="FR106" s="31"/>
      <c r="FS106" s="31"/>
      <c r="FT106" s="31"/>
      <c r="FU106" s="31"/>
      <c r="FV106" s="31"/>
      <c r="FW106" s="31"/>
      <c r="FX106" s="31"/>
      <c r="FY106" s="31"/>
      <c r="FZ106" s="31"/>
      <c r="GA106" s="31"/>
      <c r="GB106" s="31"/>
      <c r="GC106" s="31"/>
      <c r="GD106" s="31"/>
      <c r="GE106" s="31"/>
      <c r="GF106" s="31"/>
      <c r="GG106" s="31"/>
      <c r="GH106" s="31"/>
      <c r="GI106" s="31"/>
      <c r="GJ106" s="31"/>
      <c r="GK106" s="31"/>
      <c r="GL106" s="31"/>
      <c r="GM106" s="31"/>
      <c r="GN106" s="31"/>
      <c r="GO106" s="31"/>
      <c r="GP106" s="31"/>
      <c r="GQ106" s="31"/>
      <c r="GR106" s="31"/>
      <c r="GS106" s="31"/>
      <c r="GT106" s="31"/>
      <c r="GU106" s="31"/>
      <c r="GV106" s="31"/>
      <c r="GW106" s="31"/>
      <c r="GX106" s="31"/>
      <c r="GY106" s="31"/>
      <c r="GZ106" s="31"/>
      <c r="HA106" s="31"/>
      <c r="HB106" s="31"/>
      <c r="HC106" s="31"/>
      <c r="HD106" s="31"/>
      <c r="HE106" s="31"/>
      <c r="HF106" s="31"/>
      <c r="HG106" s="31"/>
      <c r="HH106" s="31"/>
      <c r="HI106" s="31"/>
      <c r="HJ106" s="31"/>
      <c r="HK106" s="31"/>
      <c r="HL106" s="31"/>
      <c r="HM106" s="31"/>
      <c r="HN106" s="31"/>
      <c r="HO106" s="31"/>
      <c r="HP106" s="31"/>
      <c r="HQ106" s="31"/>
      <c r="HR106" s="31"/>
      <c r="HS106" s="31"/>
      <c r="HT106" s="31"/>
      <c r="HU106" s="31"/>
      <c r="HV106" s="31"/>
      <c r="HW106" s="31"/>
      <c r="HX106" s="31"/>
      <c r="HY106" s="31"/>
      <c r="HZ106" s="31"/>
      <c r="IA106" s="31"/>
      <c r="IB106" s="31"/>
      <c r="IC106" s="31"/>
      <c r="ID106" s="31"/>
      <c r="IE106" s="31"/>
      <c r="IF106" s="31"/>
      <c r="IG106" s="31"/>
      <c r="IH106" s="31"/>
      <c r="II106" s="31"/>
      <c r="IJ106" s="31"/>
      <c r="IK106" s="31"/>
      <c r="IL106" s="31"/>
      <c r="IM106" s="31"/>
      <c r="IN106" s="31"/>
      <c r="IO106" s="31"/>
      <c r="IP106" s="31"/>
      <c r="IQ106" s="31"/>
    </row>
    <row r="107" spans="1:251" s="115" customFormat="1" x14ac:dyDescent="0.2">
      <c r="A107" s="34" t="s">
        <v>198</v>
      </c>
      <c r="B107" s="76" t="s">
        <v>620</v>
      </c>
      <c r="C107" s="76" t="s">
        <v>621</v>
      </c>
      <c r="D107" s="34" t="s">
        <v>230</v>
      </c>
      <c r="E107" s="74"/>
      <c r="F107" s="77" t="str">
        <f t="shared" si="10"/>
        <v>あん２５</v>
      </c>
      <c r="G107" s="74" t="str">
        <f t="shared" si="11"/>
        <v>小澤聖輝</v>
      </c>
      <c r="H107" s="68" t="str">
        <f t="shared" si="6"/>
        <v>アンヴァース</v>
      </c>
      <c r="I107" s="78" t="s">
        <v>16</v>
      </c>
      <c r="J107" s="79">
        <v>1998</v>
      </c>
      <c r="K107" s="69">
        <f t="shared" si="13"/>
        <v>28</v>
      </c>
      <c r="L107" s="77" t="str">
        <f t="shared" si="12"/>
        <v>OK</v>
      </c>
      <c r="M107" s="74" t="s">
        <v>294</v>
      </c>
      <c r="N107" s="31"/>
      <c r="O107" s="31"/>
      <c r="P107" s="31"/>
      <c r="Q107" s="31"/>
      <c r="R107" s="31"/>
      <c r="S107" s="31"/>
      <c r="T107" s="31"/>
      <c r="U107" s="31"/>
      <c r="V107" s="31"/>
      <c r="W107" s="31"/>
      <c r="X107" s="31"/>
      <c r="Y107" s="31"/>
      <c r="Z107" s="31"/>
      <c r="AA107" s="31"/>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c r="BQ107" s="31"/>
      <c r="BR107" s="31"/>
      <c r="BS107" s="31"/>
      <c r="BT107" s="31"/>
      <c r="BU107" s="31"/>
      <c r="BV107" s="31"/>
      <c r="BW107" s="31"/>
      <c r="BX107" s="31"/>
      <c r="BY107" s="31"/>
      <c r="BZ107" s="31"/>
      <c r="CA107" s="31"/>
      <c r="CB107" s="31"/>
      <c r="CC107" s="31"/>
      <c r="CD107" s="31"/>
      <c r="CE107" s="31"/>
      <c r="CF107" s="31"/>
      <c r="CG107" s="31"/>
      <c r="CH107" s="31"/>
      <c r="CI107" s="31"/>
      <c r="CJ107" s="31"/>
      <c r="CK107" s="31"/>
      <c r="CL107" s="31"/>
      <c r="CM107" s="31"/>
      <c r="CN107" s="31"/>
      <c r="CO107" s="31"/>
      <c r="CP107" s="31"/>
      <c r="CQ107" s="31"/>
      <c r="CR107" s="31"/>
      <c r="CS107" s="31"/>
      <c r="CT107" s="31"/>
      <c r="CU107" s="31"/>
      <c r="CV107" s="31"/>
      <c r="CW107" s="31"/>
      <c r="CX107" s="31"/>
      <c r="CY107" s="31"/>
      <c r="CZ107" s="31"/>
      <c r="DA107" s="31"/>
      <c r="DB107" s="31"/>
      <c r="DC107" s="31"/>
      <c r="DD107" s="31"/>
      <c r="DE107" s="31"/>
      <c r="DF107" s="31"/>
      <c r="DG107" s="31"/>
      <c r="DH107" s="31"/>
      <c r="DI107" s="31"/>
      <c r="DJ107" s="31"/>
      <c r="DK107" s="31"/>
      <c r="DL107" s="31"/>
      <c r="DM107" s="31"/>
      <c r="DN107" s="31"/>
      <c r="DO107" s="31"/>
      <c r="DP107" s="31"/>
      <c r="DQ107" s="31"/>
      <c r="DR107" s="31"/>
      <c r="DS107" s="31"/>
      <c r="DT107" s="31"/>
      <c r="DU107" s="31"/>
      <c r="DV107" s="31"/>
      <c r="DW107" s="31"/>
      <c r="DX107" s="31"/>
      <c r="DY107" s="31"/>
      <c r="DZ107" s="31"/>
      <c r="EA107" s="31"/>
      <c r="EB107" s="31"/>
      <c r="EC107" s="31"/>
      <c r="ED107" s="31"/>
      <c r="EE107" s="31"/>
      <c r="EF107" s="31"/>
      <c r="EG107" s="31"/>
      <c r="EH107" s="31"/>
      <c r="EI107" s="31"/>
      <c r="EJ107" s="31"/>
      <c r="EK107" s="31"/>
      <c r="EL107" s="31"/>
      <c r="EM107" s="31"/>
      <c r="EN107" s="31"/>
      <c r="EO107" s="31"/>
      <c r="EP107" s="31"/>
      <c r="EQ107" s="31"/>
      <c r="ER107" s="31"/>
      <c r="ES107" s="31"/>
      <c r="ET107" s="31"/>
      <c r="EU107" s="31"/>
      <c r="EV107" s="31"/>
      <c r="EW107" s="31"/>
      <c r="EX107" s="31"/>
      <c r="EY107" s="31"/>
      <c r="EZ107" s="31"/>
      <c r="FA107" s="31"/>
      <c r="FB107" s="31"/>
      <c r="FC107" s="31"/>
      <c r="FD107" s="31"/>
      <c r="FE107" s="31"/>
      <c r="FF107" s="31"/>
      <c r="FG107" s="31"/>
      <c r="FH107" s="31"/>
      <c r="FI107" s="31"/>
      <c r="FJ107" s="31"/>
      <c r="FK107" s="31"/>
      <c r="FL107" s="31"/>
      <c r="FM107" s="31"/>
      <c r="FN107" s="31"/>
      <c r="FO107" s="31"/>
      <c r="FP107" s="31"/>
      <c r="FQ107" s="31"/>
      <c r="FR107" s="31"/>
      <c r="FS107" s="31"/>
      <c r="FT107" s="31"/>
      <c r="FU107" s="31"/>
      <c r="FV107" s="31"/>
      <c r="FW107" s="31"/>
      <c r="FX107" s="31"/>
      <c r="FY107" s="31"/>
      <c r="FZ107" s="31"/>
      <c r="GA107" s="31"/>
      <c r="GB107" s="31"/>
      <c r="GC107" s="31"/>
      <c r="GD107" s="31"/>
      <c r="GE107" s="31"/>
      <c r="GF107" s="31"/>
      <c r="GG107" s="31"/>
      <c r="GH107" s="31"/>
      <c r="GI107" s="31"/>
      <c r="GJ107" s="31"/>
      <c r="GK107" s="31"/>
      <c r="GL107" s="31"/>
      <c r="GM107" s="31"/>
      <c r="GN107" s="31"/>
      <c r="GO107" s="31"/>
      <c r="GP107" s="31"/>
      <c r="GQ107" s="31"/>
      <c r="GR107" s="31"/>
      <c r="GS107" s="31"/>
      <c r="GT107" s="31"/>
      <c r="GU107" s="31"/>
      <c r="GV107" s="31"/>
      <c r="GW107" s="31"/>
      <c r="GX107" s="31"/>
      <c r="GY107" s="31"/>
      <c r="GZ107" s="31"/>
      <c r="HA107" s="31"/>
      <c r="HB107" s="31"/>
      <c r="HC107" s="31"/>
      <c r="HD107" s="31"/>
      <c r="HE107" s="31"/>
      <c r="HF107" s="31"/>
      <c r="HG107" s="31"/>
      <c r="HH107" s="31"/>
      <c r="HI107" s="31"/>
      <c r="HJ107" s="31"/>
      <c r="HK107" s="31"/>
      <c r="HL107" s="31"/>
      <c r="HM107" s="31"/>
      <c r="HN107" s="31"/>
      <c r="HO107" s="31"/>
      <c r="HP107" s="31"/>
      <c r="HQ107" s="31"/>
      <c r="HR107" s="31"/>
      <c r="HS107" s="31"/>
      <c r="HT107" s="31"/>
      <c r="HU107" s="31"/>
      <c r="HV107" s="31"/>
      <c r="HW107" s="31"/>
      <c r="HX107" s="31"/>
      <c r="HY107" s="31"/>
      <c r="HZ107" s="31"/>
      <c r="IA107" s="31"/>
      <c r="IB107" s="31"/>
      <c r="IC107" s="31"/>
      <c r="ID107" s="31"/>
      <c r="IE107" s="31"/>
      <c r="IF107" s="31"/>
      <c r="IG107" s="31"/>
      <c r="IH107" s="31"/>
      <c r="II107" s="31"/>
      <c r="IJ107" s="31"/>
      <c r="IK107" s="31"/>
      <c r="IL107" s="31"/>
      <c r="IM107" s="31"/>
      <c r="IN107" s="31"/>
      <c r="IO107" s="31"/>
      <c r="IP107" s="31"/>
      <c r="IQ107" s="31"/>
    </row>
    <row r="108" spans="1:251" s="115" customFormat="1" x14ac:dyDescent="0.2">
      <c r="A108" s="34" t="s">
        <v>622</v>
      </c>
      <c r="B108" s="75" t="s">
        <v>623</v>
      </c>
      <c r="C108" s="75" t="s">
        <v>624</v>
      </c>
      <c r="D108" s="34" t="s">
        <v>230</v>
      </c>
      <c r="E108" s="34"/>
      <c r="F108" s="72" t="str">
        <f t="shared" si="10"/>
        <v>あん２６</v>
      </c>
      <c r="G108" s="34" t="str">
        <f t="shared" si="11"/>
        <v>土肥郁菜</v>
      </c>
      <c r="H108" s="68" t="str">
        <f t="shared" si="6"/>
        <v>アンヴァース</v>
      </c>
      <c r="I108" s="81" t="s">
        <v>20</v>
      </c>
      <c r="J108" s="73">
        <v>1993</v>
      </c>
      <c r="K108" s="69">
        <f t="shared" si="13"/>
        <v>33</v>
      </c>
      <c r="L108" s="72" t="str">
        <f t="shared" si="12"/>
        <v>OK</v>
      </c>
      <c r="M108" s="74" t="s">
        <v>399</v>
      </c>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c r="CC108" s="31"/>
      <c r="CD108" s="31"/>
      <c r="CE108" s="31"/>
      <c r="CF108" s="31"/>
      <c r="CG108" s="31"/>
      <c r="CH108" s="31"/>
      <c r="CI108" s="31"/>
      <c r="CJ108" s="31"/>
      <c r="CK108" s="31"/>
      <c r="CL108" s="31"/>
      <c r="CM108" s="31"/>
      <c r="CN108" s="31"/>
      <c r="CO108" s="31"/>
      <c r="CP108" s="31"/>
      <c r="CQ108" s="31"/>
      <c r="CR108" s="31"/>
      <c r="CS108" s="31"/>
      <c r="CT108" s="31"/>
      <c r="CU108" s="31"/>
      <c r="CV108" s="31"/>
      <c r="CW108" s="31"/>
      <c r="CX108" s="31"/>
      <c r="CY108" s="31"/>
      <c r="CZ108" s="31"/>
      <c r="DA108" s="31"/>
      <c r="DB108" s="31"/>
      <c r="DC108" s="31"/>
      <c r="DD108" s="31"/>
      <c r="DE108" s="31"/>
      <c r="DF108" s="31"/>
      <c r="DG108" s="31"/>
      <c r="DH108" s="31"/>
      <c r="DI108" s="31"/>
      <c r="DJ108" s="31"/>
      <c r="DK108" s="31"/>
      <c r="DL108" s="31"/>
      <c r="DM108" s="31"/>
      <c r="DN108" s="31"/>
      <c r="DO108" s="31"/>
      <c r="DP108" s="31"/>
      <c r="DQ108" s="31"/>
      <c r="DR108" s="31"/>
      <c r="DS108" s="31"/>
      <c r="DT108" s="31"/>
      <c r="DU108" s="31"/>
      <c r="DV108" s="31"/>
      <c r="DW108" s="31"/>
      <c r="DX108" s="31"/>
      <c r="DY108" s="31"/>
      <c r="DZ108" s="31"/>
      <c r="EA108" s="31"/>
      <c r="EB108" s="31"/>
      <c r="EC108" s="31"/>
      <c r="ED108" s="31"/>
      <c r="EE108" s="31"/>
      <c r="EF108" s="31"/>
      <c r="EG108" s="31"/>
      <c r="EH108" s="31"/>
      <c r="EI108" s="31"/>
      <c r="EJ108" s="31"/>
      <c r="EK108" s="31"/>
      <c r="EL108" s="31"/>
      <c r="EM108" s="31"/>
      <c r="EN108" s="31"/>
      <c r="EO108" s="31"/>
      <c r="EP108" s="31"/>
      <c r="EQ108" s="31"/>
      <c r="ER108" s="31"/>
      <c r="ES108" s="31"/>
      <c r="ET108" s="31"/>
      <c r="EU108" s="31"/>
      <c r="EV108" s="31"/>
      <c r="EW108" s="31"/>
      <c r="EX108" s="31"/>
      <c r="EY108" s="31"/>
      <c r="EZ108" s="31"/>
      <c r="FA108" s="31"/>
      <c r="FB108" s="31"/>
      <c r="FC108" s="31"/>
      <c r="FD108" s="31"/>
      <c r="FE108" s="31"/>
      <c r="FF108" s="31"/>
      <c r="FG108" s="31"/>
      <c r="FH108" s="31"/>
      <c r="FI108" s="31"/>
      <c r="FJ108" s="31"/>
      <c r="FK108" s="31"/>
      <c r="FL108" s="31"/>
      <c r="FM108" s="31"/>
      <c r="FN108" s="31"/>
      <c r="FO108" s="31"/>
      <c r="FP108" s="31"/>
      <c r="FQ108" s="31"/>
      <c r="FR108" s="31"/>
      <c r="FS108" s="31"/>
      <c r="FT108" s="31"/>
      <c r="FU108" s="31"/>
      <c r="FV108" s="31"/>
      <c r="FW108" s="31"/>
      <c r="FX108" s="31"/>
      <c r="FY108" s="31"/>
      <c r="FZ108" s="31"/>
      <c r="GA108" s="31"/>
      <c r="GB108" s="31"/>
      <c r="GC108" s="31"/>
      <c r="GD108" s="31"/>
      <c r="GE108" s="31"/>
      <c r="GF108" s="31"/>
      <c r="GG108" s="31"/>
      <c r="GH108" s="31"/>
      <c r="GI108" s="31"/>
      <c r="GJ108" s="31"/>
      <c r="GK108" s="31"/>
      <c r="GL108" s="31"/>
      <c r="GM108" s="31"/>
      <c r="GN108" s="31"/>
      <c r="GO108" s="31"/>
      <c r="GP108" s="31"/>
      <c r="GQ108" s="31"/>
      <c r="GR108" s="31"/>
      <c r="GS108" s="31"/>
      <c r="GT108" s="31"/>
      <c r="GU108" s="31"/>
      <c r="GV108" s="31"/>
      <c r="GW108" s="31"/>
      <c r="GX108" s="31"/>
      <c r="GY108" s="31"/>
      <c r="GZ108" s="31"/>
      <c r="HA108" s="31"/>
      <c r="HB108" s="31"/>
      <c r="HC108" s="31"/>
      <c r="HD108" s="31"/>
      <c r="HE108" s="31"/>
      <c r="HF108" s="31"/>
      <c r="HG108" s="31"/>
      <c r="HH108" s="31"/>
      <c r="HI108" s="31"/>
      <c r="HJ108" s="31"/>
      <c r="HK108" s="31"/>
      <c r="HL108" s="31"/>
      <c r="HM108" s="31"/>
      <c r="HN108" s="31"/>
      <c r="HO108" s="31"/>
      <c r="HP108" s="31"/>
      <c r="HQ108" s="31"/>
      <c r="HR108" s="31"/>
      <c r="HS108" s="31"/>
      <c r="HT108" s="31"/>
      <c r="HU108" s="31"/>
      <c r="HV108" s="31"/>
      <c r="HW108" s="31"/>
      <c r="HX108" s="31"/>
      <c r="HY108" s="31"/>
      <c r="HZ108" s="31"/>
      <c r="IA108" s="31"/>
      <c r="IB108" s="31"/>
      <c r="IC108" s="31"/>
      <c r="ID108" s="31"/>
      <c r="IE108" s="31"/>
      <c r="IF108" s="31"/>
      <c r="IG108" s="31"/>
      <c r="IH108" s="31"/>
      <c r="II108" s="31"/>
      <c r="IJ108" s="31"/>
      <c r="IK108" s="31"/>
      <c r="IL108" s="31"/>
      <c r="IM108" s="31"/>
      <c r="IN108" s="31"/>
      <c r="IO108" s="31"/>
      <c r="IP108" s="31"/>
      <c r="IQ108" s="31"/>
    </row>
    <row r="109" spans="1:251" s="115" customFormat="1" x14ac:dyDescent="0.2">
      <c r="A109" s="34" t="s">
        <v>625</v>
      </c>
      <c r="B109" s="80" t="s">
        <v>18</v>
      </c>
      <c r="C109" s="80" t="s">
        <v>626</v>
      </c>
      <c r="D109" s="34" t="s">
        <v>230</v>
      </c>
      <c r="E109" s="74"/>
      <c r="F109" s="77" t="str">
        <f t="shared" si="10"/>
        <v>あん２７</v>
      </c>
      <c r="G109" s="74" t="str">
        <f t="shared" si="11"/>
        <v>青木奈菜</v>
      </c>
      <c r="H109" s="68" t="str">
        <f t="shared" si="6"/>
        <v>アンヴァース</v>
      </c>
      <c r="I109" s="81" t="s">
        <v>20</v>
      </c>
      <c r="J109" s="79">
        <v>2006</v>
      </c>
      <c r="K109" s="69">
        <f t="shared" si="13"/>
        <v>20</v>
      </c>
      <c r="L109" s="77" t="str">
        <f t="shared" si="12"/>
        <v>OK</v>
      </c>
      <c r="M109" s="74" t="s">
        <v>399</v>
      </c>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c r="CA109" s="31"/>
      <c r="CB109" s="31"/>
      <c r="CC109" s="31"/>
      <c r="CD109" s="31"/>
      <c r="CE109" s="31"/>
      <c r="CF109" s="31"/>
      <c r="CG109" s="31"/>
      <c r="CH109" s="31"/>
      <c r="CI109" s="31"/>
      <c r="CJ109" s="31"/>
      <c r="CK109" s="31"/>
      <c r="CL109" s="31"/>
      <c r="CM109" s="31"/>
      <c r="CN109" s="31"/>
      <c r="CO109" s="31"/>
      <c r="CP109" s="31"/>
      <c r="CQ109" s="31"/>
      <c r="CR109" s="31"/>
      <c r="CS109" s="31"/>
      <c r="CT109" s="31"/>
      <c r="CU109" s="31"/>
      <c r="CV109" s="31"/>
      <c r="CW109" s="31"/>
      <c r="CX109" s="31"/>
      <c r="CY109" s="31"/>
      <c r="CZ109" s="31"/>
      <c r="DA109" s="31"/>
      <c r="DB109" s="31"/>
      <c r="DC109" s="31"/>
      <c r="DD109" s="31"/>
      <c r="DE109" s="31"/>
      <c r="DF109" s="31"/>
      <c r="DG109" s="31"/>
      <c r="DH109" s="31"/>
      <c r="DI109" s="31"/>
      <c r="DJ109" s="31"/>
      <c r="DK109" s="31"/>
      <c r="DL109" s="31"/>
      <c r="DM109" s="31"/>
      <c r="DN109" s="31"/>
      <c r="DO109" s="31"/>
      <c r="DP109" s="31"/>
      <c r="DQ109" s="31"/>
      <c r="DR109" s="31"/>
      <c r="DS109" s="31"/>
      <c r="DT109" s="31"/>
      <c r="DU109" s="31"/>
      <c r="DV109" s="31"/>
      <c r="DW109" s="31"/>
      <c r="DX109" s="31"/>
      <c r="DY109" s="31"/>
      <c r="DZ109" s="31"/>
      <c r="EA109" s="31"/>
      <c r="EB109" s="31"/>
      <c r="EC109" s="31"/>
      <c r="ED109" s="31"/>
      <c r="EE109" s="31"/>
      <c r="EF109" s="31"/>
      <c r="EG109" s="31"/>
      <c r="EH109" s="31"/>
      <c r="EI109" s="31"/>
      <c r="EJ109" s="31"/>
      <c r="EK109" s="31"/>
      <c r="EL109" s="31"/>
      <c r="EM109" s="31"/>
      <c r="EN109" s="31"/>
      <c r="EO109" s="31"/>
      <c r="EP109" s="31"/>
      <c r="EQ109" s="31"/>
      <c r="ER109" s="31"/>
      <c r="ES109" s="31"/>
      <c r="ET109" s="31"/>
      <c r="EU109" s="31"/>
      <c r="EV109" s="31"/>
      <c r="EW109" s="31"/>
      <c r="EX109" s="31"/>
      <c r="EY109" s="31"/>
      <c r="EZ109" s="31"/>
      <c r="FA109" s="31"/>
      <c r="FB109" s="31"/>
      <c r="FC109" s="31"/>
      <c r="FD109" s="31"/>
      <c r="FE109" s="31"/>
      <c r="FF109" s="31"/>
      <c r="FG109" s="31"/>
      <c r="FH109" s="31"/>
      <c r="FI109" s="31"/>
      <c r="FJ109" s="31"/>
      <c r="FK109" s="31"/>
      <c r="FL109" s="31"/>
      <c r="FM109" s="31"/>
      <c r="FN109" s="31"/>
      <c r="FO109" s="31"/>
      <c r="FP109" s="31"/>
      <c r="FQ109" s="31"/>
      <c r="FR109" s="31"/>
      <c r="FS109" s="31"/>
      <c r="FT109" s="31"/>
      <c r="FU109" s="31"/>
      <c r="FV109" s="31"/>
      <c r="FW109" s="31"/>
      <c r="FX109" s="31"/>
      <c r="FY109" s="31"/>
      <c r="FZ109" s="31"/>
      <c r="GA109" s="31"/>
      <c r="GB109" s="31"/>
      <c r="GC109" s="31"/>
      <c r="GD109" s="31"/>
      <c r="GE109" s="31"/>
      <c r="GF109" s="31"/>
      <c r="GG109" s="31"/>
      <c r="GH109" s="31"/>
      <c r="GI109" s="31"/>
      <c r="GJ109" s="31"/>
      <c r="GK109" s="31"/>
      <c r="GL109" s="31"/>
      <c r="GM109" s="31"/>
      <c r="GN109" s="31"/>
      <c r="GO109" s="31"/>
      <c r="GP109" s="31"/>
      <c r="GQ109" s="31"/>
      <c r="GR109" s="31"/>
      <c r="GS109" s="31"/>
      <c r="GT109" s="31"/>
      <c r="GU109" s="31"/>
      <c r="GV109" s="31"/>
      <c r="GW109" s="31"/>
      <c r="GX109" s="31"/>
      <c r="GY109" s="31"/>
      <c r="GZ109" s="31"/>
      <c r="HA109" s="31"/>
      <c r="HB109" s="31"/>
      <c r="HC109" s="31"/>
      <c r="HD109" s="31"/>
      <c r="HE109" s="31"/>
      <c r="HF109" s="31"/>
      <c r="HG109" s="31"/>
      <c r="HH109" s="31"/>
      <c r="HI109" s="31"/>
      <c r="HJ109" s="31"/>
      <c r="HK109" s="31"/>
      <c r="HL109" s="31"/>
      <c r="HM109" s="31"/>
      <c r="HN109" s="31"/>
      <c r="HO109" s="31"/>
      <c r="HP109" s="31"/>
      <c r="HQ109" s="31"/>
      <c r="HR109" s="31"/>
      <c r="HS109" s="31"/>
      <c r="HT109" s="31"/>
      <c r="HU109" s="31"/>
      <c r="HV109" s="31"/>
      <c r="HW109" s="31"/>
      <c r="HX109" s="31"/>
      <c r="HY109" s="31"/>
      <c r="HZ109" s="31"/>
      <c r="IA109" s="31"/>
      <c r="IB109" s="31"/>
      <c r="IC109" s="31"/>
      <c r="ID109" s="31"/>
      <c r="IE109" s="31"/>
      <c r="IF109" s="31"/>
      <c r="IG109" s="31"/>
      <c r="IH109" s="31"/>
      <c r="II109" s="31"/>
      <c r="IJ109" s="31"/>
      <c r="IK109" s="31"/>
      <c r="IL109" s="31"/>
      <c r="IM109" s="31"/>
      <c r="IN109" s="31"/>
      <c r="IO109" s="31"/>
      <c r="IP109" s="31"/>
      <c r="IQ109" s="31"/>
    </row>
    <row r="110" spans="1:251" s="115" customFormat="1" x14ac:dyDescent="0.2">
      <c r="A110" s="70"/>
      <c r="B110" s="70">
        <v>4</v>
      </c>
      <c r="C110" s="70"/>
      <c r="D110" s="46" t="s">
        <v>1124</v>
      </c>
      <c r="E110" s="47"/>
      <c r="F110" s="48"/>
      <c r="G110" s="44"/>
      <c r="H110" s="46" t="str">
        <f t="shared" si="6"/>
        <v>２９人</v>
      </c>
      <c r="I110" s="70"/>
      <c r="J110" s="49"/>
      <c r="K110" s="50" t="str">
        <f t="shared" si="9"/>
        <v/>
      </c>
      <c r="L110" s="48"/>
      <c r="M110" s="45"/>
      <c r="N110" s="31"/>
      <c r="O110" s="31"/>
      <c r="P110" s="31"/>
      <c r="Q110" s="31"/>
      <c r="R110" s="31"/>
      <c r="S110" s="31"/>
      <c r="T110" s="31"/>
      <c r="U110" s="31"/>
      <c r="V110" s="31"/>
      <c r="W110" s="31"/>
      <c r="X110" s="31"/>
      <c r="Y110" s="31"/>
      <c r="Z110" s="31"/>
      <c r="AA110" s="31"/>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c r="BM110" s="31"/>
      <c r="BN110" s="31"/>
      <c r="BO110" s="31"/>
      <c r="BP110" s="31"/>
      <c r="BQ110" s="31"/>
      <c r="BR110" s="31"/>
      <c r="BS110" s="31"/>
      <c r="BT110" s="31"/>
      <c r="BU110" s="31"/>
      <c r="BV110" s="31"/>
      <c r="BW110" s="31"/>
      <c r="BX110" s="31"/>
      <c r="BY110" s="31"/>
      <c r="BZ110" s="31"/>
      <c r="CA110" s="31"/>
      <c r="CB110" s="31"/>
      <c r="CC110" s="31"/>
      <c r="CD110" s="31"/>
      <c r="CE110" s="31"/>
      <c r="CF110" s="31"/>
      <c r="CG110" s="31"/>
      <c r="CH110" s="31"/>
      <c r="CI110" s="31"/>
      <c r="CJ110" s="31"/>
      <c r="CK110" s="31"/>
      <c r="CL110" s="31"/>
      <c r="CM110" s="31"/>
      <c r="CN110" s="31"/>
      <c r="CO110" s="31"/>
      <c r="CP110" s="31"/>
      <c r="CQ110" s="31"/>
      <c r="CR110" s="31"/>
      <c r="CS110" s="31"/>
      <c r="CT110" s="31"/>
      <c r="CU110" s="31"/>
      <c r="CV110" s="31"/>
      <c r="CW110" s="31"/>
      <c r="CX110" s="31"/>
      <c r="CY110" s="31"/>
      <c r="CZ110" s="31"/>
      <c r="DA110" s="31"/>
      <c r="DB110" s="31"/>
      <c r="DC110" s="31"/>
      <c r="DD110" s="31"/>
      <c r="DE110" s="31"/>
      <c r="DF110" s="31"/>
      <c r="DG110" s="31"/>
      <c r="DH110" s="31"/>
      <c r="DI110" s="31"/>
      <c r="DJ110" s="31"/>
      <c r="DK110" s="31"/>
      <c r="DL110" s="31"/>
      <c r="DM110" s="31"/>
      <c r="DN110" s="31"/>
      <c r="DO110" s="31"/>
      <c r="DP110" s="31"/>
      <c r="DQ110" s="31"/>
      <c r="DR110" s="31"/>
      <c r="DS110" s="31"/>
      <c r="DT110" s="31"/>
      <c r="DU110" s="31"/>
      <c r="DV110" s="31"/>
      <c r="DW110" s="31"/>
      <c r="DX110" s="31"/>
      <c r="DY110" s="31"/>
      <c r="DZ110" s="31"/>
      <c r="EA110" s="31"/>
      <c r="EB110" s="31"/>
      <c r="EC110" s="31"/>
      <c r="ED110" s="31"/>
      <c r="EE110" s="31"/>
      <c r="EF110" s="31"/>
      <c r="EG110" s="31"/>
      <c r="EH110" s="31"/>
      <c r="EI110" s="31"/>
      <c r="EJ110" s="31"/>
      <c r="EK110" s="31"/>
      <c r="EL110" s="31"/>
      <c r="EM110" s="31"/>
      <c r="EN110" s="31"/>
      <c r="EO110" s="31"/>
      <c r="EP110" s="31"/>
      <c r="EQ110" s="31"/>
      <c r="ER110" s="31"/>
      <c r="ES110" s="31"/>
      <c r="ET110" s="31"/>
      <c r="EU110" s="31"/>
      <c r="EV110" s="31"/>
      <c r="EW110" s="31"/>
      <c r="EX110" s="31"/>
      <c r="EY110" s="31"/>
      <c r="EZ110" s="31"/>
      <c r="FA110" s="31"/>
      <c r="FB110" s="31"/>
      <c r="FC110" s="31"/>
      <c r="FD110" s="31"/>
      <c r="FE110" s="31"/>
      <c r="FF110" s="31"/>
      <c r="FG110" s="31"/>
      <c r="FH110" s="31"/>
      <c r="FI110" s="31"/>
      <c r="FJ110" s="31"/>
      <c r="FK110" s="31"/>
      <c r="FL110" s="31"/>
      <c r="FM110" s="31"/>
      <c r="FN110" s="31"/>
      <c r="FO110" s="31"/>
      <c r="FP110" s="31"/>
      <c r="FQ110" s="31"/>
      <c r="FR110" s="31"/>
      <c r="FS110" s="31"/>
      <c r="FT110" s="31"/>
      <c r="FU110" s="31"/>
      <c r="FV110" s="31"/>
      <c r="FW110" s="31"/>
      <c r="FX110" s="31"/>
      <c r="FY110" s="31"/>
      <c r="FZ110" s="31"/>
      <c r="GA110" s="31"/>
      <c r="GB110" s="31"/>
      <c r="GC110" s="31"/>
      <c r="GD110" s="31"/>
      <c r="GE110" s="31"/>
      <c r="GF110" s="31"/>
      <c r="GG110" s="31"/>
      <c r="GH110" s="31"/>
      <c r="GI110" s="31"/>
      <c r="GJ110" s="31"/>
      <c r="GK110" s="31"/>
      <c r="GL110" s="31"/>
      <c r="GM110" s="31"/>
      <c r="GN110" s="31"/>
      <c r="GO110" s="31"/>
      <c r="GP110" s="31"/>
      <c r="GQ110" s="31"/>
      <c r="GR110" s="31"/>
      <c r="GS110" s="31"/>
      <c r="GT110" s="31"/>
      <c r="GU110" s="31"/>
      <c r="GV110" s="31"/>
      <c r="GW110" s="31"/>
      <c r="GX110" s="31"/>
      <c r="GY110" s="31"/>
      <c r="GZ110" s="31"/>
      <c r="HA110" s="31"/>
      <c r="HB110" s="31"/>
      <c r="HC110" s="31"/>
      <c r="HD110" s="31"/>
      <c r="HE110" s="31"/>
      <c r="HF110" s="31"/>
      <c r="HG110" s="31"/>
      <c r="HH110" s="31"/>
      <c r="HI110" s="31"/>
      <c r="HJ110" s="31"/>
      <c r="HK110" s="31"/>
      <c r="HL110" s="31"/>
      <c r="HM110" s="31"/>
      <c r="HN110" s="31"/>
      <c r="HO110" s="31"/>
      <c r="HP110" s="31"/>
      <c r="HQ110" s="31"/>
      <c r="HR110" s="31"/>
      <c r="HS110" s="31"/>
      <c r="HT110" s="31"/>
      <c r="HU110" s="31"/>
      <c r="HV110" s="31"/>
      <c r="HW110" s="31"/>
      <c r="HX110" s="31"/>
      <c r="HY110" s="31"/>
      <c r="HZ110" s="31"/>
      <c r="IA110" s="31"/>
      <c r="IB110" s="31"/>
      <c r="IC110" s="31"/>
      <c r="ID110" s="31"/>
      <c r="IE110" s="31"/>
      <c r="IF110" s="31"/>
      <c r="IG110" s="31"/>
      <c r="IH110" s="31"/>
      <c r="II110" s="31"/>
      <c r="IJ110" s="31"/>
      <c r="IK110" s="31"/>
      <c r="IL110" s="31"/>
      <c r="IM110" s="31"/>
      <c r="IN110" s="31"/>
      <c r="IO110" s="31"/>
      <c r="IP110" s="31"/>
      <c r="IQ110" s="31"/>
    </row>
    <row r="111" spans="1:251" s="115" customFormat="1" x14ac:dyDescent="0.2">
      <c r="A111" s="78" t="s">
        <v>69</v>
      </c>
      <c r="B111" s="78" t="s">
        <v>70</v>
      </c>
      <c r="C111" s="31" t="s">
        <v>71</v>
      </c>
      <c r="D111" s="29" t="s">
        <v>68</v>
      </c>
      <c r="E111" s="30"/>
      <c r="F111" s="77" t="str">
        <f t="shared" ref="F111:F139" si="14">A111</f>
        <v>け０１</v>
      </c>
      <c r="G111" s="31" t="str">
        <f t="shared" ref="G111:G139" si="15">B111&amp;C111</f>
        <v>稲岡和紀</v>
      </c>
      <c r="H111" s="31" t="s">
        <v>627</v>
      </c>
      <c r="I111" s="29" t="s">
        <v>16</v>
      </c>
      <c r="J111" s="34">
        <v>1978</v>
      </c>
      <c r="K111" s="33">
        <f t="shared" si="9"/>
        <v>48</v>
      </c>
      <c r="L111" s="31" t="str">
        <f t="shared" ref="L111:L139" si="16">IF(G111="","",IF(COUNTIF($G$4:$G$109,G111)&gt;1,"2重登録","OK"))</f>
        <v>OK</v>
      </c>
      <c r="M111" s="82" t="s">
        <v>22</v>
      </c>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c r="BK111" s="31"/>
      <c r="BL111" s="31"/>
      <c r="BM111" s="31"/>
      <c r="BN111" s="31"/>
      <c r="BO111" s="31"/>
      <c r="BP111" s="31"/>
      <c r="BQ111" s="31"/>
      <c r="BR111" s="31"/>
      <c r="BS111" s="31"/>
      <c r="BT111" s="31"/>
      <c r="BU111" s="31"/>
      <c r="BV111" s="31"/>
      <c r="BW111" s="31"/>
      <c r="BX111" s="31"/>
      <c r="BY111" s="31"/>
      <c r="BZ111" s="31"/>
      <c r="CA111" s="31"/>
      <c r="CB111" s="31"/>
      <c r="CC111" s="31"/>
      <c r="CD111" s="31"/>
      <c r="CE111" s="31"/>
      <c r="CF111" s="31"/>
      <c r="CG111" s="31"/>
      <c r="CH111" s="31"/>
      <c r="CI111" s="31"/>
      <c r="CJ111" s="31"/>
      <c r="CK111" s="31"/>
      <c r="CL111" s="31"/>
      <c r="CM111" s="31"/>
      <c r="CN111" s="31"/>
      <c r="CO111" s="31"/>
      <c r="CP111" s="31"/>
      <c r="CQ111" s="31"/>
      <c r="CR111" s="31"/>
      <c r="CS111" s="31"/>
      <c r="CT111" s="31"/>
      <c r="CU111" s="31"/>
      <c r="CV111" s="31"/>
      <c r="CW111" s="31"/>
      <c r="CX111" s="31"/>
      <c r="CY111" s="31"/>
      <c r="CZ111" s="31"/>
      <c r="DA111" s="31"/>
      <c r="DB111" s="31"/>
      <c r="DC111" s="31"/>
      <c r="DD111" s="31"/>
      <c r="DE111" s="31"/>
      <c r="DF111" s="31"/>
      <c r="DG111" s="31"/>
      <c r="DH111" s="31"/>
      <c r="DI111" s="31"/>
      <c r="DJ111" s="31"/>
      <c r="DK111" s="31"/>
      <c r="DL111" s="31"/>
      <c r="DM111" s="31"/>
      <c r="DN111" s="31"/>
      <c r="DO111" s="31"/>
      <c r="DP111" s="31"/>
      <c r="DQ111" s="31"/>
      <c r="DR111" s="31"/>
      <c r="DS111" s="31"/>
      <c r="DT111" s="31"/>
      <c r="DU111" s="31"/>
      <c r="DV111" s="31"/>
      <c r="DW111" s="31"/>
      <c r="DX111" s="31"/>
      <c r="DY111" s="31"/>
      <c r="DZ111" s="31"/>
      <c r="EA111" s="31"/>
      <c r="EB111" s="31"/>
      <c r="EC111" s="31"/>
      <c r="ED111" s="31"/>
      <c r="EE111" s="31"/>
      <c r="EF111" s="31"/>
      <c r="EG111" s="31"/>
      <c r="EH111" s="31"/>
      <c r="EI111" s="31"/>
      <c r="EJ111" s="31"/>
      <c r="EK111" s="31"/>
      <c r="EL111" s="31"/>
      <c r="EM111" s="31"/>
      <c r="EN111" s="31"/>
      <c r="EO111" s="31"/>
      <c r="EP111" s="31"/>
      <c r="EQ111" s="31"/>
      <c r="ER111" s="31"/>
      <c r="ES111" s="31"/>
      <c r="ET111" s="31"/>
      <c r="EU111" s="31"/>
      <c r="EV111" s="31"/>
      <c r="EW111" s="31"/>
      <c r="EX111" s="31"/>
      <c r="EY111" s="31"/>
      <c r="EZ111" s="31"/>
      <c r="FA111" s="31"/>
      <c r="FB111" s="31"/>
      <c r="FC111" s="31"/>
      <c r="FD111" s="31"/>
      <c r="FE111" s="31"/>
      <c r="FF111" s="31"/>
      <c r="FG111" s="31"/>
      <c r="FH111" s="31"/>
      <c r="FI111" s="31"/>
      <c r="FJ111" s="31"/>
      <c r="FK111" s="31"/>
      <c r="FL111" s="31"/>
      <c r="FM111" s="31"/>
      <c r="FN111" s="31"/>
      <c r="FO111" s="31"/>
      <c r="FP111" s="31"/>
      <c r="FQ111" s="31"/>
      <c r="FR111" s="31"/>
      <c r="FS111" s="31"/>
      <c r="FT111" s="31"/>
      <c r="FU111" s="31"/>
      <c r="FV111" s="31"/>
      <c r="FW111" s="31"/>
      <c r="FX111" s="31"/>
      <c r="FY111" s="31"/>
      <c r="FZ111" s="31"/>
      <c r="GA111" s="31"/>
      <c r="GB111" s="31"/>
      <c r="GC111" s="31"/>
      <c r="GD111" s="31"/>
      <c r="GE111" s="31"/>
      <c r="GF111" s="31"/>
      <c r="GG111" s="31"/>
      <c r="GH111" s="31"/>
      <c r="GI111" s="31"/>
      <c r="GJ111" s="31"/>
      <c r="GK111" s="31"/>
      <c r="GL111" s="31"/>
      <c r="GM111" s="31"/>
      <c r="GN111" s="31"/>
      <c r="GO111" s="31"/>
      <c r="GP111" s="31"/>
      <c r="GQ111" s="31"/>
      <c r="GR111" s="31"/>
      <c r="GS111" s="31"/>
      <c r="GT111" s="31"/>
      <c r="GU111" s="31"/>
      <c r="GV111" s="31"/>
      <c r="GW111" s="31"/>
      <c r="GX111" s="31"/>
      <c r="GY111" s="31"/>
      <c r="GZ111" s="31"/>
      <c r="HA111" s="31"/>
      <c r="HB111" s="31"/>
      <c r="HC111" s="31"/>
      <c r="HD111" s="31"/>
      <c r="HE111" s="31"/>
      <c r="HF111" s="31"/>
      <c r="HG111" s="31"/>
      <c r="HH111" s="31"/>
      <c r="HI111" s="31"/>
      <c r="HJ111" s="31"/>
      <c r="HK111" s="31"/>
      <c r="HL111" s="31"/>
      <c r="HM111" s="31"/>
      <c r="HN111" s="31"/>
      <c r="HO111" s="31"/>
      <c r="HP111" s="31"/>
      <c r="HQ111" s="31"/>
      <c r="HR111" s="31"/>
      <c r="HS111" s="31"/>
      <c r="HT111" s="31"/>
      <c r="HU111" s="31"/>
      <c r="HV111" s="31"/>
      <c r="HW111" s="31"/>
      <c r="HX111" s="31"/>
      <c r="HY111" s="31"/>
      <c r="HZ111" s="31"/>
      <c r="IA111" s="31"/>
      <c r="IB111" s="31"/>
      <c r="IC111" s="31"/>
      <c r="ID111" s="31"/>
      <c r="IE111" s="31"/>
      <c r="IF111" s="31"/>
      <c r="IG111" s="31"/>
      <c r="IH111" s="31"/>
      <c r="II111" s="31"/>
      <c r="IJ111" s="31"/>
      <c r="IK111" s="31"/>
      <c r="IL111" s="31"/>
      <c r="IM111" s="31"/>
      <c r="IN111" s="31"/>
      <c r="IO111" s="31"/>
      <c r="IP111" s="31"/>
      <c r="IQ111" s="31"/>
    </row>
    <row r="112" spans="1:251" s="115" customFormat="1" x14ac:dyDescent="0.2">
      <c r="A112" s="78" t="s">
        <v>628</v>
      </c>
      <c r="B112" s="78" t="s">
        <v>73</v>
      </c>
      <c r="C112" s="31" t="s">
        <v>75</v>
      </c>
      <c r="D112" s="29" t="s">
        <v>68</v>
      </c>
      <c r="E112" s="30"/>
      <c r="F112" s="77" t="str">
        <f t="shared" si="14"/>
        <v>け０２</v>
      </c>
      <c r="G112" s="31" t="str">
        <f t="shared" si="15"/>
        <v>上村　武</v>
      </c>
      <c r="H112" s="31" t="s">
        <v>627</v>
      </c>
      <c r="I112" s="29" t="s">
        <v>16</v>
      </c>
      <c r="J112" s="34">
        <v>1978</v>
      </c>
      <c r="K112" s="33">
        <f t="shared" si="9"/>
        <v>48</v>
      </c>
      <c r="L112" s="31" t="str">
        <f t="shared" si="16"/>
        <v>OK</v>
      </c>
      <c r="M112" s="31" t="s">
        <v>17</v>
      </c>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c r="BT112" s="31"/>
      <c r="BU112" s="31"/>
      <c r="BV112" s="31"/>
      <c r="BW112" s="31"/>
      <c r="BX112" s="31"/>
      <c r="BY112" s="31"/>
      <c r="BZ112" s="31"/>
      <c r="CA112" s="31"/>
      <c r="CB112" s="31"/>
      <c r="CC112" s="31"/>
      <c r="CD112" s="31"/>
      <c r="CE112" s="31"/>
      <c r="CF112" s="31"/>
      <c r="CG112" s="31"/>
      <c r="CH112" s="31"/>
      <c r="CI112" s="31"/>
      <c r="CJ112" s="31"/>
      <c r="CK112" s="31"/>
      <c r="CL112" s="31"/>
      <c r="CM112" s="31"/>
      <c r="CN112" s="31"/>
      <c r="CO112" s="31"/>
      <c r="CP112" s="31"/>
      <c r="CQ112" s="31"/>
      <c r="CR112" s="31"/>
      <c r="CS112" s="31"/>
      <c r="CT112" s="31"/>
      <c r="CU112" s="31"/>
      <c r="CV112" s="31"/>
      <c r="CW112" s="31"/>
      <c r="CX112" s="31"/>
      <c r="CY112" s="31"/>
      <c r="CZ112" s="31"/>
      <c r="DA112" s="31"/>
      <c r="DB112" s="31"/>
      <c r="DC112" s="31"/>
      <c r="DD112" s="31"/>
      <c r="DE112" s="31"/>
      <c r="DF112" s="31"/>
      <c r="DG112" s="31"/>
      <c r="DH112" s="31"/>
      <c r="DI112" s="31"/>
      <c r="DJ112" s="31"/>
      <c r="DK112" s="31"/>
      <c r="DL112" s="31"/>
      <c r="DM112" s="31"/>
      <c r="DN112" s="31"/>
      <c r="DO112" s="31"/>
      <c r="DP112" s="31"/>
      <c r="DQ112" s="31"/>
      <c r="DR112" s="31"/>
      <c r="DS112" s="31"/>
      <c r="DT112" s="31"/>
      <c r="DU112" s="31"/>
      <c r="DV112" s="31"/>
      <c r="DW112" s="31"/>
      <c r="DX112" s="31"/>
      <c r="DY112" s="31"/>
      <c r="DZ112" s="31"/>
      <c r="EA112" s="31"/>
      <c r="EB112" s="31"/>
      <c r="EC112" s="31"/>
      <c r="ED112" s="31"/>
      <c r="EE112" s="31"/>
      <c r="EF112" s="31"/>
      <c r="EG112" s="31"/>
      <c r="EH112" s="31"/>
      <c r="EI112" s="31"/>
      <c r="EJ112" s="31"/>
      <c r="EK112" s="31"/>
      <c r="EL112" s="31"/>
      <c r="EM112" s="31"/>
      <c r="EN112" s="31"/>
      <c r="EO112" s="31"/>
      <c r="EP112" s="31"/>
      <c r="EQ112" s="31"/>
      <c r="ER112" s="31"/>
      <c r="ES112" s="31"/>
      <c r="ET112" s="31"/>
      <c r="EU112" s="31"/>
      <c r="EV112" s="31"/>
      <c r="EW112" s="31"/>
      <c r="EX112" s="31"/>
      <c r="EY112" s="31"/>
      <c r="EZ112" s="31"/>
      <c r="FA112" s="31"/>
      <c r="FB112" s="31"/>
      <c r="FC112" s="31"/>
      <c r="FD112" s="31"/>
      <c r="FE112" s="31"/>
      <c r="FF112" s="31"/>
      <c r="FG112" s="31"/>
      <c r="FH112" s="31"/>
      <c r="FI112" s="31"/>
      <c r="FJ112" s="31"/>
      <c r="FK112" s="31"/>
      <c r="FL112" s="31"/>
      <c r="FM112" s="31"/>
      <c r="FN112" s="31"/>
      <c r="FO112" s="31"/>
      <c r="FP112" s="31"/>
      <c r="FQ112" s="31"/>
      <c r="FR112" s="31"/>
      <c r="FS112" s="31"/>
      <c r="FT112" s="31"/>
      <c r="FU112" s="31"/>
      <c r="FV112" s="31"/>
      <c r="FW112" s="31"/>
      <c r="FX112" s="31"/>
      <c r="FY112" s="31"/>
      <c r="FZ112" s="31"/>
      <c r="GA112" s="31"/>
      <c r="GB112" s="31"/>
      <c r="GC112" s="31"/>
      <c r="GD112" s="31"/>
      <c r="GE112" s="31"/>
      <c r="GF112" s="31"/>
      <c r="GG112" s="31"/>
      <c r="GH112" s="31"/>
      <c r="GI112" s="31"/>
      <c r="GJ112" s="31"/>
      <c r="GK112" s="31"/>
      <c r="GL112" s="31"/>
      <c r="GM112" s="31"/>
      <c r="GN112" s="31"/>
      <c r="GO112" s="31"/>
      <c r="GP112" s="31"/>
      <c r="GQ112" s="31"/>
      <c r="GR112" s="31"/>
      <c r="GS112" s="31"/>
      <c r="GT112" s="31"/>
      <c r="GU112" s="31"/>
      <c r="GV112" s="31"/>
      <c r="GW112" s="31"/>
      <c r="GX112" s="31"/>
      <c r="GY112" s="31"/>
      <c r="GZ112" s="31"/>
      <c r="HA112" s="31"/>
      <c r="HB112" s="31"/>
      <c r="HC112" s="31"/>
      <c r="HD112" s="31"/>
      <c r="HE112" s="31"/>
      <c r="HF112" s="31"/>
      <c r="HG112" s="31"/>
      <c r="HH112" s="31"/>
      <c r="HI112" s="31"/>
      <c r="HJ112" s="31"/>
      <c r="HK112" s="31"/>
      <c r="HL112" s="31"/>
      <c r="HM112" s="31"/>
      <c r="HN112" s="31"/>
      <c r="HO112" s="31"/>
      <c r="HP112" s="31"/>
      <c r="HQ112" s="31"/>
      <c r="HR112" s="31"/>
      <c r="HS112" s="31"/>
      <c r="HT112" s="31"/>
      <c r="HU112" s="31"/>
      <c r="HV112" s="31"/>
      <c r="HW112" s="31"/>
      <c r="HX112" s="31"/>
      <c r="HY112" s="31"/>
      <c r="HZ112" s="31"/>
      <c r="IA112" s="31"/>
      <c r="IB112" s="31"/>
      <c r="IC112" s="31"/>
      <c r="ID112" s="31"/>
      <c r="IE112" s="31"/>
      <c r="IF112" s="31"/>
      <c r="IG112" s="31"/>
      <c r="IH112" s="31"/>
      <c r="II112" s="31"/>
      <c r="IJ112" s="31"/>
      <c r="IK112" s="31"/>
      <c r="IL112" s="31"/>
      <c r="IM112" s="31"/>
      <c r="IN112" s="31"/>
      <c r="IO112" s="31"/>
      <c r="IP112" s="31"/>
      <c r="IQ112" s="31"/>
    </row>
    <row r="113" spans="1:251" s="115" customFormat="1" x14ac:dyDescent="0.2">
      <c r="A113" s="78" t="s">
        <v>72</v>
      </c>
      <c r="B113" s="83" t="s">
        <v>19</v>
      </c>
      <c r="C113" s="36" t="s">
        <v>77</v>
      </c>
      <c r="D113" s="31" t="s">
        <v>68</v>
      </c>
      <c r="E113" s="30"/>
      <c r="F113" s="77" t="str">
        <f t="shared" si="14"/>
        <v>け０３</v>
      </c>
      <c r="G113" s="31" t="str">
        <f t="shared" si="15"/>
        <v>川上悠作</v>
      </c>
      <c r="H113" s="31" t="s">
        <v>627</v>
      </c>
      <c r="I113" s="29" t="s">
        <v>16</v>
      </c>
      <c r="J113" s="32">
        <v>2000</v>
      </c>
      <c r="K113" s="33">
        <f t="shared" si="9"/>
        <v>26</v>
      </c>
      <c r="L113" s="31" t="str">
        <f t="shared" si="16"/>
        <v>OK</v>
      </c>
      <c r="M113" s="82" t="s">
        <v>22</v>
      </c>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c r="BT113" s="31"/>
      <c r="BU113" s="31"/>
      <c r="BV113" s="31"/>
      <c r="BW113" s="31"/>
      <c r="BX113" s="31"/>
      <c r="BY113" s="31"/>
      <c r="BZ113" s="31"/>
      <c r="CA113" s="31"/>
      <c r="CB113" s="31"/>
      <c r="CC113" s="31"/>
      <c r="CD113" s="31"/>
      <c r="CE113" s="31"/>
      <c r="CF113" s="31"/>
      <c r="CG113" s="31"/>
      <c r="CH113" s="31"/>
      <c r="CI113" s="31"/>
      <c r="CJ113" s="31"/>
      <c r="CK113" s="31"/>
      <c r="CL113" s="31"/>
      <c r="CM113" s="31"/>
      <c r="CN113" s="31"/>
      <c r="CO113" s="31"/>
      <c r="CP113" s="31"/>
      <c r="CQ113" s="31"/>
      <c r="CR113" s="31"/>
      <c r="CS113" s="31"/>
      <c r="CT113" s="31"/>
      <c r="CU113" s="31"/>
      <c r="CV113" s="31"/>
      <c r="CW113" s="31"/>
      <c r="CX113" s="31"/>
      <c r="CY113" s="31"/>
      <c r="CZ113" s="31"/>
      <c r="DA113" s="31"/>
      <c r="DB113" s="31"/>
      <c r="DC113" s="31"/>
      <c r="DD113" s="31"/>
      <c r="DE113" s="31"/>
      <c r="DF113" s="31"/>
      <c r="DG113" s="31"/>
      <c r="DH113" s="31"/>
      <c r="DI113" s="31"/>
      <c r="DJ113" s="31"/>
      <c r="DK113" s="31"/>
      <c r="DL113" s="31"/>
      <c r="DM113" s="31"/>
      <c r="DN113" s="31"/>
      <c r="DO113" s="31"/>
      <c r="DP113" s="31"/>
      <c r="DQ113" s="31"/>
      <c r="DR113" s="31"/>
      <c r="DS113" s="31"/>
      <c r="DT113" s="31"/>
      <c r="DU113" s="31"/>
      <c r="DV113" s="31"/>
      <c r="DW113" s="31"/>
      <c r="DX113" s="31"/>
      <c r="DY113" s="31"/>
      <c r="DZ113" s="31"/>
      <c r="EA113" s="31"/>
      <c r="EB113" s="31"/>
      <c r="EC113" s="31"/>
      <c r="ED113" s="31"/>
      <c r="EE113" s="31"/>
      <c r="EF113" s="31"/>
      <c r="EG113" s="31"/>
      <c r="EH113" s="31"/>
      <c r="EI113" s="31"/>
      <c r="EJ113" s="31"/>
      <c r="EK113" s="31"/>
      <c r="EL113" s="31"/>
      <c r="EM113" s="31"/>
      <c r="EN113" s="31"/>
      <c r="EO113" s="31"/>
      <c r="EP113" s="31"/>
      <c r="EQ113" s="31"/>
      <c r="ER113" s="31"/>
      <c r="ES113" s="31"/>
      <c r="ET113" s="31"/>
      <c r="EU113" s="31"/>
      <c r="EV113" s="31"/>
      <c r="EW113" s="31"/>
      <c r="EX113" s="31"/>
      <c r="EY113" s="31"/>
      <c r="EZ113" s="31"/>
      <c r="FA113" s="31"/>
      <c r="FB113" s="31"/>
      <c r="FC113" s="31"/>
      <c r="FD113" s="31"/>
      <c r="FE113" s="31"/>
      <c r="FF113" s="31"/>
      <c r="FG113" s="31"/>
      <c r="FH113" s="31"/>
      <c r="FI113" s="31"/>
      <c r="FJ113" s="31"/>
      <c r="FK113" s="31"/>
      <c r="FL113" s="31"/>
      <c r="FM113" s="31"/>
      <c r="FN113" s="31"/>
      <c r="FO113" s="31"/>
      <c r="FP113" s="31"/>
      <c r="FQ113" s="31"/>
      <c r="FR113" s="31"/>
      <c r="FS113" s="31"/>
      <c r="FT113" s="31"/>
      <c r="FU113" s="31"/>
      <c r="FV113" s="31"/>
      <c r="FW113" s="31"/>
      <c r="FX113" s="31"/>
      <c r="FY113" s="31"/>
      <c r="FZ113" s="31"/>
      <c r="GA113" s="31"/>
      <c r="GB113" s="31"/>
      <c r="GC113" s="31"/>
      <c r="GD113" s="31"/>
      <c r="GE113" s="31"/>
      <c r="GF113" s="31"/>
      <c r="GG113" s="31"/>
      <c r="GH113" s="31"/>
      <c r="GI113" s="31"/>
      <c r="GJ113" s="31"/>
      <c r="GK113" s="31"/>
      <c r="GL113" s="31"/>
      <c r="GM113" s="31"/>
      <c r="GN113" s="31"/>
      <c r="GO113" s="31"/>
      <c r="GP113" s="31"/>
      <c r="GQ113" s="31"/>
      <c r="GR113" s="31"/>
      <c r="GS113" s="31"/>
      <c r="GT113" s="31"/>
      <c r="GU113" s="31"/>
      <c r="GV113" s="31"/>
      <c r="GW113" s="31"/>
      <c r="GX113" s="31"/>
      <c r="GY113" s="31"/>
      <c r="GZ113" s="31"/>
      <c r="HA113" s="31"/>
      <c r="HB113" s="31"/>
      <c r="HC113" s="31"/>
      <c r="HD113" s="31"/>
      <c r="HE113" s="31"/>
      <c r="HF113" s="31"/>
      <c r="HG113" s="31"/>
      <c r="HH113" s="31"/>
      <c r="HI113" s="31"/>
      <c r="HJ113" s="31"/>
      <c r="HK113" s="31"/>
      <c r="HL113" s="31"/>
      <c r="HM113" s="31"/>
      <c r="HN113" s="31"/>
      <c r="HO113" s="31"/>
      <c r="HP113" s="31"/>
      <c r="HQ113" s="31"/>
      <c r="HR113" s="31"/>
      <c r="HS113" s="31"/>
      <c r="HT113" s="31"/>
      <c r="HU113" s="31"/>
      <c r="HV113" s="31"/>
      <c r="HW113" s="31"/>
      <c r="HX113" s="31"/>
      <c r="HY113" s="31"/>
      <c r="HZ113" s="31"/>
      <c r="IA113" s="31"/>
      <c r="IB113" s="31"/>
      <c r="IC113" s="31"/>
      <c r="ID113" s="31"/>
      <c r="IE113" s="31"/>
      <c r="IF113" s="31"/>
      <c r="IG113" s="31"/>
      <c r="IH113" s="31"/>
      <c r="II113" s="31"/>
      <c r="IJ113" s="31"/>
      <c r="IK113" s="31"/>
      <c r="IL113" s="31"/>
      <c r="IM113" s="31"/>
      <c r="IN113" s="31"/>
      <c r="IO113" s="31"/>
      <c r="IP113" s="31"/>
      <c r="IQ113" s="31"/>
    </row>
    <row r="114" spans="1:251" s="115" customFormat="1" x14ac:dyDescent="0.2">
      <c r="A114" s="78" t="s">
        <v>74</v>
      </c>
      <c r="B114" s="78" t="s">
        <v>83</v>
      </c>
      <c r="C114" s="29" t="s">
        <v>84</v>
      </c>
      <c r="D114" s="31" t="s">
        <v>68</v>
      </c>
      <c r="E114" s="30"/>
      <c r="F114" s="77" t="str">
        <f t="shared" si="14"/>
        <v>け０４</v>
      </c>
      <c r="G114" s="31" t="str">
        <f t="shared" si="15"/>
        <v>坪田真嘉</v>
      </c>
      <c r="H114" s="31" t="s">
        <v>627</v>
      </c>
      <c r="I114" s="29" t="s">
        <v>16</v>
      </c>
      <c r="J114" s="32">
        <v>1976</v>
      </c>
      <c r="K114" s="33">
        <f t="shared" si="9"/>
        <v>50</v>
      </c>
      <c r="L114" s="31" t="str">
        <f t="shared" si="16"/>
        <v>OK</v>
      </c>
      <c r="M114" s="82" t="s">
        <v>22</v>
      </c>
      <c r="N114" s="31"/>
      <c r="O114" s="31"/>
      <c r="P114" s="31"/>
      <c r="Q114" s="31"/>
      <c r="R114" s="31"/>
      <c r="S114" s="31"/>
      <c r="T114" s="31"/>
      <c r="U114" s="31"/>
      <c r="V114" s="31"/>
      <c r="W114" s="31"/>
      <c r="X114" s="31"/>
      <c r="Y114" s="31"/>
      <c r="Z114" s="31"/>
      <c r="AA114" s="31"/>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c r="BK114" s="31"/>
      <c r="BL114" s="31"/>
      <c r="BM114" s="31"/>
      <c r="BN114" s="31"/>
      <c r="BO114" s="31"/>
      <c r="BP114" s="31"/>
      <c r="BQ114" s="31"/>
      <c r="BR114" s="31"/>
      <c r="BS114" s="31"/>
      <c r="BT114" s="31"/>
      <c r="BU114" s="31"/>
      <c r="BV114" s="31"/>
      <c r="BW114" s="31"/>
      <c r="BX114" s="31"/>
      <c r="BY114" s="31"/>
      <c r="BZ114" s="31"/>
      <c r="CA114" s="31"/>
      <c r="CB114" s="31"/>
      <c r="CC114" s="31"/>
      <c r="CD114" s="31"/>
      <c r="CE114" s="31"/>
      <c r="CF114" s="31"/>
      <c r="CG114" s="31"/>
      <c r="CH114" s="31"/>
      <c r="CI114" s="31"/>
      <c r="CJ114" s="31"/>
      <c r="CK114" s="31"/>
      <c r="CL114" s="31"/>
      <c r="CM114" s="31"/>
      <c r="CN114" s="31"/>
      <c r="CO114" s="31"/>
      <c r="CP114" s="31"/>
      <c r="CQ114" s="31"/>
      <c r="CR114" s="31"/>
      <c r="CS114" s="31"/>
      <c r="CT114" s="31"/>
      <c r="CU114" s="31"/>
      <c r="CV114" s="31"/>
      <c r="CW114" s="31"/>
      <c r="CX114" s="31"/>
      <c r="CY114" s="31"/>
      <c r="CZ114" s="31"/>
      <c r="DA114" s="31"/>
      <c r="DB114" s="31"/>
      <c r="DC114" s="31"/>
      <c r="DD114" s="31"/>
      <c r="DE114" s="31"/>
      <c r="DF114" s="31"/>
      <c r="DG114" s="31"/>
      <c r="DH114" s="31"/>
      <c r="DI114" s="31"/>
      <c r="DJ114" s="31"/>
      <c r="DK114" s="31"/>
      <c r="DL114" s="31"/>
      <c r="DM114" s="31"/>
      <c r="DN114" s="31"/>
      <c r="DO114" s="31"/>
      <c r="DP114" s="31"/>
      <c r="DQ114" s="31"/>
      <c r="DR114" s="31"/>
      <c r="DS114" s="31"/>
      <c r="DT114" s="31"/>
      <c r="DU114" s="31"/>
      <c r="DV114" s="31"/>
      <c r="DW114" s="31"/>
      <c r="DX114" s="31"/>
      <c r="DY114" s="31"/>
      <c r="DZ114" s="31"/>
      <c r="EA114" s="31"/>
      <c r="EB114" s="31"/>
      <c r="EC114" s="31"/>
      <c r="ED114" s="31"/>
      <c r="EE114" s="31"/>
      <c r="EF114" s="31"/>
      <c r="EG114" s="31"/>
      <c r="EH114" s="31"/>
      <c r="EI114" s="31"/>
      <c r="EJ114" s="31"/>
      <c r="EK114" s="31"/>
      <c r="EL114" s="31"/>
      <c r="EM114" s="31"/>
      <c r="EN114" s="31"/>
      <c r="EO114" s="31"/>
      <c r="EP114" s="31"/>
      <c r="EQ114" s="31"/>
      <c r="ER114" s="31"/>
      <c r="ES114" s="31"/>
      <c r="ET114" s="31"/>
      <c r="EU114" s="31"/>
      <c r="EV114" s="31"/>
      <c r="EW114" s="31"/>
      <c r="EX114" s="31"/>
      <c r="EY114" s="31"/>
      <c r="EZ114" s="31"/>
      <c r="FA114" s="31"/>
      <c r="FB114" s="31"/>
      <c r="FC114" s="31"/>
      <c r="FD114" s="31"/>
      <c r="FE114" s="31"/>
      <c r="FF114" s="31"/>
      <c r="FG114" s="31"/>
      <c r="FH114" s="31"/>
      <c r="FI114" s="31"/>
      <c r="FJ114" s="31"/>
      <c r="FK114" s="31"/>
      <c r="FL114" s="31"/>
      <c r="FM114" s="31"/>
      <c r="FN114" s="31"/>
      <c r="FO114" s="31"/>
      <c r="FP114" s="31"/>
      <c r="FQ114" s="31"/>
      <c r="FR114" s="31"/>
      <c r="FS114" s="31"/>
      <c r="FT114" s="31"/>
      <c r="FU114" s="31"/>
      <c r="FV114" s="31"/>
      <c r="FW114" s="31"/>
      <c r="FX114" s="31"/>
      <c r="FY114" s="31"/>
      <c r="FZ114" s="31"/>
      <c r="GA114" s="31"/>
      <c r="GB114" s="31"/>
      <c r="GC114" s="31"/>
      <c r="GD114" s="31"/>
      <c r="GE114" s="31"/>
      <c r="GF114" s="31"/>
      <c r="GG114" s="31"/>
      <c r="GH114" s="31"/>
      <c r="GI114" s="31"/>
      <c r="GJ114" s="31"/>
      <c r="GK114" s="31"/>
      <c r="GL114" s="31"/>
      <c r="GM114" s="31"/>
      <c r="GN114" s="31"/>
      <c r="GO114" s="31"/>
      <c r="GP114" s="31"/>
      <c r="GQ114" s="31"/>
      <c r="GR114" s="31"/>
      <c r="GS114" s="31"/>
      <c r="GT114" s="31"/>
      <c r="GU114" s="31"/>
      <c r="GV114" s="31"/>
      <c r="GW114" s="31"/>
      <c r="GX114" s="31"/>
      <c r="GY114" s="31"/>
      <c r="GZ114" s="31"/>
      <c r="HA114" s="31"/>
      <c r="HB114" s="31"/>
      <c r="HC114" s="31"/>
      <c r="HD114" s="31"/>
      <c r="HE114" s="31"/>
      <c r="HF114" s="31"/>
      <c r="HG114" s="31"/>
      <c r="HH114" s="31"/>
      <c r="HI114" s="31"/>
      <c r="HJ114" s="31"/>
      <c r="HK114" s="31"/>
      <c r="HL114" s="31"/>
      <c r="HM114" s="31"/>
      <c r="HN114" s="31"/>
      <c r="HO114" s="31"/>
      <c r="HP114" s="31"/>
      <c r="HQ114" s="31"/>
      <c r="HR114" s="31"/>
      <c r="HS114" s="31"/>
      <c r="HT114" s="31"/>
      <c r="HU114" s="31"/>
      <c r="HV114" s="31"/>
      <c r="HW114" s="31"/>
      <c r="HX114" s="31"/>
      <c r="HY114" s="31"/>
      <c r="HZ114" s="31"/>
      <c r="IA114" s="31"/>
      <c r="IB114" s="31"/>
      <c r="IC114" s="31"/>
      <c r="ID114" s="31"/>
      <c r="IE114" s="31"/>
      <c r="IF114" s="31"/>
      <c r="IG114" s="31"/>
      <c r="IH114" s="31"/>
      <c r="II114" s="31"/>
      <c r="IJ114" s="31"/>
      <c r="IK114" s="31"/>
      <c r="IL114" s="31"/>
      <c r="IM114" s="31"/>
      <c r="IN114" s="31"/>
      <c r="IO114" s="31"/>
      <c r="IP114" s="31"/>
      <c r="IQ114" s="31"/>
    </row>
    <row r="115" spans="1:251" s="115" customFormat="1" x14ac:dyDescent="0.2">
      <c r="A115" s="78" t="s">
        <v>76</v>
      </c>
      <c r="B115" s="78" t="s">
        <v>67</v>
      </c>
      <c r="C115" s="29" t="s">
        <v>90</v>
      </c>
      <c r="D115" s="31" t="s">
        <v>68</v>
      </c>
      <c r="E115" s="38"/>
      <c r="F115" s="77" t="str">
        <f t="shared" si="14"/>
        <v>け０５</v>
      </c>
      <c r="G115" s="31" t="str">
        <f t="shared" si="15"/>
        <v>山口直彦</v>
      </c>
      <c r="H115" s="31" t="s">
        <v>627</v>
      </c>
      <c r="I115" s="29" t="s">
        <v>16</v>
      </c>
      <c r="J115" s="32">
        <v>1986</v>
      </c>
      <c r="K115" s="33">
        <f t="shared" ref="K115:K140" si="17">IF(J115="","",(2026-J115))</f>
        <v>40</v>
      </c>
      <c r="L115" s="31" t="str">
        <f t="shared" si="16"/>
        <v>OK</v>
      </c>
      <c r="M115" s="82" t="s">
        <v>22</v>
      </c>
      <c r="N115" s="31"/>
      <c r="O115" s="31"/>
      <c r="P115" s="31"/>
      <c r="Q115" s="31"/>
      <c r="R115" s="31"/>
      <c r="S115" s="31"/>
      <c r="T115" s="31"/>
      <c r="U115" s="31"/>
      <c r="V115" s="31"/>
      <c r="W115" s="31"/>
      <c r="X115" s="31"/>
      <c r="Y115" s="31"/>
      <c r="Z115" s="31"/>
      <c r="AA115" s="31"/>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1"/>
      <c r="BJ115" s="31"/>
      <c r="BK115" s="31"/>
      <c r="BL115" s="31"/>
      <c r="BM115" s="31"/>
      <c r="BN115" s="31"/>
      <c r="BO115" s="31"/>
      <c r="BP115" s="31"/>
      <c r="BQ115" s="31"/>
      <c r="BR115" s="31"/>
      <c r="BS115" s="31"/>
      <c r="BT115" s="31"/>
      <c r="BU115" s="31"/>
      <c r="BV115" s="31"/>
      <c r="BW115" s="31"/>
      <c r="BX115" s="31"/>
      <c r="BY115" s="31"/>
      <c r="BZ115" s="31"/>
      <c r="CA115" s="31"/>
      <c r="CB115" s="31"/>
      <c r="CC115" s="31"/>
      <c r="CD115" s="31"/>
      <c r="CE115" s="31"/>
      <c r="CF115" s="31"/>
      <c r="CG115" s="31"/>
      <c r="CH115" s="31"/>
      <c r="CI115" s="31"/>
      <c r="CJ115" s="31"/>
      <c r="CK115" s="31"/>
      <c r="CL115" s="31"/>
      <c r="CM115" s="31"/>
      <c r="CN115" s="31"/>
      <c r="CO115" s="31"/>
      <c r="CP115" s="31"/>
      <c r="CQ115" s="31"/>
      <c r="CR115" s="31"/>
      <c r="CS115" s="31"/>
      <c r="CT115" s="31"/>
      <c r="CU115" s="31"/>
      <c r="CV115" s="31"/>
      <c r="CW115" s="31"/>
      <c r="CX115" s="31"/>
      <c r="CY115" s="31"/>
      <c r="CZ115" s="31"/>
      <c r="DA115" s="31"/>
      <c r="DB115" s="31"/>
      <c r="DC115" s="31"/>
      <c r="DD115" s="31"/>
      <c r="DE115" s="31"/>
      <c r="DF115" s="31"/>
      <c r="DG115" s="31"/>
      <c r="DH115" s="31"/>
      <c r="DI115" s="31"/>
      <c r="DJ115" s="31"/>
      <c r="DK115" s="31"/>
      <c r="DL115" s="31"/>
      <c r="DM115" s="31"/>
      <c r="DN115" s="31"/>
      <c r="DO115" s="31"/>
      <c r="DP115" s="31"/>
      <c r="DQ115" s="31"/>
      <c r="DR115" s="31"/>
      <c r="DS115" s="31"/>
      <c r="DT115" s="31"/>
      <c r="DU115" s="31"/>
      <c r="DV115" s="31"/>
      <c r="DW115" s="31"/>
      <c r="DX115" s="31"/>
      <c r="DY115" s="31"/>
      <c r="DZ115" s="31"/>
      <c r="EA115" s="31"/>
      <c r="EB115" s="31"/>
      <c r="EC115" s="31"/>
      <c r="ED115" s="31"/>
      <c r="EE115" s="31"/>
      <c r="EF115" s="31"/>
      <c r="EG115" s="31"/>
      <c r="EH115" s="31"/>
      <c r="EI115" s="31"/>
      <c r="EJ115" s="31"/>
      <c r="EK115" s="31"/>
      <c r="EL115" s="31"/>
      <c r="EM115" s="31"/>
      <c r="EN115" s="31"/>
      <c r="EO115" s="31"/>
      <c r="EP115" s="31"/>
      <c r="EQ115" s="31"/>
      <c r="ER115" s="31"/>
      <c r="ES115" s="31"/>
      <c r="ET115" s="31"/>
      <c r="EU115" s="31"/>
      <c r="EV115" s="31"/>
      <c r="EW115" s="31"/>
      <c r="EX115" s="31"/>
      <c r="EY115" s="31"/>
      <c r="EZ115" s="31"/>
      <c r="FA115" s="31"/>
      <c r="FB115" s="31"/>
      <c r="FC115" s="31"/>
      <c r="FD115" s="31"/>
      <c r="FE115" s="31"/>
      <c r="FF115" s="31"/>
      <c r="FG115" s="31"/>
      <c r="FH115" s="31"/>
      <c r="FI115" s="31"/>
      <c r="FJ115" s="31"/>
      <c r="FK115" s="31"/>
      <c r="FL115" s="31"/>
      <c r="FM115" s="31"/>
      <c r="FN115" s="31"/>
      <c r="FO115" s="31"/>
      <c r="FP115" s="31"/>
      <c r="FQ115" s="31"/>
      <c r="FR115" s="31"/>
      <c r="FS115" s="31"/>
      <c r="FT115" s="31"/>
      <c r="FU115" s="31"/>
      <c r="FV115" s="31"/>
      <c r="FW115" s="31"/>
      <c r="FX115" s="31"/>
      <c r="FY115" s="31"/>
      <c r="FZ115" s="31"/>
      <c r="GA115" s="31"/>
      <c r="GB115" s="31"/>
      <c r="GC115" s="31"/>
      <c r="GD115" s="31"/>
      <c r="GE115" s="31"/>
      <c r="GF115" s="31"/>
      <c r="GG115" s="31"/>
      <c r="GH115" s="31"/>
      <c r="GI115" s="31"/>
      <c r="GJ115" s="31"/>
      <c r="GK115" s="31"/>
      <c r="GL115" s="31"/>
      <c r="GM115" s="31"/>
      <c r="GN115" s="31"/>
      <c r="GO115" s="31"/>
      <c r="GP115" s="31"/>
      <c r="GQ115" s="31"/>
      <c r="GR115" s="31"/>
      <c r="GS115" s="31"/>
      <c r="GT115" s="31"/>
      <c r="GU115" s="31"/>
      <c r="GV115" s="31"/>
      <c r="GW115" s="31"/>
      <c r="GX115" s="31"/>
      <c r="GY115" s="31"/>
      <c r="GZ115" s="31"/>
      <c r="HA115" s="31"/>
      <c r="HB115" s="31"/>
      <c r="HC115" s="31"/>
      <c r="HD115" s="31"/>
      <c r="HE115" s="31"/>
      <c r="HF115" s="31"/>
      <c r="HG115" s="31"/>
      <c r="HH115" s="31"/>
      <c r="HI115" s="31"/>
      <c r="HJ115" s="31"/>
      <c r="HK115" s="31"/>
      <c r="HL115" s="31"/>
      <c r="HM115" s="31"/>
      <c r="HN115" s="31"/>
      <c r="HO115" s="31"/>
      <c r="HP115" s="31"/>
      <c r="HQ115" s="31"/>
      <c r="HR115" s="31"/>
      <c r="HS115" s="31"/>
      <c r="HT115" s="31"/>
      <c r="HU115" s="31"/>
      <c r="HV115" s="31"/>
      <c r="HW115" s="31"/>
      <c r="HX115" s="31"/>
      <c r="HY115" s="31"/>
      <c r="HZ115" s="31"/>
      <c r="IA115" s="31"/>
      <c r="IB115" s="31"/>
      <c r="IC115" s="31"/>
      <c r="ID115" s="31"/>
      <c r="IE115" s="31"/>
      <c r="IF115" s="31"/>
      <c r="IG115" s="31"/>
      <c r="IH115" s="31"/>
      <c r="II115" s="31"/>
      <c r="IJ115" s="31"/>
      <c r="IK115" s="31"/>
      <c r="IL115" s="31"/>
      <c r="IM115" s="31"/>
      <c r="IN115" s="31"/>
      <c r="IO115" s="31"/>
      <c r="IP115" s="31"/>
      <c r="IQ115" s="31"/>
    </row>
    <row r="116" spans="1:251" s="115" customFormat="1" x14ac:dyDescent="0.2">
      <c r="A116" s="78" t="s">
        <v>78</v>
      </c>
      <c r="B116" s="81" t="s">
        <v>101</v>
      </c>
      <c r="C116" s="82" t="s">
        <v>102</v>
      </c>
      <c r="D116" s="31" t="s">
        <v>68</v>
      </c>
      <c r="E116" s="38"/>
      <c r="F116" s="77" t="str">
        <f t="shared" si="14"/>
        <v>け０６</v>
      </c>
      <c r="G116" s="31" t="str">
        <f t="shared" si="15"/>
        <v>福永裕美</v>
      </c>
      <c r="H116" s="31" t="s">
        <v>627</v>
      </c>
      <c r="I116" s="82" t="s">
        <v>20</v>
      </c>
      <c r="J116" s="32">
        <v>1963</v>
      </c>
      <c r="K116" s="33">
        <f t="shared" si="17"/>
        <v>63</v>
      </c>
      <c r="L116" s="31" t="str">
        <f t="shared" si="16"/>
        <v>OK</v>
      </c>
      <c r="M116" s="82" t="s">
        <v>22</v>
      </c>
      <c r="N116" s="31"/>
      <c r="O116" s="31"/>
      <c r="P116" s="31"/>
      <c r="Q116" s="31"/>
      <c r="R116" s="31"/>
      <c r="S116" s="31"/>
      <c r="T116" s="31"/>
      <c r="U116" s="31"/>
      <c r="V116" s="31"/>
      <c r="W116" s="31"/>
      <c r="X116" s="31"/>
      <c r="Y116" s="31"/>
      <c r="Z116" s="31"/>
      <c r="AA116" s="31"/>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c r="BQ116" s="31"/>
      <c r="BR116" s="31"/>
      <c r="BS116" s="31"/>
      <c r="BT116" s="31"/>
      <c r="BU116" s="31"/>
      <c r="BV116" s="31"/>
      <c r="BW116" s="31"/>
      <c r="BX116" s="31"/>
      <c r="BY116" s="31"/>
      <c r="BZ116" s="31"/>
      <c r="CA116" s="31"/>
      <c r="CB116" s="31"/>
      <c r="CC116" s="31"/>
      <c r="CD116" s="31"/>
      <c r="CE116" s="31"/>
      <c r="CF116" s="31"/>
      <c r="CG116" s="31"/>
      <c r="CH116" s="31"/>
      <c r="CI116" s="31"/>
      <c r="CJ116" s="31"/>
      <c r="CK116" s="31"/>
      <c r="CL116" s="31"/>
      <c r="CM116" s="31"/>
      <c r="CN116" s="31"/>
      <c r="CO116" s="31"/>
      <c r="CP116" s="31"/>
      <c r="CQ116" s="31"/>
      <c r="CR116" s="31"/>
      <c r="CS116" s="31"/>
      <c r="CT116" s="31"/>
      <c r="CU116" s="31"/>
      <c r="CV116" s="31"/>
      <c r="CW116" s="31"/>
      <c r="CX116" s="31"/>
      <c r="CY116" s="31"/>
      <c r="CZ116" s="31"/>
      <c r="DA116" s="31"/>
      <c r="DB116" s="31"/>
      <c r="DC116" s="31"/>
      <c r="DD116" s="31"/>
      <c r="DE116" s="31"/>
      <c r="DF116" s="31"/>
      <c r="DG116" s="31"/>
      <c r="DH116" s="31"/>
      <c r="DI116" s="31"/>
      <c r="DJ116" s="31"/>
      <c r="DK116" s="31"/>
      <c r="DL116" s="31"/>
      <c r="DM116" s="31"/>
      <c r="DN116" s="31"/>
      <c r="DO116" s="31"/>
      <c r="DP116" s="31"/>
      <c r="DQ116" s="31"/>
      <c r="DR116" s="31"/>
      <c r="DS116" s="31"/>
      <c r="DT116" s="31"/>
      <c r="DU116" s="31"/>
      <c r="DV116" s="31"/>
      <c r="DW116" s="31"/>
      <c r="DX116" s="31"/>
      <c r="DY116" s="31"/>
      <c r="DZ116" s="31"/>
      <c r="EA116" s="31"/>
      <c r="EB116" s="31"/>
      <c r="EC116" s="31"/>
      <c r="ED116" s="31"/>
      <c r="EE116" s="31"/>
      <c r="EF116" s="31"/>
      <c r="EG116" s="31"/>
      <c r="EH116" s="31"/>
      <c r="EI116" s="31"/>
      <c r="EJ116" s="31"/>
      <c r="EK116" s="31"/>
      <c r="EL116" s="31"/>
      <c r="EM116" s="31"/>
      <c r="EN116" s="31"/>
      <c r="EO116" s="31"/>
      <c r="EP116" s="31"/>
      <c r="EQ116" s="31"/>
      <c r="ER116" s="31"/>
      <c r="ES116" s="31"/>
      <c r="ET116" s="31"/>
      <c r="EU116" s="31"/>
      <c r="EV116" s="31"/>
      <c r="EW116" s="31"/>
      <c r="EX116" s="31"/>
      <c r="EY116" s="31"/>
      <c r="EZ116" s="31"/>
      <c r="FA116" s="31"/>
      <c r="FB116" s="31"/>
      <c r="FC116" s="31"/>
      <c r="FD116" s="31"/>
      <c r="FE116" s="31"/>
      <c r="FF116" s="31"/>
      <c r="FG116" s="31"/>
      <c r="FH116" s="31"/>
      <c r="FI116" s="31"/>
      <c r="FJ116" s="31"/>
      <c r="FK116" s="31"/>
      <c r="FL116" s="31"/>
      <c r="FM116" s="31"/>
      <c r="FN116" s="31"/>
      <c r="FO116" s="31"/>
      <c r="FP116" s="31"/>
      <c r="FQ116" s="31"/>
      <c r="FR116" s="31"/>
      <c r="FS116" s="31"/>
      <c r="FT116" s="31"/>
      <c r="FU116" s="31"/>
      <c r="FV116" s="31"/>
      <c r="FW116" s="31"/>
      <c r="FX116" s="31"/>
      <c r="FY116" s="31"/>
      <c r="FZ116" s="31"/>
      <c r="GA116" s="31"/>
      <c r="GB116" s="31"/>
      <c r="GC116" s="31"/>
      <c r="GD116" s="31"/>
      <c r="GE116" s="31"/>
      <c r="GF116" s="31"/>
      <c r="GG116" s="31"/>
      <c r="GH116" s="31"/>
      <c r="GI116" s="31"/>
      <c r="GJ116" s="31"/>
      <c r="GK116" s="31"/>
      <c r="GL116" s="31"/>
      <c r="GM116" s="31"/>
      <c r="GN116" s="31"/>
      <c r="GO116" s="31"/>
      <c r="GP116" s="31"/>
      <c r="GQ116" s="31"/>
      <c r="GR116" s="31"/>
      <c r="GS116" s="31"/>
      <c r="GT116" s="31"/>
      <c r="GU116" s="31"/>
      <c r="GV116" s="31"/>
      <c r="GW116" s="31"/>
      <c r="GX116" s="31"/>
      <c r="GY116" s="31"/>
      <c r="GZ116" s="31"/>
      <c r="HA116" s="31"/>
      <c r="HB116" s="31"/>
      <c r="HC116" s="31"/>
      <c r="HD116" s="31"/>
      <c r="HE116" s="31"/>
      <c r="HF116" s="31"/>
      <c r="HG116" s="31"/>
      <c r="HH116" s="31"/>
      <c r="HI116" s="31"/>
      <c r="HJ116" s="31"/>
      <c r="HK116" s="31"/>
      <c r="HL116" s="31"/>
      <c r="HM116" s="31"/>
      <c r="HN116" s="31"/>
      <c r="HO116" s="31"/>
      <c r="HP116" s="31"/>
      <c r="HQ116" s="31"/>
      <c r="HR116" s="31"/>
      <c r="HS116" s="31"/>
      <c r="HT116" s="31"/>
      <c r="HU116" s="31"/>
      <c r="HV116" s="31"/>
      <c r="HW116" s="31"/>
      <c r="HX116" s="31"/>
      <c r="HY116" s="31"/>
      <c r="HZ116" s="31"/>
      <c r="IA116" s="31"/>
      <c r="IB116" s="31"/>
      <c r="IC116" s="31"/>
      <c r="ID116" s="31"/>
      <c r="IE116" s="31"/>
      <c r="IF116" s="31"/>
      <c r="IG116" s="31"/>
      <c r="IH116" s="31"/>
      <c r="II116" s="31"/>
      <c r="IJ116" s="31"/>
      <c r="IK116" s="31"/>
      <c r="IL116" s="31"/>
      <c r="IM116" s="31"/>
      <c r="IN116" s="31"/>
      <c r="IO116" s="31"/>
      <c r="IP116" s="31"/>
      <c r="IQ116" s="31"/>
    </row>
    <row r="117" spans="1:251" s="115" customFormat="1" x14ac:dyDescent="0.2">
      <c r="A117" s="78" t="s">
        <v>79</v>
      </c>
      <c r="B117" s="78" t="s">
        <v>306</v>
      </c>
      <c r="C117" s="31" t="s">
        <v>307</v>
      </c>
      <c r="D117" s="31" t="s">
        <v>68</v>
      </c>
      <c r="E117" s="38"/>
      <c r="F117" s="77" t="str">
        <f t="shared" si="14"/>
        <v>け０７</v>
      </c>
      <c r="G117" s="31" t="str">
        <f t="shared" si="15"/>
        <v>福永一典</v>
      </c>
      <c r="H117" s="31" t="s">
        <v>627</v>
      </c>
      <c r="I117" s="29" t="s">
        <v>16</v>
      </c>
      <c r="J117" s="34">
        <v>1967</v>
      </c>
      <c r="K117" s="33">
        <f t="shared" si="17"/>
        <v>59</v>
      </c>
      <c r="L117" s="31" t="str">
        <f t="shared" si="16"/>
        <v>OK</v>
      </c>
      <c r="M117" s="31" t="s">
        <v>24</v>
      </c>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c r="CD117" s="31"/>
      <c r="CE117" s="31"/>
      <c r="CF117" s="31"/>
      <c r="CG117" s="31"/>
      <c r="CH117" s="31"/>
      <c r="CI117" s="31"/>
      <c r="CJ117" s="31"/>
      <c r="CK117" s="31"/>
      <c r="CL117" s="31"/>
      <c r="CM117" s="31"/>
      <c r="CN117" s="31"/>
      <c r="CO117" s="31"/>
      <c r="CP117" s="31"/>
      <c r="CQ117" s="31"/>
      <c r="CR117" s="31"/>
      <c r="CS117" s="31"/>
      <c r="CT117" s="31"/>
      <c r="CU117" s="31"/>
      <c r="CV117" s="31"/>
      <c r="CW117" s="31"/>
      <c r="CX117" s="31"/>
      <c r="CY117" s="31"/>
      <c r="CZ117" s="31"/>
      <c r="DA117" s="31"/>
      <c r="DB117" s="31"/>
      <c r="DC117" s="31"/>
      <c r="DD117" s="31"/>
      <c r="DE117" s="31"/>
      <c r="DF117" s="31"/>
      <c r="DG117" s="31"/>
      <c r="DH117" s="31"/>
      <c r="DI117" s="31"/>
      <c r="DJ117" s="31"/>
      <c r="DK117" s="31"/>
      <c r="DL117" s="31"/>
      <c r="DM117" s="31"/>
      <c r="DN117" s="31"/>
      <c r="DO117" s="31"/>
      <c r="DP117" s="31"/>
      <c r="DQ117" s="31"/>
      <c r="DR117" s="31"/>
      <c r="DS117" s="31"/>
      <c r="DT117" s="31"/>
      <c r="DU117" s="31"/>
      <c r="DV117" s="31"/>
      <c r="DW117" s="31"/>
      <c r="DX117" s="31"/>
      <c r="DY117" s="31"/>
      <c r="DZ117" s="31"/>
      <c r="EA117" s="31"/>
      <c r="EB117" s="31"/>
      <c r="EC117" s="31"/>
      <c r="ED117" s="31"/>
      <c r="EE117" s="31"/>
      <c r="EF117" s="31"/>
      <c r="EG117" s="31"/>
      <c r="EH117" s="31"/>
      <c r="EI117" s="31"/>
      <c r="EJ117" s="31"/>
      <c r="EK117" s="31"/>
      <c r="EL117" s="31"/>
      <c r="EM117" s="31"/>
      <c r="EN117" s="31"/>
      <c r="EO117" s="31"/>
      <c r="EP117" s="31"/>
      <c r="EQ117" s="31"/>
      <c r="ER117" s="31"/>
      <c r="ES117" s="31"/>
      <c r="ET117" s="31"/>
      <c r="EU117" s="31"/>
      <c r="EV117" s="31"/>
      <c r="EW117" s="31"/>
      <c r="EX117" s="31"/>
      <c r="EY117" s="31"/>
      <c r="EZ117" s="31"/>
      <c r="FA117" s="31"/>
      <c r="FB117" s="31"/>
      <c r="FC117" s="31"/>
      <c r="FD117" s="31"/>
      <c r="FE117" s="31"/>
      <c r="FF117" s="31"/>
      <c r="FG117" s="31"/>
      <c r="FH117" s="31"/>
      <c r="FI117" s="31"/>
      <c r="FJ117" s="31"/>
      <c r="FK117" s="31"/>
      <c r="FL117" s="31"/>
      <c r="FM117" s="31"/>
      <c r="FN117" s="31"/>
      <c r="FO117" s="31"/>
      <c r="FP117" s="31"/>
      <c r="FQ117" s="31"/>
      <c r="FR117" s="31"/>
      <c r="FS117" s="31"/>
      <c r="FT117" s="31"/>
      <c r="FU117" s="31"/>
      <c r="FV117" s="31"/>
      <c r="FW117" s="31"/>
      <c r="FX117" s="31"/>
      <c r="FY117" s="31"/>
      <c r="FZ117" s="31"/>
      <c r="GA117" s="31"/>
      <c r="GB117" s="31"/>
      <c r="GC117" s="31"/>
      <c r="GD117" s="31"/>
      <c r="GE117" s="31"/>
      <c r="GF117" s="31"/>
      <c r="GG117" s="31"/>
      <c r="GH117" s="31"/>
      <c r="GI117" s="31"/>
      <c r="GJ117" s="31"/>
      <c r="GK117" s="31"/>
      <c r="GL117" s="31"/>
      <c r="GM117" s="31"/>
      <c r="GN117" s="31"/>
      <c r="GO117" s="31"/>
      <c r="GP117" s="31"/>
      <c r="GQ117" s="31"/>
      <c r="GR117" s="31"/>
      <c r="GS117" s="31"/>
      <c r="GT117" s="31"/>
      <c r="GU117" s="31"/>
      <c r="GV117" s="31"/>
      <c r="GW117" s="31"/>
      <c r="GX117" s="31"/>
      <c r="GY117" s="31"/>
      <c r="GZ117" s="31"/>
      <c r="HA117" s="31"/>
      <c r="HB117" s="31"/>
      <c r="HC117" s="31"/>
      <c r="HD117" s="31"/>
      <c r="HE117" s="31"/>
      <c r="HF117" s="31"/>
      <c r="HG117" s="31"/>
      <c r="HH117" s="31"/>
      <c r="HI117" s="31"/>
      <c r="HJ117" s="31"/>
      <c r="HK117" s="31"/>
      <c r="HL117" s="31"/>
      <c r="HM117" s="31"/>
      <c r="HN117" s="31"/>
      <c r="HO117" s="31"/>
      <c r="HP117" s="31"/>
      <c r="HQ117" s="31"/>
      <c r="HR117" s="31"/>
      <c r="HS117" s="31"/>
      <c r="HT117" s="31"/>
      <c r="HU117" s="31"/>
      <c r="HV117" s="31"/>
      <c r="HW117" s="31"/>
      <c r="HX117" s="31"/>
      <c r="HY117" s="31"/>
      <c r="HZ117" s="31"/>
      <c r="IA117" s="31"/>
      <c r="IB117" s="31"/>
      <c r="IC117" s="31"/>
      <c r="ID117" s="31"/>
      <c r="IE117" s="31"/>
      <c r="IF117" s="31"/>
      <c r="IG117" s="31"/>
      <c r="IH117" s="31"/>
      <c r="II117" s="31"/>
      <c r="IJ117" s="31"/>
      <c r="IK117" s="31"/>
      <c r="IL117" s="31"/>
      <c r="IM117" s="31"/>
      <c r="IN117" s="31"/>
      <c r="IO117" s="31"/>
      <c r="IP117" s="31"/>
      <c r="IQ117" s="31"/>
    </row>
    <row r="118" spans="1:251" s="115" customFormat="1" x14ac:dyDescent="0.2">
      <c r="A118" s="78" t="s">
        <v>80</v>
      </c>
      <c r="B118" s="78" t="s">
        <v>308</v>
      </c>
      <c r="C118" s="78" t="s">
        <v>309</v>
      </c>
      <c r="D118" s="31" t="s">
        <v>68</v>
      </c>
      <c r="E118" s="38"/>
      <c r="F118" s="77" t="str">
        <f t="shared" si="14"/>
        <v>け０８</v>
      </c>
      <c r="G118" s="31" t="str">
        <f t="shared" si="15"/>
        <v>小澤藤信</v>
      </c>
      <c r="H118" s="31" t="s">
        <v>627</v>
      </c>
      <c r="I118" s="29" t="s">
        <v>16</v>
      </c>
      <c r="J118" s="34">
        <v>1964</v>
      </c>
      <c r="K118" s="33">
        <f t="shared" si="17"/>
        <v>62</v>
      </c>
      <c r="L118" s="31" t="str">
        <f t="shared" si="16"/>
        <v>OK</v>
      </c>
      <c r="M118" s="31" t="s">
        <v>203</v>
      </c>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c r="CA118" s="31"/>
      <c r="CB118" s="31"/>
      <c r="CC118" s="31"/>
      <c r="CD118" s="31"/>
      <c r="CE118" s="31"/>
      <c r="CF118" s="31"/>
      <c r="CG118" s="31"/>
      <c r="CH118" s="31"/>
      <c r="CI118" s="31"/>
      <c r="CJ118" s="31"/>
      <c r="CK118" s="31"/>
      <c r="CL118" s="31"/>
      <c r="CM118" s="31"/>
      <c r="CN118" s="31"/>
      <c r="CO118" s="31"/>
      <c r="CP118" s="31"/>
      <c r="CQ118" s="31"/>
      <c r="CR118" s="31"/>
      <c r="CS118" s="31"/>
      <c r="CT118" s="31"/>
      <c r="CU118" s="31"/>
      <c r="CV118" s="31"/>
      <c r="CW118" s="31"/>
      <c r="CX118" s="31"/>
      <c r="CY118" s="31"/>
      <c r="CZ118" s="31"/>
      <c r="DA118" s="31"/>
      <c r="DB118" s="31"/>
      <c r="DC118" s="31"/>
      <c r="DD118" s="31"/>
      <c r="DE118" s="31"/>
      <c r="DF118" s="31"/>
      <c r="DG118" s="31"/>
      <c r="DH118" s="31"/>
      <c r="DI118" s="31"/>
      <c r="DJ118" s="31"/>
      <c r="DK118" s="31"/>
      <c r="DL118" s="31"/>
      <c r="DM118" s="31"/>
      <c r="DN118" s="31"/>
      <c r="DO118" s="31"/>
      <c r="DP118" s="31"/>
      <c r="DQ118" s="31"/>
      <c r="DR118" s="31"/>
      <c r="DS118" s="31"/>
      <c r="DT118" s="31"/>
      <c r="DU118" s="31"/>
      <c r="DV118" s="31"/>
      <c r="DW118" s="31"/>
      <c r="DX118" s="31"/>
      <c r="DY118" s="31"/>
      <c r="DZ118" s="31"/>
      <c r="EA118" s="31"/>
      <c r="EB118" s="31"/>
      <c r="EC118" s="31"/>
      <c r="ED118" s="31"/>
      <c r="EE118" s="31"/>
      <c r="EF118" s="31"/>
      <c r="EG118" s="31"/>
      <c r="EH118" s="31"/>
      <c r="EI118" s="31"/>
      <c r="EJ118" s="31"/>
      <c r="EK118" s="31"/>
      <c r="EL118" s="31"/>
      <c r="EM118" s="31"/>
      <c r="EN118" s="31"/>
      <c r="EO118" s="31"/>
      <c r="EP118" s="31"/>
      <c r="EQ118" s="31"/>
      <c r="ER118" s="31"/>
      <c r="ES118" s="31"/>
      <c r="ET118" s="31"/>
      <c r="EU118" s="31"/>
      <c r="EV118" s="31"/>
      <c r="EW118" s="31"/>
      <c r="EX118" s="31"/>
      <c r="EY118" s="31"/>
      <c r="EZ118" s="31"/>
      <c r="FA118" s="31"/>
      <c r="FB118" s="31"/>
      <c r="FC118" s="31"/>
      <c r="FD118" s="31"/>
      <c r="FE118" s="31"/>
      <c r="FF118" s="31"/>
      <c r="FG118" s="31"/>
      <c r="FH118" s="31"/>
      <c r="FI118" s="31"/>
      <c r="FJ118" s="31"/>
      <c r="FK118" s="31"/>
      <c r="FL118" s="31"/>
      <c r="FM118" s="31"/>
      <c r="FN118" s="31"/>
      <c r="FO118" s="31"/>
      <c r="FP118" s="31"/>
      <c r="FQ118" s="31"/>
      <c r="FR118" s="31"/>
      <c r="FS118" s="31"/>
      <c r="FT118" s="31"/>
      <c r="FU118" s="31"/>
      <c r="FV118" s="31"/>
      <c r="FW118" s="31"/>
      <c r="FX118" s="31"/>
      <c r="FY118" s="31"/>
      <c r="FZ118" s="31"/>
      <c r="GA118" s="31"/>
      <c r="GB118" s="31"/>
      <c r="GC118" s="31"/>
      <c r="GD118" s="31"/>
      <c r="GE118" s="31"/>
      <c r="GF118" s="31"/>
      <c r="GG118" s="31"/>
      <c r="GH118" s="31"/>
      <c r="GI118" s="31"/>
      <c r="GJ118" s="31"/>
      <c r="GK118" s="31"/>
      <c r="GL118" s="31"/>
      <c r="GM118" s="31"/>
      <c r="GN118" s="31"/>
      <c r="GO118" s="31"/>
      <c r="GP118" s="31"/>
      <c r="GQ118" s="31"/>
      <c r="GR118" s="31"/>
      <c r="GS118" s="31"/>
      <c r="GT118" s="31"/>
      <c r="GU118" s="31"/>
      <c r="GV118" s="31"/>
      <c r="GW118" s="31"/>
      <c r="GX118" s="31"/>
      <c r="GY118" s="31"/>
      <c r="GZ118" s="31"/>
      <c r="HA118" s="31"/>
      <c r="HB118" s="31"/>
      <c r="HC118" s="31"/>
      <c r="HD118" s="31"/>
      <c r="HE118" s="31"/>
      <c r="HF118" s="31"/>
      <c r="HG118" s="31"/>
      <c r="HH118" s="31"/>
      <c r="HI118" s="31"/>
      <c r="HJ118" s="31"/>
      <c r="HK118" s="31"/>
      <c r="HL118" s="31"/>
      <c r="HM118" s="31"/>
      <c r="HN118" s="31"/>
      <c r="HO118" s="31"/>
      <c r="HP118" s="31"/>
      <c r="HQ118" s="31"/>
      <c r="HR118" s="31"/>
      <c r="HS118" s="31"/>
      <c r="HT118" s="31"/>
      <c r="HU118" s="31"/>
      <c r="HV118" s="31"/>
      <c r="HW118" s="31"/>
      <c r="HX118" s="31"/>
      <c r="HY118" s="31"/>
      <c r="HZ118" s="31"/>
      <c r="IA118" s="31"/>
      <c r="IB118" s="31"/>
      <c r="IC118" s="31"/>
      <c r="ID118" s="31"/>
      <c r="IE118" s="31"/>
      <c r="IF118" s="31"/>
      <c r="IG118" s="31"/>
      <c r="IH118" s="31"/>
      <c r="II118" s="31"/>
      <c r="IJ118" s="31"/>
      <c r="IK118" s="31"/>
      <c r="IL118" s="31"/>
      <c r="IM118" s="31"/>
      <c r="IN118" s="31"/>
      <c r="IO118" s="31"/>
      <c r="IP118" s="31"/>
      <c r="IQ118" s="31"/>
    </row>
    <row r="119" spans="1:251" s="115" customFormat="1" x14ac:dyDescent="0.2">
      <c r="A119" s="78" t="s">
        <v>81</v>
      </c>
      <c r="B119" s="78" t="s">
        <v>310</v>
      </c>
      <c r="C119" s="78" t="s">
        <v>311</v>
      </c>
      <c r="D119" s="31" t="s">
        <v>68</v>
      </c>
      <c r="E119" s="35"/>
      <c r="F119" s="77" t="str">
        <f t="shared" si="14"/>
        <v>け０９</v>
      </c>
      <c r="G119" s="31" t="str">
        <f t="shared" si="15"/>
        <v>朝日尚紀</v>
      </c>
      <c r="H119" s="31" t="s">
        <v>627</v>
      </c>
      <c r="I119" s="29" t="s">
        <v>16</v>
      </c>
      <c r="J119" s="34">
        <v>1983</v>
      </c>
      <c r="K119" s="33">
        <f t="shared" si="17"/>
        <v>43</v>
      </c>
      <c r="L119" s="31" t="str">
        <f t="shared" si="16"/>
        <v>OK</v>
      </c>
      <c r="M119" s="31" t="s">
        <v>86</v>
      </c>
      <c r="N119" s="31"/>
      <c r="O119" s="31"/>
      <c r="P119" s="31"/>
      <c r="Q119" s="31"/>
      <c r="R119" s="31"/>
      <c r="S119" s="31"/>
      <c r="T119" s="31"/>
      <c r="U119" s="31"/>
      <c r="V119" s="31"/>
      <c r="W119" s="31"/>
      <c r="X119" s="31"/>
      <c r="Y119" s="31"/>
      <c r="Z119" s="31"/>
      <c r="AA119" s="31"/>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c r="BH119" s="31"/>
      <c r="BI119" s="31"/>
      <c r="BJ119" s="31"/>
      <c r="BK119" s="31"/>
      <c r="BL119" s="31"/>
      <c r="BM119" s="31"/>
      <c r="BN119" s="31"/>
      <c r="BO119" s="31"/>
      <c r="BP119" s="31"/>
      <c r="BQ119" s="31"/>
      <c r="BR119" s="31"/>
      <c r="BS119" s="31"/>
      <c r="BT119" s="31"/>
      <c r="BU119" s="31"/>
      <c r="BV119" s="31"/>
      <c r="BW119" s="31"/>
      <c r="BX119" s="31"/>
      <c r="BY119" s="31"/>
      <c r="BZ119" s="31"/>
      <c r="CA119" s="31"/>
      <c r="CB119" s="31"/>
      <c r="CC119" s="31"/>
      <c r="CD119" s="31"/>
      <c r="CE119" s="31"/>
      <c r="CF119" s="31"/>
      <c r="CG119" s="31"/>
      <c r="CH119" s="31"/>
      <c r="CI119" s="31"/>
      <c r="CJ119" s="31"/>
      <c r="CK119" s="31"/>
      <c r="CL119" s="31"/>
      <c r="CM119" s="31"/>
      <c r="CN119" s="31"/>
      <c r="CO119" s="31"/>
      <c r="CP119" s="31"/>
      <c r="CQ119" s="31"/>
      <c r="CR119" s="31"/>
      <c r="CS119" s="31"/>
      <c r="CT119" s="31"/>
      <c r="CU119" s="31"/>
      <c r="CV119" s="31"/>
      <c r="CW119" s="31"/>
      <c r="CX119" s="31"/>
      <c r="CY119" s="31"/>
      <c r="CZ119" s="31"/>
      <c r="DA119" s="31"/>
      <c r="DB119" s="31"/>
      <c r="DC119" s="31"/>
      <c r="DD119" s="31"/>
      <c r="DE119" s="31"/>
      <c r="DF119" s="31"/>
      <c r="DG119" s="31"/>
      <c r="DH119" s="31"/>
      <c r="DI119" s="31"/>
      <c r="DJ119" s="31"/>
      <c r="DK119" s="31"/>
      <c r="DL119" s="31"/>
      <c r="DM119" s="31"/>
      <c r="DN119" s="31"/>
      <c r="DO119" s="31"/>
      <c r="DP119" s="31"/>
      <c r="DQ119" s="31"/>
      <c r="DR119" s="31"/>
      <c r="DS119" s="31"/>
      <c r="DT119" s="31"/>
      <c r="DU119" s="31"/>
      <c r="DV119" s="31"/>
      <c r="DW119" s="31"/>
      <c r="DX119" s="31"/>
      <c r="DY119" s="31"/>
      <c r="DZ119" s="31"/>
      <c r="EA119" s="31"/>
      <c r="EB119" s="31"/>
      <c r="EC119" s="31"/>
      <c r="ED119" s="31"/>
      <c r="EE119" s="31"/>
      <c r="EF119" s="31"/>
      <c r="EG119" s="31"/>
      <c r="EH119" s="31"/>
      <c r="EI119" s="31"/>
      <c r="EJ119" s="31"/>
      <c r="EK119" s="31"/>
      <c r="EL119" s="31"/>
      <c r="EM119" s="31"/>
      <c r="EN119" s="31"/>
      <c r="EO119" s="31"/>
      <c r="EP119" s="31"/>
      <c r="EQ119" s="31"/>
      <c r="ER119" s="31"/>
      <c r="ES119" s="31"/>
      <c r="ET119" s="31"/>
      <c r="EU119" s="31"/>
      <c r="EV119" s="31"/>
      <c r="EW119" s="31"/>
      <c r="EX119" s="31"/>
      <c r="EY119" s="31"/>
      <c r="EZ119" s="31"/>
      <c r="FA119" s="31"/>
      <c r="FB119" s="31"/>
      <c r="FC119" s="31"/>
      <c r="FD119" s="31"/>
      <c r="FE119" s="31"/>
      <c r="FF119" s="31"/>
      <c r="FG119" s="31"/>
      <c r="FH119" s="31"/>
      <c r="FI119" s="31"/>
      <c r="FJ119" s="31"/>
      <c r="FK119" s="31"/>
      <c r="FL119" s="31"/>
      <c r="FM119" s="31"/>
      <c r="FN119" s="31"/>
      <c r="FO119" s="31"/>
      <c r="FP119" s="31"/>
      <c r="FQ119" s="31"/>
      <c r="FR119" s="31"/>
      <c r="FS119" s="31"/>
      <c r="FT119" s="31"/>
      <c r="FU119" s="31"/>
      <c r="FV119" s="31"/>
      <c r="FW119" s="31"/>
      <c r="FX119" s="31"/>
      <c r="FY119" s="31"/>
      <c r="FZ119" s="31"/>
      <c r="GA119" s="31"/>
      <c r="GB119" s="31"/>
      <c r="GC119" s="31"/>
      <c r="GD119" s="31"/>
      <c r="GE119" s="31"/>
      <c r="GF119" s="31"/>
      <c r="GG119" s="31"/>
      <c r="GH119" s="31"/>
      <c r="GI119" s="31"/>
      <c r="GJ119" s="31"/>
      <c r="GK119" s="31"/>
      <c r="GL119" s="31"/>
      <c r="GM119" s="31"/>
      <c r="GN119" s="31"/>
      <c r="GO119" s="31"/>
      <c r="GP119" s="31"/>
      <c r="GQ119" s="31"/>
      <c r="GR119" s="31"/>
      <c r="GS119" s="31"/>
      <c r="GT119" s="31"/>
      <c r="GU119" s="31"/>
      <c r="GV119" s="31"/>
      <c r="GW119" s="31"/>
      <c r="GX119" s="31"/>
      <c r="GY119" s="31"/>
      <c r="GZ119" s="31"/>
      <c r="HA119" s="31"/>
      <c r="HB119" s="31"/>
      <c r="HC119" s="31"/>
      <c r="HD119" s="31"/>
      <c r="HE119" s="31"/>
      <c r="HF119" s="31"/>
      <c r="HG119" s="31"/>
      <c r="HH119" s="31"/>
      <c r="HI119" s="31"/>
      <c r="HJ119" s="31"/>
      <c r="HK119" s="31"/>
      <c r="HL119" s="31"/>
      <c r="HM119" s="31"/>
      <c r="HN119" s="31"/>
      <c r="HO119" s="31"/>
      <c r="HP119" s="31"/>
      <c r="HQ119" s="31"/>
      <c r="HR119" s="31"/>
      <c r="HS119" s="31"/>
      <c r="HT119" s="31"/>
      <c r="HU119" s="31"/>
      <c r="HV119" s="31"/>
      <c r="HW119" s="31"/>
      <c r="HX119" s="31"/>
      <c r="HY119" s="31"/>
      <c r="HZ119" s="31"/>
      <c r="IA119" s="31"/>
      <c r="IB119" s="31"/>
      <c r="IC119" s="31"/>
      <c r="ID119" s="31"/>
      <c r="IE119" s="31"/>
      <c r="IF119" s="31"/>
      <c r="IG119" s="31"/>
      <c r="IH119" s="31"/>
      <c r="II119" s="31"/>
      <c r="IJ119" s="31"/>
      <c r="IK119" s="31"/>
      <c r="IL119" s="31"/>
      <c r="IM119" s="31"/>
      <c r="IN119" s="31"/>
      <c r="IO119" s="31"/>
      <c r="IP119" s="31"/>
      <c r="IQ119" s="31"/>
    </row>
    <row r="120" spans="1:251" s="115" customFormat="1" x14ac:dyDescent="0.2">
      <c r="A120" s="78" t="s">
        <v>82</v>
      </c>
      <c r="B120" s="81" t="s">
        <v>310</v>
      </c>
      <c r="C120" s="81" t="s">
        <v>312</v>
      </c>
      <c r="D120" s="31" t="s">
        <v>68</v>
      </c>
      <c r="E120" s="35"/>
      <c r="F120" s="77" t="str">
        <f t="shared" si="14"/>
        <v>け１０</v>
      </c>
      <c r="G120" s="31" t="str">
        <f t="shared" si="15"/>
        <v>朝日智美</v>
      </c>
      <c r="H120" s="31" t="s">
        <v>627</v>
      </c>
      <c r="I120" s="82" t="s">
        <v>20</v>
      </c>
      <c r="J120" s="34">
        <v>1983</v>
      </c>
      <c r="K120" s="33">
        <f t="shared" si="17"/>
        <v>43</v>
      </c>
      <c r="L120" s="31" t="str">
        <f t="shared" si="16"/>
        <v>OK</v>
      </c>
      <c r="M120" s="31" t="s">
        <v>86</v>
      </c>
      <c r="N120" s="31"/>
      <c r="O120" s="31"/>
      <c r="P120" s="31"/>
      <c r="Q120" s="31"/>
      <c r="R120" s="31"/>
      <c r="S120" s="31"/>
      <c r="T120" s="31"/>
      <c r="U120" s="31"/>
      <c r="V120" s="31"/>
      <c r="W120" s="31"/>
      <c r="X120" s="31"/>
      <c r="Y120" s="31"/>
      <c r="Z120" s="31"/>
      <c r="AA120" s="31"/>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c r="BH120" s="31"/>
      <c r="BI120" s="31"/>
      <c r="BJ120" s="31"/>
      <c r="BK120" s="31"/>
      <c r="BL120" s="31"/>
      <c r="BM120" s="31"/>
      <c r="BN120" s="31"/>
      <c r="BO120" s="31"/>
      <c r="BP120" s="31"/>
      <c r="BQ120" s="31"/>
      <c r="BR120" s="31"/>
      <c r="BS120" s="31"/>
      <c r="BT120" s="31"/>
      <c r="BU120" s="31"/>
      <c r="BV120" s="31"/>
      <c r="BW120" s="31"/>
      <c r="BX120" s="31"/>
      <c r="BY120" s="31"/>
      <c r="BZ120" s="31"/>
      <c r="CA120" s="31"/>
      <c r="CB120" s="31"/>
      <c r="CC120" s="31"/>
      <c r="CD120" s="31"/>
      <c r="CE120" s="31"/>
      <c r="CF120" s="31"/>
      <c r="CG120" s="31"/>
      <c r="CH120" s="31"/>
      <c r="CI120" s="31"/>
      <c r="CJ120" s="31"/>
      <c r="CK120" s="31"/>
      <c r="CL120" s="31"/>
      <c r="CM120" s="31"/>
      <c r="CN120" s="31"/>
      <c r="CO120" s="31"/>
      <c r="CP120" s="31"/>
      <c r="CQ120" s="31"/>
      <c r="CR120" s="31"/>
      <c r="CS120" s="31"/>
      <c r="CT120" s="31"/>
      <c r="CU120" s="31"/>
      <c r="CV120" s="31"/>
      <c r="CW120" s="31"/>
      <c r="CX120" s="31"/>
      <c r="CY120" s="31"/>
      <c r="CZ120" s="31"/>
      <c r="DA120" s="31"/>
      <c r="DB120" s="31"/>
      <c r="DC120" s="31"/>
      <c r="DD120" s="31"/>
      <c r="DE120" s="31"/>
      <c r="DF120" s="31"/>
      <c r="DG120" s="31"/>
      <c r="DH120" s="31"/>
      <c r="DI120" s="31"/>
      <c r="DJ120" s="31"/>
      <c r="DK120" s="31"/>
      <c r="DL120" s="31"/>
      <c r="DM120" s="31"/>
      <c r="DN120" s="31"/>
      <c r="DO120" s="31"/>
      <c r="DP120" s="31"/>
      <c r="DQ120" s="31"/>
      <c r="DR120" s="31"/>
      <c r="DS120" s="31"/>
      <c r="DT120" s="31"/>
      <c r="DU120" s="31"/>
      <c r="DV120" s="31"/>
      <c r="DW120" s="31"/>
      <c r="DX120" s="31"/>
      <c r="DY120" s="31"/>
      <c r="DZ120" s="31"/>
      <c r="EA120" s="31"/>
      <c r="EB120" s="31"/>
      <c r="EC120" s="31"/>
      <c r="ED120" s="31"/>
      <c r="EE120" s="31"/>
      <c r="EF120" s="31"/>
      <c r="EG120" s="31"/>
      <c r="EH120" s="31"/>
      <c r="EI120" s="31"/>
      <c r="EJ120" s="31"/>
      <c r="EK120" s="31"/>
      <c r="EL120" s="31"/>
      <c r="EM120" s="31"/>
      <c r="EN120" s="31"/>
      <c r="EO120" s="31"/>
      <c r="EP120" s="31"/>
      <c r="EQ120" s="31"/>
      <c r="ER120" s="31"/>
      <c r="ES120" s="31"/>
      <c r="ET120" s="31"/>
      <c r="EU120" s="31"/>
      <c r="EV120" s="31"/>
      <c r="EW120" s="31"/>
      <c r="EX120" s="31"/>
      <c r="EY120" s="31"/>
      <c r="EZ120" s="31"/>
      <c r="FA120" s="31"/>
      <c r="FB120" s="31"/>
      <c r="FC120" s="31"/>
      <c r="FD120" s="31"/>
      <c r="FE120" s="31"/>
      <c r="FF120" s="31"/>
      <c r="FG120" s="31"/>
      <c r="FH120" s="31"/>
      <c r="FI120" s="31"/>
      <c r="FJ120" s="31"/>
      <c r="FK120" s="31"/>
      <c r="FL120" s="31"/>
      <c r="FM120" s="31"/>
      <c r="FN120" s="31"/>
      <c r="FO120" s="31"/>
      <c r="FP120" s="31"/>
      <c r="FQ120" s="31"/>
      <c r="FR120" s="31"/>
      <c r="FS120" s="31"/>
      <c r="FT120" s="31"/>
      <c r="FU120" s="31"/>
      <c r="FV120" s="31"/>
      <c r="FW120" s="31"/>
      <c r="FX120" s="31"/>
      <c r="FY120" s="31"/>
      <c r="FZ120" s="31"/>
      <c r="GA120" s="31"/>
      <c r="GB120" s="31"/>
      <c r="GC120" s="31"/>
      <c r="GD120" s="31"/>
      <c r="GE120" s="31"/>
      <c r="GF120" s="31"/>
      <c r="GG120" s="31"/>
      <c r="GH120" s="31"/>
      <c r="GI120" s="31"/>
      <c r="GJ120" s="31"/>
      <c r="GK120" s="31"/>
      <c r="GL120" s="31"/>
      <c r="GM120" s="31"/>
      <c r="GN120" s="31"/>
      <c r="GO120" s="31"/>
      <c r="GP120" s="31"/>
      <c r="GQ120" s="31"/>
      <c r="GR120" s="31"/>
      <c r="GS120" s="31"/>
      <c r="GT120" s="31"/>
      <c r="GU120" s="31"/>
      <c r="GV120" s="31"/>
      <c r="GW120" s="31"/>
      <c r="GX120" s="31"/>
      <c r="GY120" s="31"/>
      <c r="GZ120" s="31"/>
      <c r="HA120" s="31"/>
      <c r="HB120" s="31"/>
      <c r="HC120" s="31"/>
      <c r="HD120" s="31"/>
      <c r="HE120" s="31"/>
      <c r="HF120" s="31"/>
      <c r="HG120" s="31"/>
      <c r="HH120" s="31"/>
      <c r="HI120" s="31"/>
      <c r="HJ120" s="31"/>
      <c r="HK120" s="31"/>
      <c r="HL120" s="31"/>
      <c r="HM120" s="31"/>
      <c r="HN120" s="31"/>
      <c r="HO120" s="31"/>
      <c r="HP120" s="31"/>
      <c r="HQ120" s="31"/>
      <c r="HR120" s="31"/>
      <c r="HS120" s="31"/>
      <c r="HT120" s="31"/>
      <c r="HU120" s="31"/>
      <c r="HV120" s="31"/>
      <c r="HW120" s="31"/>
      <c r="HX120" s="31"/>
      <c r="HY120" s="31"/>
      <c r="HZ120" s="31"/>
      <c r="IA120" s="31"/>
      <c r="IB120" s="31"/>
      <c r="IC120" s="31"/>
      <c r="ID120" s="31"/>
      <c r="IE120" s="31"/>
      <c r="IF120" s="31"/>
      <c r="IG120" s="31"/>
      <c r="IH120" s="31"/>
      <c r="II120" s="31"/>
      <c r="IJ120" s="31"/>
      <c r="IK120" s="31"/>
      <c r="IL120" s="31"/>
      <c r="IM120" s="31"/>
      <c r="IN120" s="31"/>
      <c r="IO120" s="31"/>
      <c r="IP120" s="31"/>
      <c r="IQ120" s="31"/>
    </row>
    <row r="121" spans="1:251" s="149" customFormat="1" x14ac:dyDescent="0.2">
      <c r="A121" s="78" t="s">
        <v>85</v>
      </c>
      <c r="B121" s="78" t="s">
        <v>313</v>
      </c>
      <c r="C121" s="29" t="s">
        <v>314</v>
      </c>
      <c r="D121" s="31" t="s">
        <v>68</v>
      </c>
      <c r="E121" s="35"/>
      <c r="F121" s="77" t="str">
        <f t="shared" si="14"/>
        <v>け１１</v>
      </c>
      <c r="G121" s="31" t="str">
        <f t="shared" si="15"/>
        <v>本多勇輝</v>
      </c>
      <c r="H121" s="31" t="s">
        <v>627</v>
      </c>
      <c r="I121" s="29" t="s">
        <v>16</v>
      </c>
      <c r="J121" s="34">
        <v>1989</v>
      </c>
      <c r="K121" s="33">
        <f t="shared" si="17"/>
        <v>37</v>
      </c>
      <c r="L121" s="31" t="str">
        <f t="shared" si="16"/>
        <v>OK</v>
      </c>
      <c r="M121" s="31" t="s">
        <v>44</v>
      </c>
      <c r="N121" s="31"/>
      <c r="O121" s="31"/>
      <c r="P121" s="31"/>
      <c r="Q121" s="31"/>
      <c r="R121" s="31"/>
      <c r="S121" s="31"/>
      <c r="T121" s="31"/>
      <c r="U121" s="31"/>
      <c r="V121" s="31"/>
      <c r="W121" s="31"/>
      <c r="X121" s="31"/>
      <c r="Y121" s="31"/>
      <c r="Z121" s="31"/>
      <c r="AA121" s="31"/>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c r="BI121" s="31"/>
      <c r="BJ121" s="31"/>
      <c r="BK121" s="31"/>
      <c r="BL121" s="31"/>
      <c r="BM121" s="31"/>
      <c r="BN121" s="31"/>
      <c r="BO121" s="31"/>
      <c r="BP121" s="31"/>
      <c r="BQ121" s="31"/>
      <c r="BR121" s="31"/>
      <c r="BS121" s="31"/>
      <c r="BT121" s="31"/>
      <c r="BU121" s="31"/>
      <c r="BV121" s="31"/>
      <c r="BW121" s="31"/>
      <c r="BX121" s="31"/>
      <c r="BY121" s="31"/>
      <c r="BZ121" s="31"/>
      <c r="CA121" s="31"/>
      <c r="CB121" s="31"/>
      <c r="CC121" s="31"/>
      <c r="CD121" s="31"/>
      <c r="CE121" s="31"/>
      <c r="CF121" s="31"/>
      <c r="CG121" s="31"/>
      <c r="CH121" s="31"/>
      <c r="CI121" s="31"/>
      <c r="CJ121" s="31"/>
      <c r="CK121" s="31"/>
      <c r="CL121" s="31"/>
      <c r="CM121" s="31"/>
      <c r="CN121" s="31"/>
      <c r="CO121" s="31"/>
      <c r="CP121" s="31"/>
      <c r="CQ121" s="31"/>
      <c r="CR121" s="31"/>
      <c r="CS121" s="31"/>
      <c r="CT121" s="31"/>
      <c r="CU121" s="31"/>
      <c r="CV121" s="31"/>
      <c r="CW121" s="31"/>
      <c r="CX121" s="31"/>
      <c r="CY121" s="31"/>
      <c r="CZ121" s="31"/>
      <c r="DA121" s="31"/>
      <c r="DB121" s="31"/>
      <c r="DC121" s="31"/>
      <c r="DD121" s="31"/>
      <c r="DE121" s="31"/>
      <c r="DF121" s="31"/>
      <c r="DG121" s="31"/>
      <c r="DH121" s="31"/>
      <c r="DI121" s="31"/>
      <c r="DJ121" s="31"/>
      <c r="DK121" s="31"/>
      <c r="DL121" s="31"/>
      <c r="DM121" s="31"/>
      <c r="DN121" s="31"/>
      <c r="DO121" s="31"/>
      <c r="DP121" s="31"/>
      <c r="DQ121" s="31"/>
      <c r="DR121" s="31"/>
      <c r="DS121" s="31"/>
      <c r="DT121" s="31"/>
      <c r="DU121" s="31"/>
      <c r="DV121" s="31"/>
      <c r="DW121" s="31"/>
      <c r="DX121" s="31"/>
      <c r="DY121" s="31"/>
      <c r="DZ121" s="31"/>
      <c r="EA121" s="31"/>
      <c r="EB121" s="31"/>
      <c r="EC121" s="31"/>
      <c r="ED121" s="31"/>
      <c r="EE121" s="31"/>
      <c r="EF121" s="31"/>
      <c r="EG121" s="31"/>
      <c r="EH121" s="31"/>
      <c r="EI121" s="31"/>
      <c r="EJ121" s="31"/>
      <c r="EK121" s="31"/>
      <c r="EL121" s="31"/>
      <c r="EM121" s="31"/>
      <c r="EN121" s="31"/>
      <c r="EO121" s="31"/>
      <c r="EP121" s="31"/>
      <c r="EQ121" s="31"/>
      <c r="ER121" s="31"/>
      <c r="ES121" s="31"/>
      <c r="ET121" s="31"/>
      <c r="EU121" s="31"/>
      <c r="EV121" s="31"/>
      <c r="EW121" s="31"/>
      <c r="EX121" s="31"/>
      <c r="EY121" s="31"/>
      <c r="EZ121" s="31"/>
      <c r="FA121" s="31"/>
      <c r="FB121" s="31"/>
      <c r="FC121" s="31"/>
      <c r="FD121" s="31"/>
      <c r="FE121" s="31"/>
      <c r="FF121" s="31"/>
      <c r="FG121" s="31"/>
      <c r="FH121" s="31"/>
      <c r="FI121" s="31"/>
      <c r="FJ121" s="31"/>
      <c r="FK121" s="31"/>
      <c r="FL121" s="31"/>
      <c r="FM121" s="31"/>
      <c r="FN121" s="31"/>
      <c r="FO121" s="31"/>
      <c r="FP121" s="31"/>
      <c r="FQ121" s="31"/>
      <c r="FR121" s="31"/>
      <c r="FS121" s="31"/>
      <c r="FT121" s="31"/>
      <c r="FU121" s="31"/>
      <c r="FV121" s="31"/>
      <c r="FW121" s="31"/>
      <c r="FX121" s="31"/>
      <c r="FY121" s="31"/>
      <c r="FZ121" s="31"/>
      <c r="GA121" s="31"/>
      <c r="GB121" s="31"/>
      <c r="GC121" s="31"/>
      <c r="GD121" s="31"/>
      <c r="GE121" s="31"/>
      <c r="GF121" s="31"/>
      <c r="GG121" s="31"/>
      <c r="GH121" s="31"/>
      <c r="GI121" s="31"/>
      <c r="GJ121" s="31"/>
      <c r="GK121" s="31"/>
      <c r="GL121" s="31"/>
      <c r="GM121" s="31"/>
      <c r="GN121" s="31"/>
      <c r="GO121" s="31"/>
      <c r="GP121" s="31"/>
      <c r="GQ121" s="31"/>
      <c r="GR121" s="31"/>
      <c r="GS121" s="31"/>
      <c r="GT121" s="31"/>
      <c r="GU121" s="31"/>
      <c r="GV121" s="31"/>
      <c r="GW121" s="31"/>
      <c r="GX121" s="31"/>
      <c r="GY121" s="31"/>
      <c r="GZ121" s="31"/>
      <c r="HA121" s="31"/>
      <c r="HB121" s="31"/>
      <c r="HC121" s="31"/>
      <c r="HD121" s="31"/>
      <c r="HE121" s="31"/>
      <c r="HF121" s="31"/>
      <c r="HG121" s="31"/>
      <c r="HH121" s="31"/>
      <c r="HI121" s="31"/>
      <c r="HJ121" s="31"/>
      <c r="HK121" s="31"/>
      <c r="HL121" s="31"/>
      <c r="HM121" s="31"/>
      <c r="HN121" s="31"/>
      <c r="HO121" s="31"/>
      <c r="HP121" s="31"/>
      <c r="HQ121" s="31"/>
      <c r="HR121" s="31"/>
      <c r="HS121" s="31"/>
      <c r="HT121" s="31"/>
      <c r="HU121" s="31"/>
      <c r="HV121" s="31"/>
      <c r="HW121" s="31"/>
      <c r="HX121" s="31"/>
      <c r="HY121" s="31"/>
      <c r="HZ121" s="31"/>
      <c r="IA121" s="31"/>
      <c r="IB121" s="31"/>
      <c r="IC121" s="31"/>
      <c r="ID121" s="31"/>
      <c r="IE121" s="31"/>
      <c r="IF121" s="31"/>
      <c r="IG121" s="31"/>
      <c r="IH121" s="31"/>
      <c r="II121" s="31"/>
      <c r="IJ121" s="31"/>
      <c r="IK121" s="31"/>
      <c r="IL121" s="31"/>
      <c r="IM121" s="31"/>
      <c r="IN121" s="31"/>
      <c r="IO121" s="31"/>
      <c r="IP121" s="31"/>
      <c r="IQ121" s="31"/>
    </row>
    <row r="122" spans="1:251" s="149" customFormat="1" x14ac:dyDescent="0.2">
      <c r="A122" s="78" t="s">
        <v>87</v>
      </c>
      <c r="B122" s="78" t="s">
        <v>315</v>
      </c>
      <c r="C122" s="29" t="s">
        <v>316</v>
      </c>
      <c r="D122" s="31" t="s">
        <v>68</v>
      </c>
      <c r="E122" s="35"/>
      <c r="F122" s="77" t="str">
        <f t="shared" si="14"/>
        <v>け１２</v>
      </c>
      <c r="G122" s="31" t="str">
        <f t="shared" si="15"/>
        <v>堤泰彦</v>
      </c>
      <c r="H122" s="31" t="s">
        <v>627</v>
      </c>
      <c r="I122" s="29" t="s">
        <v>16</v>
      </c>
      <c r="J122" s="32">
        <v>1987</v>
      </c>
      <c r="K122" s="33">
        <f t="shared" si="17"/>
        <v>39</v>
      </c>
      <c r="L122" s="31" t="str">
        <f t="shared" si="16"/>
        <v>OK</v>
      </c>
      <c r="M122" s="84" t="s">
        <v>242</v>
      </c>
      <c r="N122" s="31"/>
      <c r="O122" s="31"/>
      <c r="P122" s="31"/>
      <c r="Q122" s="31"/>
      <c r="R122" s="31"/>
      <c r="S122" s="31"/>
      <c r="T122" s="31"/>
      <c r="U122" s="31"/>
      <c r="V122" s="31"/>
      <c r="W122" s="31"/>
      <c r="X122" s="31"/>
      <c r="Y122" s="31"/>
      <c r="Z122" s="31"/>
      <c r="AA122" s="31"/>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1"/>
      <c r="BF122" s="31"/>
      <c r="BG122" s="31"/>
      <c r="BH122" s="31"/>
      <c r="BI122" s="31"/>
      <c r="BJ122" s="31"/>
      <c r="BK122" s="31"/>
      <c r="BL122" s="31"/>
      <c r="BM122" s="31"/>
      <c r="BN122" s="31"/>
      <c r="BO122" s="31"/>
      <c r="BP122" s="31"/>
      <c r="BQ122" s="31"/>
      <c r="BR122" s="31"/>
      <c r="BS122" s="31"/>
      <c r="BT122" s="31"/>
      <c r="BU122" s="31"/>
      <c r="BV122" s="31"/>
      <c r="BW122" s="31"/>
      <c r="BX122" s="31"/>
      <c r="BY122" s="31"/>
      <c r="BZ122" s="31"/>
      <c r="CA122" s="31"/>
      <c r="CB122" s="31"/>
      <c r="CC122" s="31"/>
      <c r="CD122" s="31"/>
      <c r="CE122" s="31"/>
      <c r="CF122" s="31"/>
      <c r="CG122" s="31"/>
      <c r="CH122" s="31"/>
      <c r="CI122" s="31"/>
      <c r="CJ122" s="31"/>
      <c r="CK122" s="31"/>
      <c r="CL122" s="31"/>
      <c r="CM122" s="31"/>
      <c r="CN122" s="31"/>
      <c r="CO122" s="31"/>
      <c r="CP122" s="31"/>
      <c r="CQ122" s="31"/>
      <c r="CR122" s="31"/>
      <c r="CS122" s="31"/>
      <c r="CT122" s="31"/>
      <c r="CU122" s="31"/>
      <c r="CV122" s="31"/>
      <c r="CW122" s="31"/>
      <c r="CX122" s="31"/>
      <c r="CY122" s="31"/>
      <c r="CZ122" s="31"/>
      <c r="DA122" s="31"/>
      <c r="DB122" s="31"/>
      <c r="DC122" s="31"/>
      <c r="DD122" s="31"/>
      <c r="DE122" s="31"/>
      <c r="DF122" s="31"/>
      <c r="DG122" s="31"/>
      <c r="DH122" s="31"/>
      <c r="DI122" s="31"/>
      <c r="DJ122" s="31"/>
      <c r="DK122" s="31"/>
      <c r="DL122" s="31"/>
      <c r="DM122" s="31"/>
      <c r="DN122" s="31"/>
      <c r="DO122" s="31"/>
      <c r="DP122" s="31"/>
      <c r="DQ122" s="31"/>
      <c r="DR122" s="31"/>
      <c r="DS122" s="31"/>
      <c r="DT122" s="31"/>
      <c r="DU122" s="31"/>
      <c r="DV122" s="31"/>
      <c r="DW122" s="31"/>
      <c r="DX122" s="31"/>
      <c r="DY122" s="31"/>
      <c r="DZ122" s="31"/>
      <c r="EA122" s="31"/>
      <c r="EB122" s="31"/>
      <c r="EC122" s="31"/>
      <c r="ED122" s="31"/>
      <c r="EE122" s="31"/>
      <c r="EF122" s="31"/>
      <c r="EG122" s="31"/>
      <c r="EH122" s="31"/>
      <c r="EI122" s="31"/>
      <c r="EJ122" s="31"/>
      <c r="EK122" s="31"/>
      <c r="EL122" s="31"/>
      <c r="EM122" s="31"/>
      <c r="EN122" s="31"/>
      <c r="EO122" s="31"/>
      <c r="EP122" s="31"/>
      <c r="EQ122" s="31"/>
      <c r="ER122" s="31"/>
      <c r="ES122" s="31"/>
      <c r="ET122" s="31"/>
      <c r="EU122" s="31"/>
      <c r="EV122" s="31"/>
      <c r="EW122" s="31"/>
      <c r="EX122" s="31"/>
      <c r="EY122" s="31"/>
      <c r="EZ122" s="31"/>
      <c r="FA122" s="31"/>
      <c r="FB122" s="31"/>
      <c r="FC122" s="31"/>
      <c r="FD122" s="31"/>
      <c r="FE122" s="31"/>
      <c r="FF122" s="31"/>
      <c r="FG122" s="31"/>
      <c r="FH122" s="31"/>
      <c r="FI122" s="31"/>
      <c r="FJ122" s="31"/>
      <c r="FK122" s="31"/>
      <c r="FL122" s="31"/>
      <c r="FM122" s="31"/>
      <c r="FN122" s="31"/>
      <c r="FO122" s="31"/>
      <c r="FP122" s="31"/>
      <c r="FQ122" s="31"/>
      <c r="FR122" s="31"/>
      <c r="FS122" s="31"/>
      <c r="FT122" s="31"/>
      <c r="FU122" s="31"/>
      <c r="FV122" s="31"/>
      <c r="FW122" s="31"/>
      <c r="FX122" s="31"/>
      <c r="FY122" s="31"/>
      <c r="FZ122" s="31"/>
      <c r="GA122" s="31"/>
      <c r="GB122" s="31"/>
      <c r="GC122" s="31"/>
      <c r="GD122" s="31"/>
      <c r="GE122" s="31"/>
      <c r="GF122" s="31"/>
      <c r="GG122" s="31"/>
      <c r="GH122" s="31"/>
      <c r="GI122" s="31"/>
      <c r="GJ122" s="31"/>
      <c r="GK122" s="31"/>
      <c r="GL122" s="31"/>
      <c r="GM122" s="31"/>
      <c r="GN122" s="31"/>
      <c r="GO122" s="31"/>
      <c r="GP122" s="31"/>
      <c r="GQ122" s="31"/>
      <c r="GR122" s="31"/>
      <c r="GS122" s="31"/>
      <c r="GT122" s="31"/>
      <c r="GU122" s="31"/>
      <c r="GV122" s="31"/>
      <c r="GW122" s="31"/>
      <c r="GX122" s="31"/>
      <c r="GY122" s="31"/>
      <c r="GZ122" s="31"/>
      <c r="HA122" s="31"/>
      <c r="HB122" s="31"/>
      <c r="HC122" s="31"/>
      <c r="HD122" s="31"/>
      <c r="HE122" s="31"/>
      <c r="HF122" s="31"/>
      <c r="HG122" s="31"/>
      <c r="HH122" s="31"/>
      <c r="HI122" s="31"/>
      <c r="HJ122" s="31"/>
      <c r="HK122" s="31"/>
      <c r="HL122" s="31"/>
      <c r="HM122" s="31"/>
      <c r="HN122" s="31"/>
      <c r="HO122" s="31"/>
      <c r="HP122" s="31"/>
      <c r="HQ122" s="31"/>
      <c r="HR122" s="31"/>
      <c r="HS122" s="31"/>
      <c r="HT122" s="31"/>
      <c r="HU122" s="31"/>
      <c r="HV122" s="31"/>
      <c r="HW122" s="31"/>
      <c r="HX122" s="31"/>
      <c r="HY122" s="31"/>
      <c r="HZ122" s="31"/>
      <c r="IA122" s="31"/>
      <c r="IB122" s="31"/>
      <c r="IC122" s="31"/>
      <c r="ID122" s="31"/>
      <c r="IE122" s="31"/>
      <c r="IF122" s="31"/>
      <c r="IG122" s="31"/>
      <c r="IH122" s="31"/>
      <c r="II122" s="31"/>
      <c r="IJ122" s="31"/>
      <c r="IK122" s="31"/>
      <c r="IL122" s="31"/>
      <c r="IM122" s="31"/>
      <c r="IN122" s="31"/>
      <c r="IO122" s="31"/>
      <c r="IP122" s="31"/>
      <c r="IQ122" s="31"/>
    </row>
    <row r="123" spans="1:251" s="115" customFormat="1" x14ac:dyDescent="0.2">
      <c r="A123" s="78" t="s">
        <v>88</v>
      </c>
      <c r="B123" s="78" t="s">
        <v>317</v>
      </c>
      <c r="C123" s="29" t="s">
        <v>318</v>
      </c>
      <c r="D123" s="31" t="s">
        <v>68</v>
      </c>
      <c r="E123" s="28"/>
      <c r="F123" s="77" t="str">
        <f t="shared" si="14"/>
        <v>け１３</v>
      </c>
      <c r="G123" s="31" t="str">
        <f t="shared" si="15"/>
        <v>新谷良</v>
      </c>
      <c r="H123" s="31" t="s">
        <v>627</v>
      </c>
      <c r="I123" s="29" t="s">
        <v>16</v>
      </c>
      <c r="J123" s="32">
        <v>1984</v>
      </c>
      <c r="K123" s="33">
        <f t="shared" si="17"/>
        <v>42</v>
      </c>
      <c r="L123" s="31" t="str">
        <f t="shared" si="16"/>
        <v>OK</v>
      </c>
      <c r="M123" s="85" t="s">
        <v>220</v>
      </c>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c r="BK123" s="31"/>
      <c r="BL123" s="31"/>
      <c r="BM123" s="31"/>
      <c r="BN123" s="31"/>
      <c r="BO123" s="31"/>
      <c r="BP123" s="31"/>
      <c r="BQ123" s="31"/>
      <c r="BR123" s="31"/>
      <c r="BS123" s="31"/>
      <c r="BT123" s="31"/>
      <c r="BU123" s="31"/>
      <c r="BV123" s="31"/>
      <c r="BW123" s="31"/>
      <c r="BX123" s="31"/>
      <c r="BY123" s="31"/>
      <c r="BZ123" s="31"/>
      <c r="CA123" s="31"/>
      <c r="CB123" s="31"/>
      <c r="CC123" s="31"/>
      <c r="CD123" s="31"/>
      <c r="CE123" s="31"/>
      <c r="CF123" s="31"/>
      <c r="CG123" s="31"/>
      <c r="CH123" s="31"/>
      <c r="CI123" s="31"/>
      <c r="CJ123" s="31"/>
      <c r="CK123" s="31"/>
      <c r="CL123" s="31"/>
      <c r="CM123" s="31"/>
      <c r="CN123" s="31"/>
      <c r="CO123" s="31"/>
      <c r="CP123" s="31"/>
      <c r="CQ123" s="31"/>
      <c r="CR123" s="31"/>
      <c r="CS123" s="31"/>
      <c r="CT123" s="31"/>
      <c r="CU123" s="31"/>
      <c r="CV123" s="31"/>
      <c r="CW123" s="31"/>
      <c r="CX123" s="31"/>
      <c r="CY123" s="31"/>
      <c r="CZ123" s="31"/>
      <c r="DA123" s="31"/>
      <c r="DB123" s="31"/>
      <c r="DC123" s="31"/>
      <c r="DD123" s="31"/>
      <c r="DE123" s="31"/>
      <c r="DF123" s="31"/>
      <c r="DG123" s="31"/>
      <c r="DH123" s="31"/>
      <c r="DI123" s="31"/>
      <c r="DJ123" s="31"/>
      <c r="DK123" s="31"/>
      <c r="DL123" s="31"/>
      <c r="DM123" s="31"/>
      <c r="DN123" s="31"/>
      <c r="DO123" s="31"/>
      <c r="DP123" s="31"/>
      <c r="DQ123" s="31"/>
      <c r="DR123" s="31"/>
      <c r="DS123" s="31"/>
      <c r="DT123" s="31"/>
      <c r="DU123" s="31"/>
      <c r="DV123" s="31"/>
      <c r="DW123" s="31"/>
      <c r="DX123" s="31"/>
      <c r="DY123" s="31"/>
      <c r="DZ123" s="31"/>
      <c r="EA123" s="31"/>
      <c r="EB123" s="31"/>
      <c r="EC123" s="31"/>
      <c r="ED123" s="31"/>
      <c r="EE123" s="31"/>
      <c r="EF123" s="31"/>
      <c r="EG123" s="31"/>
      <c r="EH123" s="31"/>
      <c r="EI123" s="31"/>
      <c r="EJ123" s="31"/>
      <c r="EK123" s="31"/>
      <c r="EL123" s="31"/>
      <c r="EM123" s="31"/>
      <c r="EN123" s="31"/>
      <c r="EO123" s="31"/>
      <c r="EP123" s="31"/>
      <c r="EQ123" s="31"/>
      <c r="ER123" s="31"/>
      <c r="ES123" s="31"/>
      <c r="ET123" s="31"/>
      <c r="EU123" s="31"/>
      <c r="EV123" s="31"/>
      <c r="EW123" s="31"/>
      <c r="EX123" s="31"/>
      <c r="EY123" s="31"/>
      <c r="EZ123" s="31"/>
      <c r="FA123" s="31"/>
      <c r="FB123" s="31"/>
      <c r="FC123" s="31"/>
      <c r="FD123" s="31"/>
      <c r="FE123" s="31"/>
      <c r="FF123" s="31"/>
      <c r="FG123" s="31"/>
      <c r="FH123" s="31"/>
      <c r="FI123" s="31"/>
      <c r="FJ123" s="31"/>
      <c r="FK123" s="31"/>
      <c r="FL123" s="31"/>
      <c r="FM123" s="31"/>
      <c r="FN123" s="31"/>
      <c r="FO123" s="31"/>
      <c r="FP123" s="31"/>
      <c r="FQ123" s="31"/>
      <c r="FR123" s="31"/>
      <c r="FS123" s="31"/>
      <c r="FT123" s="31"/>
      <c r="FU123" s="31"/>
      <c r="FV123" s="31"/>
      <c r="FW123" s="31"/>
      <c r="FX123" s="31"/>
      <c r="FY123" s="31"/>
      <c r="FZ123" s="31"/>
      <c r="GA123" s="31"/>
      <c r="GB123" s="31"/>
      <c r="GC123" s="31"/>
      <c r="GD123" s="31"/>
      <c r="GE123" s="31"/>
      <c r="GF123" s="31"/>
      <c r="GG123" s="31"/>
      <c r="GH123" s="31"/>
      <c r="GI123" s="31"/>
      <c r="GJ123" s="31"/>
      <c r="GK123" s="31"/>
      <c r="GL123" s="31"/>
      <c r="GM123" s="31"/>
      <c r="GN123" s="31"/>
      <c r="GO123" s="31"/>
      <c r="GP123" s="31"/>
      <c r="GQ123" s="31"/>
      <c r="GR123" s="31"/>
      <c r="GS123" s="31"/>
      <c r="GT123" s="31"/>
      <c r="GU123" s="31"/>
      <c r="GV123" s="31"/>
      <c r="GW123" s="31"/>
      <c r="GX123" s="31"/>
      <c r="GY123" s="31"/>
      <c r="GZ123" s="31"/>
      <c r="HA123" s="31"/>
      <c r="HB123" s="31"/>
      <c r="HC123" s="31"/>
      <c r="HD123" s="31"/>
      <c r="HE123" s="31"/>
      <c r="HF123" s="31"/>
      <c r="HG123" s="31"/>
      <c r="HH123" s="31"/>
      <c r="HI123" s="31"/>
      <c r="HJ123" s="31"/>
      <c r="HK123" s="31"/>
      <c r="HL123" s="31"/>
      <c r="HM123" s="31"/>
      <c r="HN123" s="31"/>
      <c r="HO123" s="31"/>
      <c r="HP123" s="31"/>
      <c r="HQ123" s="31"/>
      <c r="HR123" s="31"/>
      <c r="HS123" s="31"/>
      <c r="HT123" s="31"/>
      <c r="HU123" s="31"/>
      <c r="HV123" s="31"/>
      <c r="HW123" s="31"/>
      <c r="HX123" s="31"/>
      <c r="HY123" s="31"/>
      <c r="HZ123" s="31"/>
      <c r="IA123" s="31"/>
      <c r="IB123" s="31"/>
      <c r="IC123" s="31"/>
      <c r="ID123" s="31"/>
      <c r="IE123" s="31"/>
      <c r="IF123" s="31"/>
      <c r="IG123" s="31"/>
      <c r="IH123" s="31"/>
      <c r="II123" s="31"/>
      <c r="IJ123" s="31"/>
      <c r="IK123" s="31"/>
      <c r="IL123" s="31"/>
      <c r="IM123" s="31"/>
      <c r="IN123" s="31"/>
      <c r="IO123" s="31"/>
      <c r="IP123" s="31"/>
      <c r="IQ123" s="31"/>
    </row>
    <row r="124" spans="1:251" s="115" customFormat="1" x14ac:dyDescent="0.2">
      <c r="A124" s="78" t="s">
        <v>89</v>
      </c>
      <c r="B124" s="78" t="s">
        <v>960</v>
      </c>
      <c r="C124" s="78" t="s">
        <v>961</v>
      </c>
      <c r="D124" s="31" t="s">
        <v>68</v>
      </c>
      <c r="E124" s="35"/>
      <c r="F124" s="77" t="str">
        <f t="shared" si="14"/>
        <v>け１４</v>
      </c>
      <c r="G124" s="31" t="str">
        <f t="shared" si="15"/>
        <v>川上駿亮</v>
      </c>
      <c r="H124" s="31" t="s">
        <v>627</v>
      </c>
      <c r="I124" s="29" t="s">
        <v>16</v>
      </c>
      <c r="J124" s="34">
        <v>1997</v>
      </c>
      <c r="K124" s="33">
        <f t="shared" si="17"/>
        <v>29</v>
      </c>
      <c r="L124" s="31" t="str">
        <f t="shared" si="16"/>
        <v>OK</v>
      </c>
      <c r="M124" s="82" t="s">
        <v>22</v>
      </c>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c r="BT124" s="31"/>
      <c r="BU124" s="31"/>
      <c r="BV124" s="31"/>
      <c r="BW124" s="31"/>
      <c r="BX124" s="31"/>
      <c r="BY124" s="31"/>
      <c r="BZ124" s="31"/>
      <c r="CA124" s="31"/>
      <c r="CB124" s="31"/>
      <c r="CC124" s="31"/>
      <c r="CD124" s="31"/>
      <c r="CE124" s="31"/>
      <c r="CF124" s="31"/>
      <c r="CG124" s="31"/>
      <c r="CH124" s="31"/>
      <c r="CI124" s="31"/>
      <c r="CJ124" s="31"/>
      <c r="CK124" s="31"/>
      <c r="CL124" s="31"/>
      <c r="CM124" s="31"/>
      <c r="CN124" s="31"/>
      <c r="CO124" s="31"/>
      <c r="CP124" s="31"/>
      <c r="CQ124" s="31"/>
      <c r="CR124" s="31"/>
      <c r="CS124" s="31"/>
      <c r="CT124" s="31"/>
      <c r="CU124" s="31"/>
      <c r="CV124" s="31"/>
      <c r="CW124" s="31"/>
      <c r="CX124" s="31"/>
      <c r="CY124" s="31"/>
      <c r="CZ124" s="31"/>
      <c r="DA124" s="31"/>
      <c r="DB124" s="31"/>
      <c r="DC124" s="31"/>
      <c r="DD124" s="31"/>
      <c r="DE124" s="31"/>
      <c r="DF124" s="31"/>
      <c r="DG124" s="31"/>
      <c r="DH124" s="31"/>
      <c r="DI124" s="31"/>
      <c r="DJ124" s="31"/>
      <c r="DK124" s="31"/>
      <c r="DL124" s="31"/>
      <c r="DM124" s="31"/>
      <c r="DN124" s="31"/>
      <c r="DO124" s="31"/>
      <c r="DP124" s="31"/>
      <c r="DQ124" s="31"/>
      <c r="DR124" s="31"/>
      <c r="DS124" s="31"/>
      <c r="DT124" s="31"/>
      <c r="DU124" s="31"/>
      <c r="DV124" s="31"/>
      <c r="DW124" s="31"/>
      <c r="DX124" s="31"/>
      <c r="DY124" s="31"/>
      <c r="DZ124" s="31"/>
      <c r="EA124" s="31"/>
      <c r="EB124" s="31"/>
      <c r="EC124" s="31"/>
      <c r="ED124" s="31"/>
      <c r="EE124" s="31"/>
      <c r="EF124" s="31"/>
      <c r="EG124" s="31"/>
      <c r="EH124" s="31"/>
      <c r="EI124" s="31"/>
      <c r="EJ124" s="31"/>
      <c r="EK124" s="31"/>
      <c r="EL124" s="31"/>
      <c r="EM124" s="31"/>
      <c r="EN124" s="31"/>
      <c r="EO124" s="31"/>
      <c r="EP124" s="31"/>
      <c r="EQ124" s="31"/>
      <c r="ER124" s="31"/>
      <c r="ES124" s="31"/>
      <c r="ET124" s="31"/>
      <c r="EU124" s="31"/>
      <c r="EV124" s="31"/>
      <c r="EW124" s="31"/>
      <c r="EX124" s="31"/>
      <c r="EY124" s="31"/>
      <c r="EZ124" s="31"/>
      <c r="FA124" s="31"/>
      <c r="FB124" s="31"/>
      <c r="FC124" s="31"/>
      <c r="FD124" s="31"/>
      <c r="FE124" s="31"/>
      <c r="FF124" s="31"/>
      <c r="FG124" s="31"/>
      <c r="FH124" s="31"/>
      <c r="FI124" s="31"/>
      <c r="FJ124" s="31"/>
      <c r="FK124" s="31"/>
      <c r="FL124" s="31"/>
      <c r="FM124" s="31"/>
      <c r="FN124" s="31"/>
      <c r="FO124" s="31"/>
      <c r="FP124" s="31"/>
      <c r="FQ124" s="31"/>
      <c r="FR124" s="31"/>
      <c r="FS124" s="31"/>
      <c r="FT124" s="31"/>
      <c r="FU124" s="31"/>
      <c r="FV124" s="31"/>
      <c r="FW124" s="31"/>
      <c r="FX124" s="31"/>
      <c r="FY124" s="31"/>
      <c r="FZ124" s="31"/>
      <c r="GA124" s="31"/>
      <c r="GB124" s="31"/>
      <c r="GC124" s="31"/>
      <c r="GD124" s="31"/>
      <c r="GE124" s="31"/>
      <c r="GF124" s="31"/>
      <c r="GG124" s="31"/>
      <c r="GH124" s="31"/>
      <c r="GI124" s="31"/>
      <c r="GJ124" s="31"/>
      <c r="GK124" s="31"/>
      <c r="GL124" s="31"/>
      <c r="GM124" s="31"/>
      <c r="GN124" s="31"/>
      <c r="GO124" s="31"/>
      <c r="GP124" s="31"/>
      <c r="GQ124" s="31"/>
      <c r="GR124" s="31"/>
      <c r="GS124" s="31"/>
      <c r="GT124" s="31"/>
      <c r="GU124" s="31"/>
      <c r="GV124" s="31"/>
      <c r="GW124" s="31"/>
      <c r="GX124" s="31"/>
      <c r="GY124" s="31"/>
      <c r="GZ124" s="31"/>
      <c r="HA124" s="31"/>
      <c r="HB124" s="31"/>
      <c r="HC124" s="31"/>
      <c r="HD124" s="31"/>
      <c r="HE124" s="31"/>
      <c r="HF124" s="31"/>
      <c r="HG124" s="31"/>
      <c r="HH124" s="31"/>
      <c r="HI124" s="31"/>
      <c r="HJ124" s="31"/>
      <c r="HK124" s="31"/>
      <c r="HL124" s="31"/>
      <c r="HM124" s="31"/>
      <c r="HN124" s="31"/>
      <c r="HO124" s="31"/>
      <c r="HP124" s="31"/>
      <c r="HQ124" s="31"/>
      <c r="HR124" s="31"/>
      <c r="HS124" s="31"/>
      <c r="HT124" s="31"/>
      <c r="HU124" s="31"/>
      <c r="HV124" s="31"/>
      <c r="HW124" s="31"/>
      <c r="HX124" s="31"/>
      <c r="HY124" s="31"/>
      <c r="HZ124" s="31"/>
      <c r="IA124" s="31"/>
      <c r="IB124" s="31"/>
      <c r="IC124" s="31"/>
      <c r="ID124" s="31"/>
      <c r="IE124" s="31"/>
      <c r="IF124" s="31"/>
      <c r="IG124" s="31"/>
      <c r="IH124" s="31"/>
      <c r="II124" s="31"/>
      <c r="IJ124" s="31"/>
      <c r="IK124" s="31"/>
      <c r="IL124" s="31"/>
      <c r="IM124" s="31"/>
      <c r="IN124" s="31"/>
      <c r="IO124" s="31"/>
      <c r="IP124" s="31"/>
      <c r="IQ124" s="31"/>
    </row>
    <row r="125" spans="1:251" s="115" customFormat="1" x14ac:dyDescent="0.2">
      <c r="A125" s="78" t="s">
        <v>91</v>
      </c>
      <c r="B125" s="78" t="s">
        <v>73</v>
      </c>
      <c r="C125" s="31" t="s">
        <v>962</v>
      </c>
      <c r="D125" s="29" t="s">
        <v>68</v>
      </c>
      <c r="E125" s="35"/>
      <c r="F125" s="77" t="str">
        <f t="shared" si="14"/>
        <v>け１５</v>
      </c>
      <c r="G125" s="31" t="str">
        <f t="shared" si="15"/>
        <v>上村悠大</v>
      </c>
      <c r="H125" s="31" t="s">
        <v>627</v>
      </c>
      <c r="I125" s="29" t="s">
        <v>16</v>
      </c>
      <c r="J125" s="34">
        <v>2001</v>
      </c>
      <c r="K125" s="33">
        <f t="shared" si="17"/>
        <v>25</v>
      </c>
      <c r="L125" s="31" t="str">
        <f t="shared" si="16"/>
        <v>OK</v>
      </c>
      <c r="M125" s="31" t="s">
        <v>17</v>
      </c>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c r="BQ125" s="31"/>
      <c r="BR125" s="31"/>
      <c r="BS125" s="31"/>
      <c r="BT125" s="31"/>
      <c r="BU125" s="31"/>
      <c r="BV125" s="31"/>
      <c r="BW125" s="31"/>
      <c r="BX125" s="31"/>
      <c r="BY125" s="31"/>
      <c r="BZ125" s="31"/>
      <c r="CA125" s="31"/>
      <c r="CB125" s="31"/>
      <c r="CC125" s="31"/>
      <c r="CD125" s="31"/>
      <c r="CE125" s="31"/>
      <c r="CF125" s="31"/>
      <c r="CG125" s="31"/>
      <c r="CH125" s="31"/>
      <c r="CI125" s="31"/>
      <c r="CJ125" s="31"/>
      <c r="CK125" s="31"/>
      <c r="CL125" s="31"/>
      <c r="CM125" s="31"/>
      <c r="CN125" s="31"/>
      <c r="CO125" s="31"/>
      <c r="CP125" s="31"/>
      <c r="CQ125" s="31"/>
      <c r="CR125" s="31"/>
      <c r="CS125" s="31"/>
      <c r="CT125" s="31"/>
      <c r="CU125" s="31"/>
      <c r="CV125" s="31"/>
      <c r="CW125" s="31"/>
      <c r="CX125" s="31"/>
      <c r="CY125" s="31"/>
      <c r="CZ125" s="31"/>
      <c r="DA125" s="31"/>
      <c r="DB125" s="31"/>
      <c r="DC125" s="31"/>
      <c r="DD125" s="31"/>
      <c r="DE125" s="31"/>
      <c r="DF125" s="31"/>
      <c r="DG125" s="31"/>
      <c r="DH125" s="31"/>
      <c r="DI125" s="31"/>
      <c r="DJ125" s="31"/>
      <c r="DK125" s="31"/>
      <c r="DL125" s="31"/>
      <c r="DM125" s="31"/>
      <c r="DN125" s="31"/>
      <c r="DO125" s="31"/>
      <c r="DP125" s="31"/>
      <c r="DQ125" s="31"/>
      <c r="DR125" s="31"/>
      <c r="DS125" s="31"/>
      <c r="DT125" s="31"/>
      <c r="DU125" s="31"/>
      <c r="DV125" s="31"/>
      <c r="DW125" s="31"/>
      <c r="DX125" s="31"/>
      <c r="DY125" s="31"/>
      <c r="DZ125" s="31"/>
      <c r="EA125" s="31"/>
      <c r="EB125" s="31"/>
      <c r="EC125" s="31"/>
      <c r="ED125" s="31"/>
      <c r="EE125" s="31"/>
      <c r="EF125" s="31"/>
      <c r="EG125" s="31"/>
      <c r="EH125" s="31"/>
      <c r="EI125" s="31"/>
      <c r="EJ125" s="31"/>
      <c r="EK125" s="31"/>
      <c r="EL125" s="31"/>
      <c r="EM125" s="31"/>
      <c r="EN125" s="31"/>
      <c r="EO125" s="31"/>
      <c r="EP125" s="31"/>
      <c r="EQ125" s="31"/>
      <c r="ER125" s="31"/>
      <c r="ES125" s="31"/>
      <c r="ET125" s="31"/>
      <c r="EU125" s="31"/>
      <c r="EV125" s="31"/>
      <c r="EW125" s="31"/>
      <c r="EX125" s="31"/>
      <c r="EY125" s="31"/>
      <c r="EZ125" s="31"/>
      <c r="FA125" s="31"/>
      <c r="FB125" s="31"/>
      <c r="FC125" s="31"/>
      <c r="FD125" s="31"/>
      <c r="FE125" s="31"/>
      <c r="FF125" s="31"/>
      <c r="FG125" s="31"/>
      <c r="FH125" s="31"/>
      <c r="FI125" s="31"/>
      <c r="FJ125" s="31"/>
      <c r="FK125" s="31"/>
      <c r="FL125" s="31"/>
      <c r="FM125" s="31"/>
      <c r="FN125" s="31"/>
      <c r="FO125" s="31"/>
      <c r="FP125" s="31"/>
      <c r="FQ125" s="31"/>
      <c r="FR125" s="31"/>
      <c r="FS125" s="31"/>
      <c r="FT125" s="31"/>
      <c r="FU125" s="31"/>
      <c r="FV125" s="31"/>
      <c r="FW125" s="31"/>
      <c r="FX125" s="31"/>
      <c r="FY125" s="31"/>
      <c r="FZ125" s="31"/>
      <c r="GA125" s="31"/>
      <c r="GB125" s="31"/>
      <c r="GC125" s="31"/>
      <c r="GD125" s="31"/>
      <c r="GE125" s="31"/>
      <c r="GF125" s="31"/>
      <c r="GG125" s="31"/>
      <c r="GH125" s="31"/>
      <c r="GI125" s="31"/>
      <c r="GJ125" s="31"/>
      <c r="GK125" s="31"/>
      <c r="GL125" s="31"/>
      <c r="GM125" s="31"/>
      <c r="GN125" s="31"/>
      <c r="GO125" s="31"/>
      <c r="GP125" s="31"/>
      <c r="GQ125" s="31"/>
      <c r="GR125" s="31"/>
      <c r="GS125" s="31"/>
      <c r="GT125" s="31"/>
      <c r="GU125" s="31"/>
      <c r="GV125" s="31"/>
      <c r="GW125" s="31"/>
      <c r="GX125" s="31"/>
      <c r="GY125" s="31"/>
      <c r="GZ125" s="31"/>
      <c r="HA125" s="31"/>
      <c r="HB125" s="31"/>
      <c r="HC125" s="31"/>
      <c r="HD125" s="31"/>
      <c r="HE125" s="31"/>
      <c r="HF125" s="31"/>
      <c r="HG125" s="31"/>
      <c r="HH125" s="31"/>
      <c r="HI125" s="31"/>
      <c r="HJ125" s="31"/>
      <c r="HK125" s="31"/>
      <c r="HL125" s="31"/>
      <c r="HM125" s="31"/>
      <c r="HN125" s="31"/>
      <c r="HO125" s="31"/>
      <c r="HP125" s="31"/>
      <c r="HQ125" s="31"/>
      <c r="HR125" s="31"/>
      <c r="HS125" s="31"/>
      <c r="HT125" s="31"/>
      <c r="HU125" s="31"/>
      <c r="HV125" s="31"/>
      <c r="HW125" s="31"/>
      <c r="HX125" s="31"/>
      <c r="HY125" s="31"/>
      <c r="HZ125" s="31"/>
      <c r="IA125" s="31"/>
      <c r="IB125" s="31"/>
      <c r="IC125" s="31"/>
      <c r="ID125" s="31"/>
      <c r="IE125" s="31"/>
      <c r="IF125" s="31"/>
      <c r="IG125" s="31"/>
      <c r="IH125" s="31"/>
      <c r="II125" s="31"/>
      <c r="IJ125" s="31"/>
      <c r="IK125" s="31"/>
      <c r="IL125" s="31"/>
      <c r="IM125" s="31"/>
      <c r="IN125" s="31"/>
      <c r="IO125" s="31"/>
      <c r="IP125" s="31"/>
      <c r="IQ125" s="31"/>
    </row>
    <row r="126" spans="1:251" s="115" customFormat="1" x14ac:dyDescent="0.2">
      <c r="A126" s="78" t="s">
        <v>92</v>
      </c>
      <c r="B126" s="81" t="s">
        <v>290</v>
      </c>
      <c r="C126" s="81" t="s">
        <v>629</v>
      </c>
      <c r="D126" s="29" t="s">
        <v>68</v>
      </c>
      <c r="E126" s="35"/>
      <c r="F126" s="77" t="str">
        <f t="shared" si="14"/>
        <v>け１６</v>
      </c>
      <c r="G126" s="31" t="str">
        <f t="shared" si="15"/>
        <v>森彩</v>
      </c>
      <c r="H126" s="31" t="s">
        <v>627</v>
      </c>
      <c r="I126" s="81" t="s">
        <v>214</v>
      </c>
      <c r="J126" s="34">
        <v>1977</v>
      </c>
      <c r="K126" s="33">
        <f t="shared" si="17"/>
        <v>49</v>
      </c>
      <c r="L126" s="31" t="str">
        <f t="shared" si="16"/>
        <v>OK</v>
      </c>
      <c r="M126" s="31" t="s">
        <v>24</v>
      </c>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c r="CC126" s="31"/>
      <c r="CD126" s="31"/>
      <c r="CE126" s="31"/>
      <c r="CF126" s="31"/>
      <c r="CG126" s="31"/>
      <c r="CH126" s="31"/>
      <c r="CI126" s="31"/>
      <c r="CJ126" s="31"/>
      <c r="CK126" s="31"/>
      <c r="CL126" s="31"/>
      <c r="CM126" s="31"/>
      <c r="CN126" s="31"/>
      <c r="CO126" s="31"/>
      <c r="CP126" s="31"/>
      <c r="CQ126" s="31"/>
      <c r="CR126" s="31"/>
      <c r="CS126" s="31"/>
      <c r="CT126" s="31"/>
      <c r="CU126" s="31"/>
      <c r="CV126" s="31"/>
      <c r="CW126" s="31"/>
      <c r="CX126" s="31"/>
      <c r="CY126" s="31"/>
      <c r="CZ126" s="31"/>
      <c r="DA126" s="31"/>
      <c r="DB126" s="31"/>
      <c r="DC126" s="31"/>
      <c r="DD126" s="31"/>
      <c r="DE126" s="31"/>
      <c r="DF126" s="31"/>
      <c r="DG126" s="31"/>
      <c r="DH126" s="31"/>
      <c r="DI126" s="31"/>
      <c r="DJ126" s="31"/>
      <c r="DK126" s="31"/>
      <c r="DL126" s="31"/>
      <c r="DM126" s="31"/>
      <c r="DN126" s="31"/>
      <c r="DO126" s="31"/>
      <c r="DP126" s="31"/>
      <c r="DQ126" s="31"/>
      <c r="DR126" s="31"/>
      <c r="DS126" s="31"/>
      <c r="DT126" s="31"/>
      <c r="DU126" s="31"/>
      <c r="DV126" s="31"/>
      <c r="DW126" s="31"/>
      <c r="DX126" s="31"/>
      <c r="DY126" s="31"/>
      <c r="DZ126" s="31"/>
      <c r="EA126" s="31"/>
      <c r="EB126" s="31"/>
      <c r="EC126" s="31"/>
      <c r="ED126" s="31"/>
      <c r="EE126" s="31"/>
      <c r="EF126" s="31"/>
      <c r="EG126" s="31"/>
      <c r="EH126" s="31"/>
      <c r="EI126" s="31"/>
      <c r="EJ126" s="31"/>
      <c r="EK126" s="31"/>
      <c r="EL126" s="31"/>
      <c r="EM126" s="31"/>
      <c r="EN126" s="31"/>
      <c r="EO126" s="31"/>
      <c r="EP126" s="31"/>
      <c r="EQ126" s="31"/>
      <c r="ER126" s="31"/>
      <c r="ES126" s="31"/>
      <c r="ET126" s="31"/>
      <c r="EU126" s="31"/>
      <c r="EV126" s="31"/>
      <c r="EW126" s="31"/>
      <c r="EX126" s="31"/>
      <c r="EY126" s="31"/>
      <c r="EZ126" s="31"/>
      <c r="FA126" s="31"/>
      <c r="FB126" s="31"/>
      <c r="FC126" s="31"/>
      <c r="FD126" s="31"/>
      <c r="FE126" s="31"/>
      <c r="FF126" s="31"/>
      <c r="FG126" s="31"/>
      <c r="FH126" s="31"/>
      <c r="FI126" s="31"/>
      <c r="FJ126" s="31"/>
      <c r="FK126" s="31"/>
      <c r="FL126" s="31"/>
      <c r="FM126" s="31"/>
      <c r="FN126" s="31"/>
      <c r="FO126" s="31"/>
      <c r="FP126" s="31"/>
      <c r="FQ126" s="31"/>
      <c r="FR126" s="31"/>
      <c r="FS126" s="31"/>
      <c r="FT126" s="31"/>
      <c r="FU126" s="31"/>
      <c r="FV126" s="31"/>
      <c r="FW126" s="31"/>
      <c r="FX126" s="31"/>
      <c r="FY126" s="31"/>
      <c r="FZ126" s="31"/>
      <c r="GA126" s="31"/>
      <c r="GB126" s="31"/>
      <c r="GC126" s="31"/>
      <c r="GD126" s="31"/>
      <c r="GE126" s="31"/>
      <c r="GF126" s="31"/>
      <c r="GG126" s="31"/>
      <c r="GH126" s="31"/>
      <c r="GI126" s="31"/>
      <c r="GJ126" s="31"/>
      <c r="GK126" s="31"/>
      <c r="GL126" s="31"/>
      <c r="GM126" s="31"/>
      <c r="GN126" s="31"/>
      <c r="GO126" s="31"/>
      <c r="GP126" s="31"/>
      <c r="GQ126" s="31"/>
      <c r="GR126" s="31"/>
      <c r="GS126" s="31"/>
      <c r="GT126" s="31"/>
      <c r="GU126" s="31"/>
      <c r="GV126" s="31"/>
      <c r="GW126" s="31"/>
      <c r="GX126" s="31"/>
      <c r="GY126" s="31"/>
      <c r="GZ126" s="31"/>
      <c r="HA126" s="31"/>
      <c r="HB126" s="31"/>
      <c r="HC126" s="31"/>
      <c r="HD126" s="31"/>
      <c r="HE126" s="31"/>
      <c r="HF126" s="31"/>
      <c r="HG126" s="31"/>
      <c r="HH126" s="31"/>
      <c r="HI126" s="31"/>
      <c r="HJ126" s="31"/>
      <c r="HK126" s="31"/>
      <c r="HL126" s="31"/>
      <c r="HM126" s="31"/>
      <c r="HN126" s="31"/>
      <c r="HO126" s="31"/>
      <c r="HP126" s="31"/>
      <c r="HQ126" s="31"/>
      <c r="HR126" s="31"/>
      <c r="HS126" s="31"/>
      <c r="HT126" s="31"/>
      <c r="HU126" s="31"/>
      <c r="HV126" s="31"/>
      <c r="HW126" s="31"/>
      <c r="HX126" s="31"/>
      <c r="HY126" s="31"/>
      <c r="HZ126" s="31"/>
      <c r="IA126" s="31"/>
      <c r="IB126" s="31"/>
      <c r="IC126" s="31"/>
      <c r="ID126" s="31"/>
      <c r="IE126" s="31"/>
      <c r="IF126" s="31"/>
      <c r="IG126" s="31"/>
      <c r="IH126" s="31"/>
      <c r="II126" s="31"/>
      <c r="IJ126" s="31"/>
      <c r="IK126" s="31"/>
      <c r="IL126" s="31"/>
      <c r="IM126" s="31"/>
      <c r="IN126" s="31"/>
      <c r="IO126" s="31"/>
      <c r="IP126" s="31"/>
      <c r="IQ126" s="31"/>
    </row>
    <row r="127" spans="1:251" s="31" customFormat="1" x14ac:dyDescent="0.2">
      <c r="A127" s="78" t="s">
        <v>93</v>
      </c>
      <c r="B127" s="28" t="s">
        <v>630</v>
      </c>
      <c r="C127" s="28" t="s">
        <v>631</v>
      </c>
      <c r="D127" s="29" t="s">
        <v>68</v>
      </c>
      <c r="E127" s="35"/>
      <c r="F127" s="77" t="str">
        <f t="shared" si="14"/>
        <v>け１７</v>
      </c>
      <c r="G127" s="31" t="str">
        <f t="shared" si="15"/>
        <v>田處浩壱</v>
      </c>
      <c r="H127" s="31" t="s">
        <v>627</v>
      </c>
      <c r="I127" s="29" t="s">
        <v>16</v>
      </c>
      <c r="J127" s="40">
        <v>1976</v>
      </c>
      <c r="K127" s="33">
        <f t="shared" si="17"/>
        <v>50</v>
      </c>
      <c r="L127" s="31" t="str">
        <f t="shared" si="16"/>
        <v>OK</v>
      </c>
      <c r="M127" s="28" t="s">
        <v>232</v>
      </c>
      <c r="N127" s="28"/>
      <c r="O127" s="28"/>
      <c r="P127" s="28"/>
      <c r="Q127" s="28"/>
      <c r="R127" s="28"/>
      <c r="S127" s="28"/>
      <c r="T127" s="28"/>
      <c r="U127" s="28"/>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c r="DA127" s="41"/>
      <c r="DB127" s="41"/>
      <c r="DC127" s="41"/>
      <c r="DD127" s="41"/>
      <c r="DE127" s="41"/>
      <c r="DF127" s="41"/>
      <c r="DG127" s="41"/>
      <c r="DH127" s="41"/>
      <c r="DI127" s="41"/>
      <c r="DJ127" s="41"/>
      <c r="DK127" s="41"/>
      <c r="DL127" s="41"/>
      <c r="DM127" s="41"/>
      <c r="DN127" s="41"/>
      <c r="DO127" s="41"/>
      <c r="DP127" s="41"/>
      <c r="DQ127" s="41"/>
      <c r="DR127" s="41"/>
      <c r="DS127" s="41"/>
      <c r="DT127" s="41"/>
      <c r="DU127" s="41"/>
      <c r="DV127" s="41"/>
      <c r="DW127" s="41"/>
      <c r="DX127" s="41"/>
      <c r="DY127" s="41"/>
      <c r="DZ127" s="41"/>
      <c r="EA127" s="41"/>
      <c r="EB127" s="41"/>
      <c r="EC127" s="41"/>
      <c r="ED127" s="41"/>
      <c r="EE127" s="41"/>
      <c r="EF127" s="41"/>
      <c r="EG127" s="41"/>
      <c r="EH127" s="41"/>
      <c r="EI127" s="41"/>
      <c r="EJ127" s="41"/>
      <c r="EK127" s="41"/>
      <c r="EL127" s="41"/>
      <c r="EM127" s="41"/>
      <c r="EN127" s="41"/>
      <c r="EO127" s="41"/>
      <c r="EP127" s="41"/>
      <c r="EQ127" s="41"/>
      <c r="ER127" s="41"/>
      <c r="ES127" s="41"/>
      <c r="ET127" s="41"/>
      <c r="EU127" s="41"/>
      <c r="EV127" s="41"/>
      <c r="EW127" s="41"/>
      <c r="EX127" s="41"/>
      <c r="EY127" s="41"/>
      <c r="EZ127" s="41"/>
      <c r="FA127" s="41"/>
      <c r="FB127" s="41"/>
      <c r="FC127" s="41"/>
      <c r="FD127" s="41"/>
      <c r="FE127" s="41"/>
      <c r="FF127" s="41"/>
      <c r="FG127" s="41"/>
      <c r="FH127" s="41"/>
      <c r="FI127" s="41"/>
      <c r="FJ127" s="41"/>
      <c r="FK127" s="41"/>
      <c r="FL127" s="41"/>
      <c r="FM127" s="41"/>
      <c r="FN127" s="41"/>
      <c r="FO127" s="41"/>
      <c r="FP127" s="41"/>
      <c r="FQ127" s="41"/>
      <c r="FR127" s="41"/>
      <c r="FS127" s="41"/>
      <c r="FT127" s="41"/>
      <c r="FU127" s="41"/>
      <c r="FV127" s="41"/>
      <c r="FW127" s="41"/>
      <c r="FX127" s="41"/>
      <c r="FY127" s="41"/>
      <c r="FZ127" s="41"/>
      <c r="GA127" s="41"/>
      <c r="GB127" s="41"/>
      <c r="GC127" s="41"/>
      <c r="GD127" s="41"/>
      <c r="GE127" s="41"/>
      <c r="GF127" s="41"/>
      <c r="GG127" s="41"/>
      <c r="GH127" s="41"/>
      <c r="GI127" s="41"/>
      <c r="GJ127" s="41"/>
      <c r="GK127" s="41"/>
      <c r="GL127" s="41"/>
      <c r="GM127" s="41"/>
      <c r="GN127" s="41"/>
      <c r="GO127" s="41"/>
      <c r="GP127" s="41"/>
      <c r="GQ127" s="41"/>
      <c r="GR127" s="41"/>
      <c r="GS127" s="41"/>
      <c r="GT127" s="41"/>
      <c r="GU127" s="41"/>
      <c r="GV127" s="41"/>
      <c r="GW127" s="41"/>
      <c r="GX127" s="41"/>
      <c r="GY127" s="41"/>
      <c r="GZ127" s="41"/>
      <c r="HA127" s="41"/>
      <c r="HB127" s="41"/>
      <c r="HC127" s="41"/>
      <c r="HD127" s="41"/>
      <c r="HE127" s="41"/>
      <c r="HF127" s="41"/>
      <c r="HG127" s="41"/>
      <c r="HH127" s="41"/>
      <c r="HI127" s="41"/>
      <c r="HJ127" s="41"/>
      <c r="HK127" s="41"/>
      <c r="HL127" s="41"/>
      <c r="HM127" s="41"/>
      <c r="HN127" s="41"/>
      <c r="HO127" s="41"/>
      <c r="HP127" s="41"/>
      <c r="HQ127" s="41"/>
      <c r="HR127" s="41"/>
      <c r="HS127" s="41"/>
      <c r="HT127" s="41"/>
      <c r="HU127" s="41"/>
      <c r="HV127" s="41"/>
      <c r="HW127" s="41"/>
      <c r="HX127" s="41"/>
      <c r="HY127" s="41"/>
      <c r="HZ127" s="41"/>
      <c r="IA127" s="41"/>
      <c r="IB127" s="41"/>
      <c r="IC127" s="41"/>
      <c r="ID127" s="41"/>
      <c r="IE127" s="41"/>
      <c r="IF127" s="41"/>
      <c r="IG127" s="41"/>
      <c r="IH127" s="41"/>
      <c r="II127" s="41"/>
      <c r="IJ127" s="41"/>
      <c r="IK127" s="41"/>
      <c r="IL127" s="41"/>
      <c r="IM127" s="41"/>
      <c r="IN127" s="41"/>
      <c r="IO127" s="41"/>
      <c r="IP127" s="41"/>
      <c r="IQ127" s="41"/>
    </row>
    <row r="128" spans="1:251" s="31" customFormat="1" x14ac:dyDescent="0.2">
      <c r="A128" s="78" t="s">
        <v>94</v>
      </c>
      <c r="B128" s="28" t="s">
        <v>632</v>
      </c>
      <c r="C128" s="28" t="s">
        <v>633</v>
      </c>
      <c r="D128" s="29" t="s">
        <v>68</v>
      </c>
      <c r="E128" s="35"/>
      <c r="F128" s="77" t="str">
        <f t="shared" si="14"/>
        <v>け１８</v>
      </c>
      <c r="G128" s="31" t="str">
        <f t="shared" si="15"/>
        <v>入江和彦</v>
      </c>
      <c r="H128" s="31" t="s">
        <v>627</v>
      </c>
      <c r="I128" s="29" t="s">
        <v>16</v>
      </c>
      <c r="J128" s="40">
        <v>1977</v>
      </c>
      <c r="K128" s="33">
        <f t="shared" si="17"/>
        <v>49</v>
      </c>
      <c r="L128" s="31" t="str">
        <f t="shared" si="16"/>
        <v>OK</v>
      </c>
      <c r="M128" s="28" t="s">
        <v>293</v>
      </c>
      <c r="N128" s="28"/>
      <c r="O128" s="28"/>
      <c r="P128" s="28"/>
      <c r="Q128" s="28"/>
      <c r="R128" s="28"/>
      <c r="S128" s="28"/>
      <c r="T128" s="28"/>
      <c r="U128" s="28"/>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c r="DA128" s="41"/>
      <c r="DB128" s="41"/>
      <c r="DC128" s="41"/>
      <c r="DD128" s="41"/>
      <c r="DE128" s="41"/>
      <c r="DF128" s="41"/>
      <c r="DG128" s="41"/>
      <c r="DH128" s="41"/>
      <c r="DI128" s="41"/>
      <c r="DJ128" s="41"/>
      <c r="DK128" s="41"/>
      <c r="DL128" s="41"/>
      <c r="DM128" s="41"/>
      <c r="DN128" s="41"/>
      <c r="DO128" s="41"/>
      <c r="DP128" s="41"/>
      <c r="DQ128" s="41"/>
      <c r="DR128" s="41"/>
      <c r="DS128" s="41"/>
      <c r="DT128" s="41"/>
      <c r="DU128" s="41"/>
      <c r="DV128" s="41"/>
      <c r="DW128" s="41"/>
      <c r="DX128" s="41"/>
      <c r="DY128" s="41"/>
      <c r="DZ128" s="41"/>
      <c r="EA128" s="41"/>
      <c r="EB128" s="41"/>
      <c r="EC128" s="41"/>
      <c r="ED128" s="41"/>
      <c r="EE128" s="41"/>
      <c r="EF128" s="41"/>
      <c r="EG128" s="41"/>
      <c r="EH128" s="41"/>
      <c r="EI128" s="41"/>
      <c r="EJ128" s="41"/>
      <c r="EK128" s="41"/>
      <c r="EL128" s="41"/>
      <c r="EM128" s="41"/>
      <c r="EN128" s="41"/>
      <c r="EO128" s="41"/>
      <c r="EP128" s="41"/>
      <c r="EQ128" s="41"/>
      <c r="ER128" s="41"/>
      <c r="ES128" s="41"/>
      <c r="ET128" s="41"/>
      <c r="EU128" s="41"/>
      <c r="EV128" s="41"/>
      <c r="EW128" s="41"/>
      <c r="EX128" s="41"/>
      <c r="EY128" s="41"/>
      <c r="EZ128" s="41"/>
      <c r="FA128" s="41"/>
      <c r="FB128" s="41"/>
      <c r="FC128" s="41"/>
      <c r="FD128" s="41"/>
      <c r="FE128" s="41"/>
      <c r="FF128" s="41"/>
      <c r="FG128" s="41"/>
      <c r="FH128" s="41"/>
      <c r="FI128" s="41"/>
      <c r="FJ128" s="41"/>
      <c r="FK128" s="41"/>
      <c r="FL128" s="41"/>
      <c r="FM128" s="41"/>
      <c r="FN128" s="41"/>
      <c r="FO128" s="41"/>
      <c r="FP128" s="41"/>
      <c r="FQ128" s="41"/>
      <c r="FR128" s="41"/>
      <c r="FS128" s="41"/>
      <c r="FT128" s="41"/>
      <c r="FU128" s="41"/>
      <c r="FV128" s="41"/>
      <c r="FW128" s="41"/>
      <c r="FX128" s="41"/>
      <c r="FY128" s="41"/>
      <c r="FZ128" s="41"/>
      <c r="GA128" s="41"/>
      <c r="GB128" s="41"/>
      <c r="GC128" s="41"/>
      <c r="GD128" s="41"/>
      <c r="GE128" s="41"/>
      <c r="GF128" s="41"/>
      <c r="GG128" s="41"/>
      <c r="GH128" s="41"/>
      <c r="GI128" s="41"/>
      <c r="GJ128" s="41"/>
      <c r="GK128" s="41"/>
      <c r="GL128" s="41"/>
      <c r="GM128" s="41"/>
      <c r="GN128" s="41"/>
      <c r="GO128" s="41"/>
      <c r="GP128" s="41"/>
      <c r="GQ128" s="41"/>
      <c r="GR128" s="41"/>
      <c r="GS128" s="41"/>
      <c r="GT128" s="41"/>
      <c r="GU128" s="41"/>
      <c r="GV128" s="41"/>
      <c r="GW128" s="41"/>
      <c r="GX128" s="41"/>
      <c r="GY128" s="41"/>
      <c r="GZ128" s="41"/>
      <c r="HA128" s="41"/>
      <c r="HB128" s="41"/>
      <c r="HC128" s="41"/>
      <c r="HD128" s="41"/>
      <c r="HE128" s="41"/>
      <c r="HF128" s="41"/>
      <c r="HG128" s="41"/>
      <c r="HH128" s="41"/>
      <c r="HI128" s="41"/>
      <c r="HJ128" s="41"/>
      <c r="HK128" s="41"/>
      <c r="HL128" s="41"/>
      <c r="HM128" s="41"/>
      <c r="HN128" s="41"/>
      <c r="HO128" s="41"/>
      <c r="HP128" s="41"/>
      <c r="HQ128" s="41"/>
      <c r="HR128" s="41"/>
      <c r="HS128" s="41"/>
      <c r="HT128" s="41"/>
      <c r="HU128" s="41"/>
      <c r="HV128" s="41"/>
      <c r="HW128" s="41"/>
      <c r="HX128" s="41"/>
      <c r="HY128" s="41"/>
      <c r="HZ128" s="41"/>
      <c r="IA128" s="41"/>
      <c r="IB128" s="41"/>
      <c r="IC128" s="41"/>
      <c r="ID128" s="41"/>
      <c r="IE128" s="41"/>
      <c r="IF128" s="41"/>
      <c r="IG128" s="41"/>
      <c r="IH128" s="41"/>
      <c r="II128" s="41"/>
      <c r="IJ128" s="41"/>
      <c r="IK128" s="41"/>
      <c r="IL128" s="41"/>
      <c r="IM128" s="41"/>
      <c r="IN128" s="41"/>
      <c r="IO128" s="41"/>
      <c r="IP128" s="41"/>
      <c r="IQ128" s="41"/>
    </row>
    <row r="129" spans="1:251" s="31" customFormat="1" x14ac:dyDescent="0.2">
      <c r="A129" s="78" t="s">
        <v>95</v>
      </c>
      <c r="B129" s="28" t="s">
        <v>634</v>
      </c>
      <c r="C129" s="28" t="s">
        <v>635</v>
      </c>
      <c r="D129" s="29" t="s">
        <v>68</v>
      </c>
      <c r="E129" s="35"/>
      <c r="F129" s="77" t="str">
        <f t="shared" si="14"/>
        <v>け１９</v>
      </c>
      <c r="G129" s="31" t="str">
        <f t="shared" si="15"/>
        <v>中島平喜</v>
      </c>
      <c r="H129" s="31" t="s">
        <v>627</v>
      </c>
      <c r="I129" s="29" t="s">
        <v>16</v>
      </c>
      <c r="J129" s="40">
        <v>1981</v>
      </c>
      <c r="K129" s="33">
        <f t="shared" si="17"/>
        <v>45</v>
      </c>
      <c r="L129" s="31" t="str">
        <f t="shared" si="16"/>
        <v>OK</v>
      </c>
      <c r="M129" s="28" t="s">
        <v>293</v>
      </c>
      <c r="N129" s="28"/>
      <c r="O129" s="28"/>
      <c r="P129" s="28"/>
      <c r="Q129" s="28"/>
      <c r="R129" s="28"/>
      <c r="S129" s="28"/>
      <c r="T129" s="28"/>
      <c r="U129" s="28"/>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c r="DA129" s="41"/>
      <c r="DB129" s="41"/>
      <c r="DC129" s="41"/>
      <c r="DD129" s="41"/>
      <c r="DE129" s="41"/>
      <c r="DF129" s="41"/>
      <c r="DG129" s="41"/>
      <c r="DH129" s="41"/>
      <c r="DI129" s="41"/>
      <c r="DJ129" s="41"/>
      <c r="DK129" s="41"/>
      <c r="DL129" s="41"/>
      <c r="DM129" s="41"/>
      <c r="DN129" s="41"/>
      <c r="DO129" s="41"/>
      <c r="DP129" s="41"/>
      <c r="DQ129" s="41"/>
      <c r="DR129" s="41"/>
      <c r="DS129" s="41"/>
      <c r="DT129" s="41"/>
      <c r="DU129" s="41"/>
      <c r="DV129" s="41"/>
      <c r="DW129" s="41"/>
      <c r="DX129" s="41"/>
      <c r="DY129" s="41"/>
      <c r="DZ129" s="41"/>
      <c r="EA129" s="41"/>
      <c r="EB129" s="41"/>
      <c r="EC129" s="41"/>
      <c r="ED129" s="41"/>
      <c r="EE129" s="41"/>
      <c r="EF129" s="41"/>
      <c r="EG129" s="41"/>
      <c r="EH129" s="41"/>
      <c r="EI129" s="41"/>
      <c r="EJ129" s="41"/>
      <c r="EK129" s="41"/>
      <c r="EL129" s="41"/>
      <c r="EM129" s="41"/>
      <c r="EN129" s="41"/>
      <c r="EO129" s="41"/>
      <c r="EP129" s="41"/>
      <c r="EQ129" s="41"/>
      <c r="ER129" s="41"/>
      <c r="ES129" s="41"/>
      <c r="ET129" s="41"/>
      <c r="EU129" s="41"/>
      <c r="EV129" s="41"/>
      <c r="EW129" s="41"/>
      <c r="EX129" s="41"/>
      <c r="EY129" s="41"/>
      <c r="EZ129" s="41"/>
      <c r="FA129" s="41"/>
      <c r="FB129" s="41"/>
      <c r="FC129" s="41"/>
      <c r="FD129" s="41"/>
      <c r="FE129" s="41"/>
      <c r="FF129" s="41"/>
      <c r="FG129" s="41"/>
      <c r="FH129" s="41"/>
      <c r="FI129" s="41"/>
      <c r="FJ129" s="41"/>
      <c r="FK129" s="41"/>
      <c r="FL129" s="41"/>
      <c r="FM129" s="41"/>
      <c r="FN129" s="41"/>
      <c r="FO129" s="41"/>
      <c r="FP129" s="41"/>
      <c r="FQ129" s="41"/>
      <c r="FR129" s="41"/>
      <c r="FS129" s="41"/>
      <c r="FT129" s="41"/>
      <c r="FU129" s="41"/>
      <c r="FV129" s="41"/>
      <c r="FW129" s="41"/>
      <c r="FX129" s="41"/>
      <c r="FY129" s="41"/>
      <c r="FZ129" s="41"/>
      <c r="GA129" s="41"/>
      <c r="GB129" s="41"/>
      <c r="GC129" s="41"/>
      <c r="GD129" s="41"/>
      <c r="GE129" s="41"/>
      <c r="GF129" s="41"/>
      <c r="GG129" s="41"/>
      <c r="GH129" s="41"/>
      <c r="GI129" s="41"/>
      <c r="GJ129" s="41"/>
      <c r="GK129" s="41"/>
      <c r="GL129" s="41"/>
      <c r="GM129" s="41"/>
      <c r="GN129" s="41"/>
      <c r="GO129" s="41"/>
      <c r="GP129" s="41"/>
      <c r="GQ129" s="41"/>
      <c r="GR129" s="41"/>
      <c r="GS129" s="41"/>
      <c r="GT129" s="41"/>
      <c r="GU129" s="41"/>
      <c r="GV129" s="41"/>
      <c r="GW129" s="41"/>
      <c r="GX129" s="41"/>
      <c r="GY129" s="41"/>
      <c r="GZ129" s="41"/>
      <c r="HA129" s="41"/>
      <c r="HB129" s="41"/>
      <c r="HC129" s="41"/>
      <c r="HD129" s="41"/>
      <c r="HE129" s="41"/>
      <c r="HF129" s="41"/>
      <c r="HG129" s="41"/>
      <c r="HH129" s="41"/>
      <c r="HI129" s="41"/>
      <c r="HJ129" s="41"/>
      <c r="HK129" s="41"/>
      <c r="HL129" s="41"/>
      <c r="HM129" s="41"/>
      <c r="HN129" s="41"/>
      <c r="HO129" s="41"/>
      <c r="HP129" s="41"/>
      <c r="HQ129" s="41"/>
      <c r="HR129" s="41"/>
      <c r="HS129" s="41"/>
      <c r="HT129" s="41"/>
      <c r="HU129" s="41"/>
      <c r="HV129" s="41"/>
      <c r="HW129" s="41"/>
      <c r="HX129" s="41"/>
      <c r="HY129" s="41"/>
      <c r="HZ129" s="41"/>
      <c r="IA129" s="41"/>
      <c r="IB129" s="41"/>
      <c r="IC129" s="41"/>
      <c r="ID129" s="41"/>
      <c r="IE129" s="41"/>
      <c r="IF129" s="41"/>
      <c r="IG129" s="41"/>
      <c r="IH129" s="41"/>
      <c r="II129" s="41"/>
      <c r="IJ129" s="41"/>
      <c r="IK129" s="41"/>
      <c r="IL129" s="41"/>
      <c r="IM129" s="41"/>
      <c r="IN129" s="41"/>
      <c r="IO129" s="41"/>
      <c r="IP129" s="41"/>
      <c r="IQ129" s="41"/>
    </row>
    <row r="130" spans="1:251" s="31" customFormat="1" x14ac:dyDescent="0.2">
      <c r="A130" s="78" t="s">
        <v>96</v>
      </c>
      <c r="B130" s="28" t="s">
        <v>636</v>
      </c>
      <c r="C130" s="28" t="s">
        <v>637</v>
      </c>
      <c r="D130" s="29" t="s">
        <v>68</v>
      </c>
      <c r="E130" s="35"/>
      <c r="F130" s="77" t="str">
        <f t="shared" si="14"/>
        <v>け２０</v>
      </c>
      <c r="G130" s="31" t="str">
        <f t="shared" si="15"/>
        <v>田畑博光</v>
      </c>
      <c r="H130" s="31" t="s">
        <v>627</v>
      </c>
      <c r="I130" s="29" t="s">
        <v>16</v>
      </c>
      <c r="J130" s="40">
        <v>1980</v>
      </c>
      <c r="K130" s="33">
        <f t="shared" si="17"/>
        <v>46</v>
      </c>
      <c r="L130" s="31" t="str">
        <f t="shared" si="16"/>
        <v>OK</v>
      </c>
      <c r="M130" s="28" t="s">
        <v>638</v>
      </c>
      <c r="N130" s="28"/>
      <c r="O130" s="28"/>
      <c r="P130" s="28"/>
      <c r="Q130" s="28"/>
      <c r="R130" s="28"/>
      <c r="S130" s="28"/>
      <c r="T130" s="28"/>
      <c r="U130" s="28"/>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c r="CH130" s="41"/>
      <c r="CI130" s="41"/>
      <c r="CJ130" s="41"/>
      <c r="CK130" s="41"/>
      <c r="CL130" s="41"/>
      <c r="CM130" s="41"/>
      <c r="CN130" s="41"/>
      <c r="CO130" s="41"/>
      <c r="CP130" s="41"/>
      <c r="CQ130" s="41"/>
      <c r="CR130" s="41"/>
      <c r="CS130" s="41"/>
      <c r="CT130" s="41"/>
      <c r="CU130" s="41"/>
      <c r="CV130" s="41"/>
      <c r="CW130" s="41"/>
      <c r="CX130" s="41"/>
      <c r="CY130" s="41"/>
      <c r="CZ130" s="41"/>
      <c r="DA130" s="41"/>
      <c r="DB130" s="41"/>
      <c r="DC130" s="41"/>
      <c r="DD130" s="41"/>
      <c r="DE130" s="41"/>
      <c r="DF130" s="41"/>
      <c r="DG130" s="41"/>
      <c r="DH130" s="41"/>
      <c r="DI130" s="41"/>
      <c r="DJ130" s="41"/>
      <c r="DK130" s="41"/>
      <c r="DL130" s="41"/>
      <c r="DM130" s="41"/>
      <c r="DN130" s="41"/>
      <c r="DO130" s="41"/>
      <c r="DP130" s="41"/>
      <c r="DQ130" s="41"/>
      <c r="DR130" s="41"/>
      <c r="DS130" s="41"/>
      <c r="DT130" s="41"/>
      <c r="DU130" s="41"/>
      <c r="DV130" s="41"/>
      <c r="DW130" s="41"/>
      <c r="DX130" s="41"/>
      <c r="DY130" s="41"/>
      <c r="DZ130" s="41"/>
      <c r="EA130" s="41"/>
      <c r="EB130" s="41"/>
      <c r="EC130" s="41"/>
      <c r="ED130" s="41"/>
      <c r="EE130" s="41"/>
      <c r="EF130" s="41"/>
      <c r="EG130" s="41"/>
      <c r="EH130" s="41"/>
      <c r="EI130" s="41"/>
      <c r="EJ130" s="41"/>
      <c r="EK130" s="41"/>
      <c r="EL130" s="41"/>
      <c r="EM130" s="41"/>
      <c r="EN130" s="41"/>
      <c r="EO130" s="41"/>
      <c r="EP130" s="41"/>
      <c r="EQ130" s="41"/>
      <c r="ER130" s="41"/>
      <c r="ES130" s="41"/>
      <c r="ET130" s="41"/>
      <c r="EU130" s="41"/>
      <c r="EV130" s="41"/>
      <c r="EW130" s="41"/>
      <c r="EX130" s="41"/>
      <c r="EY130" s="41"/>
      <c r="EZ130" s="41"/>
      <c r="FA130" s="41"/>
      <c r="FB130" s="41"/>
      <c r="FC130" s="41"/>
      <c r="FD130" s="41"/>
      <c r="FE130" s="41"/>
      <c r="FF130" s="41"/>
      <c r="FG130" s="41"/>
      <c r="FH130" s="41"/>
      <c r="FI130" s="41"/>
      <c r="FJ130" s="41"/>
      <c r="FK130" s="41"/>
      <c r="FL130" s="41"/>
      <c r="FM130" s="41"/>
      <c r="FN130" s="41"/>
      <c r="FO130" s="41"/>
      <c r="FP130" s="41"/>
      <c r="FQ130" s="41"/>
      <c r="FR130" s="41"/>
      <c r="FS130" s="41"/>
      <c r="FT130" s="41"/>
      <c r="FU130" s="41"/>
      <c r="FV130" s="41"/>
      <c r="FW130" s="41"/>
      <c r="FX130" s="41"/>
      <c r="FY130" s="41"/>
      <c r="FZ130" s="41"/>
      <c r="GA130" s="41"/>
      <c r="GB130" s="41"/>
      <c r="GC130" s="41"/>
      <c r="GD130" s="41"/>
      <c r="GE130" s="41"/>
      <c r="GF130" s="41"/>
      <c r="GG130" s="41"/>
      <c r="GH130" s="41"/>
      <c r="GI130" s="41"/>
      <c r="GJ130" s="41"/>
      <c r="GK130" s="41"/>
      <c r="GL130" s="41"/>
      <c r="GM130" s="41"/>
      <c r="GN130" s="41"/>
      <c r="GO130" s="41"/>
      <c r="GP130" s="41"/>
      <c r="GQ130" s="41"/>
      <c r="GR130" s="41"/>
      <c r="GS130" s="41"/>
      <c r="GT130" s="41"/>
      <c r="GU130" s="41"/>
      <c r="GV130" s="41"/>
      <c r="GW130" s="41"/>
      <c r="GX130" s="41"/>
      <c r="GY130" s="41"/>
      <c r="GZ130" s="41"/>
      <c r="HA130" s="41"/>
      <c r="HB130" s="41"/>
      <c r="HC130" s="41"/>
      <c r="HD130" s="41"/>
      <c r="HE130" s="41"/>
      <c r="HF130" s="41"/>
      <c r="HG130" s="41"/>
      <c r="HH130" s="41"/>
      <c r="HI130" s="41"/>
      <c r="HJ130" s="41"/>
      <c r="HK130" s="41"/>
      <c r="HL130" s="41"/>
      <c r="HM130" s="41"/>
      <c r="HN130" s="41"/>
      <c r="HO130" s="41"/>
      <c r="HP130" s="41"/>
      <c r="HQ130" s="41"/>
      <c r="HR130" s="41"/>
      <c r="HS130" s="41"/>
      <c r="HT130" s="41"/>
      <c r="HU130" s="41"/>
      <c r="HV130" s="41"/>
      <c r="HW130" s="41"/>
      <c r="HX130" s="41"/>
      <c r="HY130" s="41"/>
      <c r="HZ130" s="41"/>
      <c r="IA130" s="41"/>
      <c r="IB130" s="41"/>
      <c r="IC130" s="41"/>
      <c r="ID130" s="41"/>
      <c r="IE130" s="41"/>
      <c r="IF130" s="41"/>
      <c r="IG130" s="41"/>
      <c r="IH130" s="41"/>
      <c r="II130" s="41"/>
      <c r="IJ130" s="41"/>
      <c r="IK130" s="41"/>
      <c r="IL130" s="41"/>
      <c r="IM130" s="41"/>
      <c r="IN130" s="41"/>
      <c r="IO130" s="41"/>
      <c r="IP130" s="41"/>
      <c r="IQ130" s="41"/>
    </row>
    <row r="131" spans="1:251" s="31" customFormat="1" x14ac:dyDescent="0.2">
      <c r="A131" s="78" t="s">
        <v>97</v>
      </c>
      <c r="B131" s="42" t="s">
        <v>636</v>
      </c>
      <c r="C131" s="42" t="s">
        <v>639</v>
      </c>
      <c r="D131" s="29" t="s">
        <v>68</v>
      </c>
      <c r="E131" s="35"/>
      <c r="F131" s="77" t="str">
        <f t="shared" si="14"/>
        <v>け２１</v>
      </c>
      <c r="G131" s="31" t="str">
        <f t="shared" si="15"/>
        <v>田畑千鶴</v>
      </c>
      <c r="H131" s="31" t="s">
        <v>627</v>
      </c>
      <c r="I131" s="81" t="s">
        <v>214</v>
      </c>
      <c r="J131" s="40">
        <v>1978</v>
      </c>
      <c r="K131" s="33">
        <f t="shared" si="17"/>
        <v>48</v>
      </c>
      <c r="L131" s="31" t="str">
        <f t="shared" si="16"/>
        <v>OK</v>
      </c>
      <c r="M131" s="28" t="s">
        <v>638</v>
      </c>
      <c r="N131" s="28"/>
      <c r="O131" s="28"/>
      <c r="P131" s="28"/>
      <c r="Q131" s="28"/>
      <c r="R131" s="28"/>
      <c r="S131" s="28"/>
      <c r="T131" s="28"/>
      <c r="U131" s="28"/>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c r="CH131" s="41"/>
      <c r="CI131" s="41"/>
      <c r="CJ131" s="41"/>
      <c r="CK131" s="41"/>
      <c r="CL131" s="41"/>
      <c r="CM131" s="41"/>
      <c r="CN131" s="41"/>
      <c r="CO131" s="41"/>
      <c r="CP131" s="41"/>
      <c r="CQ131" s="41"/>
      <c r="CR131" s="41"/>
      <c r="CS131" s="41"/>
      <c r="CT131" s="41"/>
      <c r="CU131" s="41"/>
      <c r="CV131" s="41"/>
      <c r="CW131" s="41"/>
      <c r="CX131" s="41"/>
      <c r="CY131" s="41"/>
      <c r="CZ131" s="41"/>
      <c r="DA131" s="41"/>
      <c r="DB131" s="41"/>
      <c r="DC131" s="41"/>
      <c r="DD131" s="41"/>
      <c r="DE131" s="41"/>
      <c r="DF131" s="41"/>
      <c r="DG131" s="41"/>
      <c r="DH131" s="41"/>
      <c r="DI131" s="41"/>
      <c r="DJ131" s="41"/>
      <c r="DK131" s="41"/>
      <c r="DL131" s="41"/>
      <c r="DM131" s="41"/>
      <c r="DN131" s="41"/>
      <c r="DO131" s="41"/>
      <c r="DP131" s="41"/>
      <c r="DQ131" s="41"/>
      <c r="DR131" s="41"/>
      <c r="DS131" s="41"/>
      <c r="DT131" s="41"/>
      <c r="DU131" s="41"/>
      <c r="DV131" s="41"/>
      <c r="DW131" s="41"/>
      <c r="DX131" s="41"/>
      <c r="DY131" s="41"/>
      <c r="DZ131" s="41"/>
      <c r="EA131" s="41"/>
      <c r="EB131" s="41"/>
      <c r="EC131" s="41"/>
      <c r="ED131" s="41"/>
      <c r="EE131" s="41"/>
      <c r="EF131" s="41"/>
      <c r="EG131" s="41"/>
      <c r="EH131" s="41"/>
      <c r="EI131" s="41"/>
      <c r="EJ131" s="41"/>
      <c r="EK131" s="41"/>
      <c r="EL131" s="41"/>
      <c r="EM131" s="41"/>
      <c r="EN131" s="41"/>
      <c r="EO131" s="41"/>
      <c r="EP131" s="41"/>
      <c r="EQ131" s="41"/>
      <c r="ER131" s="41"/>
      <c r="ES131" s="41"/>
      <c r="ET131" s="41"/>
      <c r="EU131" s="41"/>
      <c r="EV131" s="41"/>
      <c r="EW131" s="41"/>
      <c r="EX131" s="41"/>
      <c r="EY131" s="41"/>
      <c r="EZ131" s="41"/>
      <c r="FA131" s="41"/>
      <c r="FB131" s="41"/>
      <c r="FC131" s="41"/>
      <c r="FD131" s="41"/>
      <c r="FE131" s="41"/>
      <c r="FF131" s="41"/>
      <c r="FG131" s="41"/>
      <c r="FH131" s="41"/>
      <c r="FI131" s="41"/>
      <c r="FJ131" s="41"/>
      <c r="FK131" s="41"/>
      <c r="FL131" s="41"/>
      <c r="FM131" s="41"/>
      <c r="FN131" s="41"/>
      <c r="FO131" s="41"/>
      <c r="FP131" s="41"/>
      <c r="FQ131" s="41"/>
      <c r="FR131" s="41"/>
      <c r="FS131" s="41"/>
      <c r="FT131" s="41"/>
      <c r="FU131" s="41"/>
      <c r="FV131" s="41"/>
      <c r="FW131" s="41"/>
      <c r="FX131" s="41"/>
      <c r="FY131" s="41"/>
      <c r="FZ131" s="41"/>
      <c r="GA131" s="41"/>
      <c r="GB131" s="41"/>
      <c r="GC131" s="41"/>
      <c r="GD131" s="41"/>
      <c r="GE131" s="41"/>
      <c r="GF131" s="41"/>
      <c r="GG131" s="41"/>
      <c r="GH131" s="41"/>
      <c r="GI131" s="41"/>
      <c r="GJ131" s="41"/>
      <c r="GK131" s="41"/>
      <c r="GL131" s="41"/>
      <c r="GM131" s="41"/>
      <c r="GN131" s="41"/>
      <c r="GO131" s="41"/>
      <c r="GP131" s="41"/>
      <c r="GQ131" s="41"/>
      <c r="GR131" s="41"/>
      <c r="GS131" s="41"/>
      <c r="GT131" s="41"/>
      <c r="GU131" s="41"/>
      <c r="GV131" s="41"/>
      <c r="GW131" s="41"/>
      <c r="GX131" s="41"/>
      <c r="GY131" s="41"/>
      <c r="GZ131" s="41"/>
      <c r="HA131" s="41"/>
      <c r="HB131" s="41"/>
      <c r="HC131" s="41"/>
      <c r="HD131" s="41"/>
      <c r="HE131" s="41"/>
      <c r="HF131" s="41"/>
      <c r="HG131" s="41"/>
      <c r="HH131" s="41"/>
      <c r="HI131" s="41"/>
      <c r="HJ131" s="41"/>
      <c r="HK131" s="41"/>
      <c r="HL131" s="41"/>
      <c r="HM131" s="41"/>
      <c r="HN131" s="41"/>
      <c r="HO131" s="41"/>
      <c r="HP131" s="41"/>
      <c r="HQ131" s="41"/>
      <c r="HR131" s="41"/>
      <c r="HS131" s="41"/>
      <c r="HT131" s="41"/>
      <c r="HU131" s="41"/>
      <c r="HV131" s="41"/>
      <c r="HW131" s="41"/>
      <c r="HX131" s="41"/>
      <c r="HY131" s="41"/>
      <c r="HZ131" s="41"/>
      <c r="IA131" s="41"/>
      <c r="IB131" s="41"/>
      <c r="IC131" s="41"/>
      <c r="ID131" s="41"/>
      <c r="IE131" s="41"/>
      <c r="IF131" s="41"/>
      <c r="IG131" s="41"/>
      <c r="IH131" s="41"/>
      <c r="II131" s="41"/>
      <c r="IJ131" s="41"/>
      <c r="IK131" s="41"/>
      <c r="IL131" s="41"/>
      <c r="IM131" s="41"/>
      <c r="IN131" s="41"/>
      <c r="IO131" s="41"/>
      <c r="IP131" s="41"/>
      <c r="IQ131" s="41"/>
    </row>
    <row r="132" spans="1:251" s="31" customFormat="1" x14ac:dyDescent="0.2">
      <c r="A132" s="78" t="s">
        <v>98</v>
      </c>
      <c r="B132" s="28" t="s">
        <v>274</v>
      </c>
      <c r="C132" s="28" t="s">
        <v>640</v>
      </c>
      <c r="D132" s="29" t="s">
        <v>68</v>
      </c>
      <c r="E132" s="35"/>
      <c r="F132" s="77" t="str">
        <f t="shared" si="14"/>
        <v>け２２</v>
      </c>
      <c r="G132" s="28" t="str">
        <f t="shared" si="15"/>
        <v>中西勇夫</v>
      </c>
      <c r="H132" s="31" t="s">
        <v>627</v>
      </c>
      <c r="I132" s="29" t="s">
        <v>16</v>
      </c>
      <c r="J132" s="40">
        <v>1985</v>
      </c>
      <c r="K132" s="33">
        <f t="shared" si="17"/>
        <v>41</v>
      </c>
      <c r="L132" s="31" t="str">
        <f t="shared" si="16"/>
        <v>OK</v>
      </c>
      <c r="M132" s="82" t="s">
        <v>22</v>
      </c>
      <c r="N132" s="28"/>
      <c r="O132" s="28"/>
      <c r="P132" s="28"/>
      <c r="Q132" s="28"/>
      <c r="R132" s="28"/>
      <c r="S132" s="28"/>
      <c r="T132" s="28"/>
      <c r="U132" s="28"/>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c r="CE132" s="41"/>
      <c r="CF132" s="41"/>
      <c r="CG132" s="41"/>
      <c r="CH132" s="41"/>
      <c r="CI132" s="41"/>
      <c r="CJ132" s="41"/>
      <c r="CK132" s="41"/>
      <c r="CL132" s="41"/>
      <c r="CM132" s="41"/>
      <c r="CN132" s="41"/>
      <c r="CO132" s="41"/>
      <c r="CP132" s="41"/>
      <c r="CQ132" s="41"/>
      <c r="CR132" s="41"/>
      <c r="CS132" s="41"/>
      <c r="CT132" s="41"/>
      <c r="CU132" s="41"/>
      <c r="CV132" s="41"/>
      <c r="CW132" s="41"/>
      <c r="CX132" s="41"/>
      <c r="CY132" s="41"/>
      <c r="CZ132" s="41"/>
      <c r="DA132" s="41"/>
      <c r="DB132" s="41"/>
      <c r="DC132" s="41"/>
      <c r="DD132" s="41"/>
      <c r="DE132" s="41"/>
      <c r="DF132" s="41"/>
      <c r="DG132" s="41"/>
      <c r="DH132" s="41"/>
      <c r="DI132" s="41"/>
      <c r="DJ132" s="41"/>
      <c r="DK132" s="41"/>
      <c r="DL132" s="41"/>
      <c r="DM132" s="41"/>
      <c r="DN132" s="41"/>
      <c r="DO132" s="41"/>
      <c r="DP132" s="41"/>
      <c r="DQ132" s="41"/>
      <c r="DR132" s="41"/>
      <c r="DS132" s="41"/>
      <c r="DT132" s="41"/>
      <c r="DU132" s="41"/>
      <c r="DV132" s="41"/>
      <c r="DW132" s="41"/>
      <c r="DX132" s="41"/>
      <c r="DY132" s="41"/>
      <c r="DZ132" s="41"/>
      <c r="EA132" s="41"/>
      <c r="EB132" s="41"/>
      <c r="EC132" s="41"/>
      <c r="ED132" s="41"/>
      <c r="EE132" s="41"/>
      <c r="EF132" s="41"/>
      <c r="EG132" s="41"/>
      <c r="EH132" s="41"/>
      <c r="EI132" s="41"/>
      <c r="EJ132" s="41"/>
      <c r="EK132" s="41"/>
      <c r="EL132" s="41"/>
      <c r="EM132" s="41"/>
      <c r="EN132" s="41"/>
      <c r="EO132" s="41"/>
      <c r="EP132" s="41"/>
      <c r="EQ132" s="41"/>
      <c r="ER132" s="41"/>
      <c r="ES132" s="41"/>
      <c r="ET132" s="41"/>
      <c r="EU132" s="41"/>
      <c r="EV132" s="41"/>
      <c r="EW132" s="41"/>
      <c r="EX132" s="41"/>
      <c r="EY132" s="41"/>
      <c r="EZ132" s="41"/>
      <c r="FA132" s="41"/>
      <c r="FB132" s="41"/>
      <c r="FC132" s="41"/>
      <c r="FD132" s="41"/>
      <c r="FE132" s="41"/>
      <c r="FF132" s="41"/>
      <c r="FG132" s="41"/>
      <c r="FH132" s="41"/>
      <c r="FI132" s="41"/>
      <c r="FJ132" s="41"/>
      <c r="FK132" s="41"/>
      <c r="FL132" s="41"/>
      <c r="FM132" s="41"/>
      <c r="FN132" s="41"/>
      <c r="FO132" s="41"/>
      <c r="FP132" s="41"/>
      <c r="FQ132" s="41"/>
      <c r="FR132" s="41"/>
      <c r="FS132" s="41"/>
      <c r="FT132" s="41"/>
      <c r="FU132" s="41"/>
      <c r="FV132" s="41"/>
      <c r="FW132" s="41"/>
      <c r="FX132" s="41"/>
      <c r="FY132" s="41"/>
      <c r="FZ132" s="41"/>
      <c r="GA132" s="41"/>
      <c r="GB132" s="41"/>
      <c r="GC132" s="41"/>
      <c r="GD132" s="41"/>
      <c r="GE132" s="41"/>
      <c r="GF132" s="41"/>
      <c r="GG132" s="41"/>
      <c r="GH132" s="41"/>
      <c r="GI132" s="41"/>
      <c r="GJ132" s="41"/>
      <c r="GK132" s="41"/>
      <c r="GL132" s="41"/>
      <c r="GM132" s="41"/>
      <c r="GN132" s="41"/>
      <c r="GO132" s="41"/>
      <c r="GP132" s="41"/>
      <c r="GQ132" s="41"/>
      <c r="GR132" s="41"/>
      <c r="GS132" s="41"/>
      <c r="GT132" s="41"/>
      <c r="GU132" s="41"/>
      <c r="GV132" s="41"/>
      <c r="GW132" s="41"/>
      <c r="GX132" s="41"/>
      <c r="GY132" s="41"/>
      <c r="GZ132" s="41"/>
      <c r="HA132" s="41"/>
      <c r="HB132" s="41"/>
      <c r="HC132" s="41"/>
      <c r="HD132" s="41"/>
      <c r="HE132" s="41"/>
      <c r="HF132" s="41"/>
      <c r="HG132" s="41"/>
      <c r="HH132" s="41"/>
      <c r="HI132" s="41"/>
      <c r="HJ132" s="41"/>
      <c r="HK132" s="41"/>
      <c r="HL132" s="41"/>
      <c r="HM132" s="41"/>
      <c r="HN132" s="41"/>
      <c r="HO132" s="41"/>
      <c r="HP132" s="41"/>
      <c r="HQ132" s="41"/>
      <c r="HR132" s="41"/>
      <c r="HS132" s="41"/>
      <c r="HT132" s="41"/>
      <c r="HU132" s="41"/>
      <c r="HV132" s="41"/>
      <c r="HW132" s="41"/>
      <c r="HX132" s="41"/>
      <c r="HY132" s="41"/>
      <c r="HZ132" s="41"/>
      <c r="IA132" s="41"/>
      <c r="IB132" s="41"/>
      <c r="IC132" s="41"/>
      <c r="ID132" s="41"/>
      <c r="IE132" s="41"/>
      <c r="IF132" s="41"/>
      <c r="IG132" s="41"/>
      <c r="IH132" s="41"/>
      <c r="II132" s="41"/>
      <c r="IJ132" s="41"/>
      <c r="IK132" s="41"/>
      <c r="IL132" s="41"/>
      <c r="IM132" s="41"/>
      <c r="IN132" s="41"/>
      <c r="IO132" s="41"/>
      <c r="IP132" s="41"/>
      <c r="IQ132" s="41"/>
    </row>
    <row r="133" spans="1:251" x14ac:dyDescent="0.2">
      <c r="A133" s="78" t="s">
        <v>99</v>
      </c>
      <c r="B133" s="28" t="s">
        <v>641</v>
      </c>
      <c r="C133" s="28" t="s">
        <v>642</v>
      </c>
      <c r="D133" s="29" t="s">
        <v>68</v>
      </c>
      <c r="E133" s="35"/>
      <c r="F133" s="77" t="str">
        <f t="shared" si="14"/>
        <v>け２３</v>
      </c>
      <c r="G133" s="28" t="str">
        <f t="shared" si="15"/>
        <v>佐々木優</v>
      </c>
      <c r="H133" s="31" t="s">
        <v>627</v>
      </c>
      <c r="I133" s="29" t="s">
        <v>16</v>
      </c>
      <c r="J133" s="32">
        <v>2000</v>
      </c>
      <c r="K133" s="33">
        <f t="shared" si="17"/>
        <v>26</v>
      </c>
      <c r="L133" s="31" t="str">
        <f t="shared" si="16"/>
        <v>OK</v>
      </c>
      <c r="M133" s="31" t="s">
        <v>217</v>
      </c>
    </row>
    <row r="134" spans="1:251" x14ac:dyDescent="0.2">
      <c r="A134" s="78" t="s">
        <v>100</v>
      </c>
      <c r="B134" s="28" t="s">
        <v>634</v>
      </c>
      <c r="C134" s="28" t="s">
        <v>643</v>
      </c>
      <c r="D134" s="29" t="s">
        <v>68</v>
      </c>
      <c r="E134" s="35"/>
      <c r="F134" s="77" t="str">
        <f t="shared" si="14"/>
        <v>け２４</v>
      </c>
      <c r="G134" s="28" t="str">
        <f t="shared" si="15"/>
        <v>中島康之</v>
      </c>
      <c r="H134" s="31" t="s">
        <v>627</v>
      </c>
      <c r="I134" s="29" t="s">
        <v>16</v>
      </c>
      <c r="J134" s="40">
        <v>1980</v>
      </c>
      <c r="K134" s="43">
        <f t="shared" si="17"/>
        <v>46</v>
      </c>
      <c r="L134" s="31" t="str">
        <f t="shared" si="16"/>
        <v>OK</v>
      </c>
      <c r="M134" s="82" t="s">
        <v>22</v>
      </c>
    </row>
    <row r="135" spans="1:251" x14ac:dyDescent="0.2">
      <c r="A135" s="78" t="s">
        <v>963</v>
      </c>
      <c r="B135" s="28" t="s">
        <v>302</v>
      </c>
      <c r="C135" s="28" t="s">
        <v>964</v>
      </c>
      <c r="D135" s="29" t="s">
        <v>68</v>
      </c>
      <c r="E135" s="90" t="s">
        <v>724</v>
      </c>
      <c r="F135" s="77" t="str">
        <f t="shared" si="14"/>
        <v>け２５</v>
      </c>
      <c r="G135" s="28" t="str">
        <f t="shared" si="15"/>
        <v>山口希子</v>
      </c>
      <c r="H135" s="31" t="s">
        <v>627</v>
      </c>
      <c r="I135" s="81" t="s">
        <v>214</v>
      </c>
      <c r="J135" s="40">
        <v>2014</v>
      </c>
      <c r="K135" s="43">
        <f t="shared" si="17"/>
        <v>12</v>
      </c>
      <c r="L135" s="31" t="str">
        <f t="shared" si="16"/>
        <v>OK</v>
      </c>
      <c r="M135" s="82" t="s">
        <v>22</v>
      </c>
    </row>
    <row r="136" spans="1:251" x14ac:dyDescent="0.2">
      <c r="A136" s="78" t="s">
        <v>965</v>
      </c>
      <c r="B136" s="150" t="s">
        <v>966</v>
      </c>
      <c r="C136" s="28" t="s">
        <v>967</v>
      </c>
      <c r="D136" s="29" t="s">
        <v>68</v>
      </c>
      <c r="E136" s="35"/>
      <c r="F136" s="77" t="str">
        <f t="shared" si="14"/>
        <v>け２６</v>
      </c>
      <c r="G136" s="28" t="str">
        <f t="shared" si="15"/>
        <v>𠮷越洋一</v>
      </c>
      <c r="H136" s="31" t="s">
        <v>627</v>
      </c>
      <c r="I136" s="29" t="s">
        <v>16</v>
      </c>
      <c r="J136" s="40">
        <v>1977</v>
      </c>
      <c r="K136" s="43">
        <f t="shared" si="17"/>
        <v>49</v>
      </c>
      <c r="L136" s="31" t="str">
        <f t="shared" si="16"/>
        <v>OK</v>
      </c>
      <c r="M136" s="31" t="s">
        <v>638</v>
      </c>
    </row>
    <row r="137" spans="1:251" x14ac:dyDescent="0.2">
      <c r="A137" s="78" t="s">
        <v>968</v>
      </c>
      <c r="B137" s="151" t="s">
        <v>969</v>
      </c>
      <c r="C137" s="42" t="s">
        <v>970</v>
      </c>
      <c r="D137" s="29" t="s">
        <v>68</v>
      </c>
      <c r="E137" s="90" t="s">
        <v>724</v>
      </c>
      <c r="F137" s="77" t="str">
        <f t="shared" si="14"/>
        <v>け２７</v>
      </c>
      <c r="G137" s="28" t="str">
        <f t="shared" si="15"/>
        <v>稲岡沙良</v>
      </c>
      <c r="H137" s="31" t="s">
        <v>627</v>
      </c>
      <c r="I137" s="81" t="s">
        <v>214</v>
      </c>
      <c r="J137" s="40">
        <v>2012</v>
      </c>
      <c r="K137" s="43">
        <f t="shared" si="17"/>
        <v>14</v>
      </c>
      <c r="L137" s="31" t="str">
        <f t="shared" si="16"/>
        <v>OK</v>
      </c>
      <c r="M137" s="82" t="s">
        <v>22</v>
      </c>
    </row>
    <row r="138" spans="1:251" x14ac:dyDescent="0.2">
      <c r="A138" s="78" t="s">
        <v>1125</v>
      </c>
      <c r="B138" s="150" t="s">
        <v>1126</v>
      </c>
      <c r="C138" s="28" t="s">
        <v>1127</v>
      </c>
      <c r="D138" s="29" t="s">
        <v>68</v>
      </c>
      <c r="E138" s="90" t="s">
        <v>724</v>
      </c>
      <c r="F138" s="77" t="str">
        <f t="shared" si="14"/>
        <v>け２８</v>
      </c>
      <c r="G138" s="28" t="str">
        <f t="shared" si="15"/>
        <v>大橋凛斗</v>
      </c>
      <c r="H138" s="31" t="s">
        <v>627</v>
      </c>
      <c r="I138" s="31" t="s">
        <v>234</v>
      </c>
      <c r="J138" s="40">
        <v>2015</v>
      </c>
      <c r="K138" s="43">
        <f t="shared" si="17"/>
        <v>11</v>
      </c>
      <c r="L138" s="31" t="str">
        <f t="shared" si="16"/>
        <v>OK</v>
      </c>
      <c r="M138" s="31" t="s">
        <v>1128</v>
      </c>
    </row>
    <row r="139" spans="1:251" x14ac:dyDescent="0.2">
      <c r="A139" s="78" t="s">
        <v>1129</v>
      </c>
      <c r="B139" s="150" t="s">
        <v>251</v>
      </c>
      <c r="C139" s="28" t="s">
        <v>1130</v>
      </c>
      <c r="D139" s="29" t="s">
        <v>68</v>
      </c>
      <c r="E139" s="90" t="s">
        <v>724</v>
      </c>
      <c r="F139" s="77" t="str">
        <f t="shared" si="14"/>
        <v>け２９</v>
      </c>
      <c r="G139" s="28" t="str">
        <f t="shared" si="15"/>
        <v>岡本隆之介</v>
      </c>
      <c r="H139" s="31" t="s">
        <v>627</v>
      </c>
      <c r="I139" s="31" t="s">
        <v>234</v>
      </c>
      <c r="J139" s="40">
        <v>2015</v>
      </c>
      <c r="K139" s="43">
        <f t="shared" si="17"/>
        <v>11</v>
      </c>
      <c r="L139" s="31" t="str">
        <f t="shared" si="16"/>
        <v>OK</v>
      </c>
      <c r="M139" s="31" t="s">
        <v>1131</v>
      </c>
    </row>
    <row r="140" spans="1:251" x14ac:dyDescent="0.2">
      <c r="A140" s="70"/>
      <c r="B140" s="70">
        <v>5</v>
      </c>
      <c r="C140" s="70"/>
      <c r="D140" s="46" t="s">
        <v>1132</v>
      </c>
      <c r="E140" s="47"/>
      <c r="F140" s="48"/>
      <c r="G140" s="44"/>
      <c r="H140" s="46"/>
      <c r="I140" s="70"/>
      <c r="J140" s="49"/>
      <c r="K140" s="50" t="str">
        <f t="shared" si="17"/>
        <v/>
      </c>
      <c r="L140" s="48"/>
      <c r="M140" s="45"/>
    </row>
    <row r="141" spans="1:251" x14ac:dyDescent="0.2">
      <c r="A141" s="28" t="s">
        <v>238</v>
      </c>
      <c r="B141" s="29" t="s">
        <v>644</v>
      </c>
      <c r="C141" s="29" t="s">
        <v>645</v>
      </c>
      <c r="D141" s="29" t="s">
        <v>237</v>
      </c>
      <c r="E141" s="30"/>
      <c r="F141" s="31" t="str">
        <f t="shared" ref="F141:F174" si="18">A141</f>
        <v>き０１</v>
      </c>
      <c r="G141" s="31" t="str">
        <f>B141&amp;C141</f>
        <v>荒浪順次</v>
      </c>
      <c r="H141" s="31" t="str">
        <f t="shared" ref="H141:H177" si="19">D141</f>
        <v>京セラTC</v>
      </c>
      <c r="I141" s="31" t="s">
        <v>234</v>
      </c>
      <c r="J141" s="86">
        <v>1977</v>
      </c>
      <c r="K141" s="33">
        <f>IF(J141="","",(2026-J141))</f>
        <v>49</v>
      </c>
      <c r="L141" s="31" t="str">
        <f t="shared" ref="L141:L176" si="20">IF(G141="","",IF(COUNTIF($G$4:$G$109,G141)&gt;1,"2重登録","OK"))</f>
        <v>OK</v>
      </c>
      <c r="M141" s="34" t="s">
        <v>646</v>
      </c>
    </row>
    <row r="142" spans="1:251" x14ac:dyDescent="0.2">
      <c r="A142" s="28" t="s">
        <v>25</v>
      </c>
      <c r="B142" s="31" t="s">
        <v>647</v>
      </c>
      <c r="C142" s="31" t="s">
        <v>648</v>
      </c>
      <c r="D142" s="29" t="s">
        <v>237</v>
      </c>
      <c r="E142" s="30"/>
      <c r="F142" s="31" t="str">
        <f t="shared" si="18"/>
        <v>き０２</v>
      </c>
      <c r="G142" s="31" t="str">
        <f t="shared" ref="G142:G176" si="21">B142&amp;C142</f>
        <v>井澤　匡志</v>
      </c>
      <c r="H142" s="31" t="str">
        <f t="shared" si="19"/>
        <v>京セラTC</v>
      </c>
      <c r="I142" s="31" t="s">
        <v>234</v>
      </c>
      <c r="J142" s="73">
        <v>1967</v>
      </c>
      <c r="K142" s="33">
        <f t="shared" ref="K142:K219" si="22">IF(J142="","",(2026-J142))</f>
        <v>59</v>
      </c>
      <c r="L142" s="31" t="str">
        <f t="shared" si="20"/>
        <v>OK</v>
      </c>
      <c r="M142" s="87" t="s">
        <v>649</v>
      </c>
    </row>
    <row r="143" spans="1:251" x14ac:dyDescent="0.2">
      <c r="A143" s="28" t="s">
        <v>199</v>
      </c>
      <c r="B143" s="29" t="s">
        <v>650</v>
      </c>
      <c r="C143" s="29" t="s">
        <v>651</v>
      </c>
      <c r="D143" s="29" t="s">
        <v>237</v>
      </c>
      <c r="E143" s="30"/>
      <c r="F143" s="31" t="str">
        <f t="shared" si="18"/>
        <v>き０３</v>
      </c>
      <c r="G143" s="31" t="str">
        <f t="shared" si="21"/>
        <v>石井耶真斗</v>
      </c>
      <c r="H143" s="31" t="str">
        <f t="shared" si="19"/>
        <v>京セラTC</v>
      </c>
      <c r="I143" s="31" t="s">
        <v>234</v>
      </c>
      <c r="J143" s="73">
        <v>1995</v>
      </c>
      <c r="K143" s="33">
        <f t="shared" si="22"/>
        <v>31</v>
      </c>
      <c r="L143" s="31" t="str">
        <f t="shared" si="20"/>
        <v>OK</v>
      </c>
      <c r="M143" s="87" t="s">
        <v>649</v>
      </c>
    </row>
    <row r="144" spans="1:251" x14ac:dyDescent="0.2">
      <c r="A144" s="28" t="s">
        <v>26</v>
      </c>
      <c r="B144" s="31" t="s">
        <v>652</v>
      </c>
      <c r="C144" s="31" t="s">
        <v>653</v>
      </c>
      <c r="D144" s="29" t="s">
        <v>237</v>
      </c>
      <c r="E144" s="30"/>
      <c r="F144" s="31" t="str">
        <f t="shared" si="18"/>
        <v>き０４</v>
      </c>
      <c r="G144" s="31" t="str">
        <f t="shared" si="21"/>
        <v>石川和洋</v>
      </c>
      <c r="H144" s="31" t="str">
        <f t="shared" si="19"/>
        <v>京セラTC</v>
      </c>
      <c r="I144" s="31" t="s">
        <v>234</v>
      </c>
      <c r="J144" s="73">
        <v>1978</v>
      </c>
      <c r="K144" s="33">
        <f t="shared" si="22"/>
        <v>48</v>
      </c>
      <c r="L144" s="31" t="str">
        <f t="shared" si="20"/>
        <v>OK</v>
      </c>
      <c r="M144" s="34" t="s">
        <v>654</v>
      </c>
    </row>
    <row r="145" spans="1:13" x14ac:dyDescent="0.2">
      <c r="A145" s="28" t="s">
        <v>27</v>
      </c>
      <c r="B145" s="29" t="s">
        <v>655</v>
      </c>
      <c r="C145" s="29" t="s">
        <v>656</v>
      </c>
      <c r="D145" s="29" t="s">
        <v>237</v>
      </c>
      <c r="E145" s="30"/>
      <c r="F145" s="31" t="str">
        <f t="shared" si="18"/>
        <v>き０５</v>
      </c>
      <c r="G145" s="31" t="str">
        <f t="shared" si="21"/>
        <v>石田文彦</v>
      </c>
      <c r="H145" s="31" t="str">
        <f t="shared" si="19"/>
        <v>京セラTC</v>
      </c>
      <c r="I145" s="31" t="s">
        <v>234</v>
      </c>
      <c r="J145" s="73">
        <v>1993</v>
      </c>
      <c r="K145" s="33">
        <f t="shared" si="22"/>
        <v>33</v>
      </c>
      <c r="L145" s="31" t="str">
        <f t="shared" si="20"/>
        <v>OK</v>
      </c>
      <c r="M145" s="34" t="s">
        <v>657</v>
      </c>
    </row>
    <row r="146" spans="1:13" x14ac:dyDescent="0.2">
      <c r="A146" s="28" t="s">
        <v>28</v>
      </c>
      <c r="B146" s="29" t="s">
        <v>658</v>
      </c>
      <c r="C146" s="29" t="s">
        <v>659</v>
      </c>
      <c r="D146" s="29" t="s">
        <v>237</v>
      </c>
      <c r="E146" s="30"/>
      <c r="F146" s="31" t="str">
        <f t="shared" si="18"/>
        <v>き０６</v>
      </c>
      <c r="G146" s="31" t="str">
        <f t="shared" si="21"/>
        <v>一色翼</v>
      </c>
      <c r="H146" s="31" t="str">
        <f t="shared" si="19"/>
        <v>京セラTC</v>
      </c>
      <c r="I146" s="31" t="s">
        <v>234</v>
      </c>
      <c r="J146" s="73">
        <v>1984</v>
      </c>
      <c r="K146" s="33">
        <f t="shared" si="22"/>
        <v>42</v>
      </c>
      <c r="L146" s="31" t="str">
        <f t="shared" si="20"/>
        <v>OK</v>
      </c>
      <c r="M146" s="87" t="s">
        <v>660</v>
      </c>
    </row>
    <row r="147" spans="1:13" x14ac:dyDescent="0.2">
      <c r="A147" s="28" t="s">
        <v>29</v>
      </c>
      <c r="B147" s="31" t="s">
        <v>31</v>
      </c>
      <c r="C147" s="31" t="s">
        <v>32</v>
      </c>
      <c r="D147" s="29" t="s">
        <v>237</v>
      </c>
      <c r="E147" s="30"/>
      <c r="F147" s="31" t="str">
        <f t="shared" si="18"/>
        <v>き０７</v>
      </c>
      <c r="G147" s="31" t="str">
        <f t="shared" si="21"/>
        <v>牛尾紳之介</v>
      </c>
      <c r="H147" s="31" t="str">
        <f t="shared" si="19"/>
        <v>京セラTC</v>
      </c>
      <c r="I147" s="31" t="s">
        <v>234</v>
      </c>
      <c r="J147" s="73">
        <v>1984</v>
      </c>
      <c r="K147" s="33">
        <f t="shared" si="22"/>
        <v>42</v>
      </c>
      <c r="L147" s="31" t="str">
        <f t="shared" si="20"/>
        <v>OK</v>
      </c>
      <c r="M147" s="87" t="s">
        <v>649</v>
      </c>
    </row>
    <row r="148" spans="1:13" x14ac:dyDescent="0.2">
      <c r="A148" s="28" t="s">
        <v>30</v>
      </c>
      <c r="B148" s="29" t="s">
        <v>34</v>
      </c>
      <c r="C148" s="29" t="s">
        <v>35</v>
      </c>
      <c r="D148" s="29" t="s">
        <v>237</v>
      </c>
      <c r="E148" s="30"/>
      <c r="F148" s="31" t="str">
        <f t="shared" si="18"/>
        <v>き０８</v>
      </c>
      <c r="G148" s="31" t="str">
        <f t="shared" si="21"/>
        <v>太田圭亮</v>
      </c>
      <c r="H148" s="31" t="str">
        <f t="shared" si="19"/>
        <v>京セラTC</v>
      </c>
      <c r="I148" s="31" t="s">
        <v>234</v>
      </c>
      <c r="J148" s="73">
        <v>1981</v>
      </c>
      <c r="K148" s="33">
        <f t="shared" si="22"/>
        <v>45</v>
      </c>
      <c r="L148" s="31" t="str">
        <f t="shared" si="20"/>
        <v>OK</v>
      </c>
      <c r="M148" s="34" t="s">
        <v>657</v>
      </c>
    </row>
    <row r="149" spans="1:13" x14ac:dyDescent="0.2">
      <c r="A149" s="28" t="s">
        <v>33</v>
      </c>
      <c r="B149" s="36" t="s">
        <v>661</v>
      </c>
      <c r="C149" s="36" t="s">
        <v>662</v>
      </c>
      <c r="D149" s="29" t="s">
        <v>237</v>
      </c>
      <c r="E149" s="30"/>
      <c r="F149" s="31" t="str">
        <f t="shared" si="18"/>
        <v>き０９</v>
      </c>
      <c r="G149" s="31" t="str">
        <f t="shared" si="21"/>
        <v>奥田司</v>
      </c>
      <c r="H149" s="31" t="str">
        <f t="shared" si="19"/>
        <v>京セラTC</v>
      </c>
      <c r="I149" s="31" t="s">
        <v>234</v>
      </c>
      <c r="J149" s="73">
        <v>1997</v>
      </c>
      <c r="K149" s="33">
        <f t="shared" si="22"/>
        <v>29</v>
      </c>
      <c r="L149" s="31" t="str">
        <f t="shared" si="20"/>
        <v>OK</v>
      </c>
      <c r="M149" s="87" t="s">
        <v>663</v>
      </c>
    </row>
    <row r="150" spans="1:13" x14ac:dyDescent="0.2">
      <c r="A150" s="28" t="s">
        <v>36</v>
      </c>
      <c r="B150" s="29" t="s">
        <v>664</v>
      </c>
      <c r="C150" s="29" t="s">
        <v>665</v>
      </c>
      <c r="D150" s="29" t="s">
        <v>237</v>
      </c>
      <c r="E150" s="30"/>
      <c r="F150" s="31" t="str">
        <f t="shared" si="18"/>
        <v>き１０</v>
      </c>
      <c r="G150" s="31" t="str">
        <f t="shared" si="21"/>
        <v>木村圭</v>
      </c>
      <c r="H150" s="31" t="str">
        <f t="shared" si="19"/>
        <v>京セラTC</v>
      </c>
      <c r="I150" s="31" t="s">
        <v>234</v>
      </c>
      <c r="J150" s="86">
        <v>1968</v>
      </c>
      <c r="K150" s="33">
        <f t="shared" si="22"/>
        <v>58</v>
      </c>
      <c r="L150" s="31" t="str">
        <f t="shared" si="20"/>
        <v>OK</v>
      </c>
      <c r="M150" s="34" t="s">
        <v>666</v>
      </c>
    </row>
    <row r="151" spans="1:13" x14ac:dyDescent="0.2">
      <c r="A151" s="28" t="s">
        <v>37</v>
      </c>
      <c r="B151" s="29" t="s">
        <v>667</v>
      </c>
      <c r="C151" s="29" t="s">
        <v>668</v>
      </c>
      <c r="D151" s="29" t="s">
        <v>237</v>
      </c>
      <c r="E151" s="30"/>
      <c r="F151" s="31" t="str">
        <f t="shared" si="18"/>
        <v>き１１</v>
      </c>
      <c r="G151" s="31" t="str">
        <f t="shared" si="21"/>
        <v>栗山飛鳥</v>
      </c>
      <c r="H151" s="31" t="str">
        <f t="shared" si="19"/>
        <v>京セラTC</v>
      </c>
      <c r="I151" s="31" t="s">
        <v>234</v>
      </c>
      <c r="J151" s="73">
        <v>1997</v>
      </c>
      <c r="K151" s="33">
        <f t="shared" si="22"/>
        <v>29</v>
      </c>
      <c r="L151" s="31" t="str">
        <f t="shared" si="20"/>
        <v>OK</v>
      </c>
      <c r="M151" s="87" t="s">
        <v>660</v>
      </c>
    </row>
    <row r="152" spans="1:13" x14ac:dyDescent="0.2">
      <c r="A152" s="28" t="s">
        <v>38</v>
      </c>
      <c r="B152" s="29" t="s">
        <v>669</v>
      </c>
      <c r="C152" s="29" t="s">
        <v>670</v>
      </c>
      <c r="D152" s="29" t="s">
        <v>237</v>
      </c>
      <c r="E152" s="30"/>
      <c r="F152" s="31" t="str">
        <f t="shared" si="18"/>
        <v>き１２</v>
      </c>
      <c r="G152" s="31" t="str">
        <f t="shared" si="21"/>
        <v>清水陽介</v>
      </c>
      <c r="H152" s="31" t="str">
        <f t="shared" si="19"/>
        <v>京セラTC</v>
      </c>
      <c r="I152" s="31" t="s">
        <v>234</v>
      </c>
      <c r="J152" s="73">
        <v>1991</v>
      </c>
      <c r="K152" s="33">
        <f t="shared" si="22"/>
        <v>35</v>
      </c>
      <c r="L152" s="31" t="str">
        <f t="shared" si="20"/>
        <v>OK</v>
      </c>
      <c r="M152" s="34" t="s">
        <v>671</v>
      </c>
    </row>
    <row r="153" spans="1:13" x14ac:dyDescent="0.2">
      <c r="A153" s="28" t="s">
        <v>39</v>
      </c>
      <c r="B153" s="31" t="s">
        <v>47</v>
      </c>
      <c r="C153" s="31" t="s">
        <v>48</v>
      </c>
      <c r="D153" s="29" t="s">
        <v>237</v>
      </c>
      <c r="E153" s="30"/>
      <c r="F153" s="31" t="str">
        <f t="shared" si="18"/>
        <v>き１３</v>
      </c>
      <c r="G153" s="31" t="str">
        <f t="shared" si="21"/>
        <v>曽我卓矢</v>
      </c>
      <c r="H153" s="31" t="str">
        <f t="shared" si="19"/>
        <v>京セラTC</v>
      </c>
      <c r="I153" s="31" t="s">
        <v>234</v>
      </c>
      <c r="J153" s="73">
        <v>1986</v>
      </c>
      <c r="K153" s="33">
        <f t="shared" si="22"/>
        <v>40</v>
      </c>
      <c r="L153" s="31" t="str">
        <f t="shared" si="20"/>
        <v>OK</v>
      </c>
      <c r="M153" s="34" t="s">
        <v>657</v>
      </c>
    </row>
    <row r="154" spans="1:13" x14ac:dyDescent="0.2">
      <c r="A154" s="28" t="s">
        <v>40</v>
      </c>
      <c r="B154" s="31" t="s">
        <v>672</v>
      </c>
      <c r="C154" s="31" t="s">
        <v>673</v>
      </c>
      <c r="D154" s="29" t="s">
        <v>237</v>
      </c>
      <c r="E154" s="30"/>
      <c r="F154" s="31" t="str">
        <f t="shared" si="18"/>
        <v>き１４</v>
      </c>
      <c r="G154" s="31" t="str">
        <f t="shared" si="21"/>
        <v>中尾慶太</v>
      </c>
      <c r="H154" s="31" t="str">
        <f t="shared" si="19"/>
        <v>京セラTC</v>
      </c>
      <c r="I154" s="31" t="s">
        <v>234</v>
      </c>
      <c r="J154" s="73">
        <v>1993</v>
      </c>
      <c r="K154" s="33">
        <f t="shared" si="22"/>
        <v>33</v>
      </c>
      <c r="L154" s="31" t="str">
        <f t="shared" si="20"/>
        <v>OK</v>
      </c>
      <c r="M154" s="34" t="s">
        <v>674</v>
      </c>
    </row>
    <row r="155" spans="1:13" x14ac:dyDescent="0.2">
      <c r="A155" s="28" t="s">
        <v>41</v>
      </c>
      <c r="B155" s="31" t="s">
        <v>675</v>
      </c>
      <c r="C155" s="31" t="s">
        <v>676</v>
      </c>
      <c r="D155" s="29" t="s">
        <v>237</v>
      </c>
      <c r="E155" s="30"/>
      <c r="F155" s="31" t="str">
        <f t="shared" si="18"/>
        <v>き１５</v>
      </c>
      <c r="G155" s="31" t="str">
        <f t="shared" si="21"/>
        <v>仲田慶介</v>
      </c>
      <c r="H155" s="31" t="str">
        <f t="shared" si="19"/>
        <v>京セラTC</v>
      </c>
      <c r="I155" s="31" t="s">
        <v>234</v>
      </c>
      <c r="J155" s="73">
        <v>1996</v>
      </c>
      <c r="K155" s="33">
        <f t="shared" si="22"/>
        <v>30</v>
      </c>
      <c r="L155" s="31" t="str">
        <f t="shared" si="20"/>
        <v>OK</v>
      </c>
      <c r="M155" s="34" t="s">
        <v>677</v>
      </c>
    </row>
    <row r="156" spans="1:13" x14ac:dyDescent="0.2">
      <c r="A156" s="28" t="s">
        <v>42</v>
      </c>
      <c r="B156" s="31" t="s">
        <v>678</v>
      </c>
      <c r="C156" s="31" t="s">
        <v>679</v>
      </c>
      <c r="D156" s="29" t="s">
        <v>237</v>
      </c>
      <c r="E156" s="30"/>
      <c r="F156" s="31" t="str">
        <f t="shared" si="18"/>
        <v>き１６</v>
      </c>
      <c r="G156" s="31" t="str">
        <f t="shared" si="21"/>
        <v>永田寛教</v>
      </c>
      <c r="H156" s="31" t="str">
        <f t="shared" si="19"/>
        <v>京セラTC</v>
      </c>
      <c r="I156" s="31" t="s">
        <v>234</v>
      </c>
      <c r="J156" s="73">
        <v>1981</v>
      </c>
      <c r="K156" s="33">
        <f t="shared" si="22"/>
        <v>45</v>
      </c>
      <c r="L156" s="31" t="str">
        <f t="shared" si="20"/>
        <v>OK</v>
      </c>
      <c r="M156" s="87" t="s">
        <v>649</v>
      </c>
    </row>
    <row r="157" spans="1:13" x14ac:dyDescent="0.2">
      <c r="A157" s="28" t="s">
        <v>43</v>
      </c>
      <c r="B157" s="29" t="s">
        <v>55</v>
      </c>
      <c r="C157" s="29" t="s">
        <v>56</v>
      </c>
      <c r="D157" s="29" t="s">
        <v>237</v>
      </c>
      <c r="E157" s="30"/>
      <c r="F157" s="31" t="str">
        <f t="shared" si="18"/>
        <v>き１７</v>
      </c>
      <c r="G157" s="31" t="str">
        <f t="shared" si="21"/>
        <v>馬場英年</v>
      </c>
      <c r="H157" s="31" t="str">
        <f t="shared" si="19"/>
        <v>京セラTC</v>
      </c>
      <c r="I157" s="31" t="s">
        <v>234</v>
      </c>
      <c r="J157" s="73">
        <v>1980</v>
      </c>
      <c r="K157" s="33">
        <f t="shared" si="22"/>
        <v>46</v>
      </c>
      <c r="L157" s="31" t="str">
        <f t="shared" si="20"/>
        <v>OK</v>
      </c>
      <c r="M157" s="87" t="s">
        <v>649</v>
      </c>
    </row>
    <row r="158" spans="1:13" x14ac:dyDescent="0.2">
      <c r="A158" s="28" t="s">
        <v>45</v>
      </c>
      <c r="B158" s="81" t="s">
        <v>680</v>
      </c>
      <c r="C158" s="81" t="s">
        <v>681</v>
      </c>
      <c r="D158" s="29" t="s">
        <v>237</v>
      </c>
      <c r="E158" s="30"/>
      <c r="F158" s="31" t="str">
        <f t="shared" si="18"/>
        <v>き１８</v>
      </c>
      <c r="G158" s="31" t="str">
        <f t="shared" si="21"/>
        <v>濵口里穂</v>
      </c>
      <c r="H158" s="31" t="str">
        <f t="shared" si="19"/>
        <v>京セラTC</v>
      </c>
      <c r="I158" s="81" t="s">
        <v>214</v>
      </c>
      <c r="J158" s="73">
        <v>1993</v>
      </c>
      <c r="K158" s="33">
        <f t="shared" si="22"/>
        <v>33</v>
      </c>
      <c r="L158" s="31" t="str">
        <f t="shared" si="20"/>
        <v>OK</v>
      </c>
      <c r="M158" s="34" t="s">
        <v>682</v>
      </c>
    </row>
    <row r="159" spans="1:13" x14ac:dyDescent="0.2">
      <c r="A159" s="28" t="s">
        <v>46</v>
      </c>
      <c r="B159" s="28" t="s">
        <v>683</v>
      </c>
      <c r="C159" s="28" t="s">
        <v>684</v>
      </c>
      <c r="D159" s="29" t="s">
        <v>237</v>
      </c>
      <c r="E159" s="30"/>
      <c r="F159" s="31" t="str">
        <f t="shared" si="18"/>
        <v>き１９</v>
      </c>
      <c r="G159" s="31" t="str">
        <f t="shared" si="21"/>
        <v>平瀬俊介</v>
      </c>
      <c r="H159" s="31" t="str">
        <f t="shared" si="19"/>
        <v>京セラTC</v>
      </c>
      <c r="I159" s="31" t="s">
        <v>234</v>
      </c>
      <c r="J159" s="73">
        <v>1995</v>
      </c>
      <c r="K159" s="33">
        <f t="shared" si="22"/>
        <v>31</v>
      </c>
      <c r="L159" s="31" t="str">
        <f t="shared" si="20"/>
        <v>OK</v>
      </c>
      <c r="M159" s="87" t="s">
        <v>660</v>
      </c>
    </row>
    <row r="160" spans="1:13" x14ac:dyDescent="0.2">
      <c r="A160" s="28" t="s">
        <v>243</v>
      </c>
      <c r="B160" s="28" t="s">
        <v>58</v>
      </c>
      <c r="C160" s="28" t="s">
        <v>59</v>
      </c>
      <c r="D160" s="29" t="s">
        <v>237</v>
      </c>
      <c r="E160" s="30"/>
      <c r="F160" s="31" t="str">
        <f t="shared" si="18"/>
        <v>き２０</v>
      </c>
      <c r="G160" s="31" t="str">
        <f t="shared" si="21"/>
        <v>廣瀬智也</v>
      </c>
      <c r="H160" s="31" t="str">
        <f t="shared" si="19"/>
        <v>京セラTC</v>
      </c>
      <c r="I160" s="31" t="s">
        <v>234</v>
      </c>
      <c r="J160" s="73">
        <v>1977</v>
      </c>
      <c r="K160" s="33">
        <f t="shared" si="22"/>
        <v>49</v>
      </c>
      <c r="L160" s="31" t="str">
        <f t="shared" si="20"/>
        <v>OK</v>
      </c>
      <c r="M160" s="87" t="s">
        <v>660</v>
      </c>
    </row>
    <row r="161" spans="1:19" x14ac:dyDescent="0.2">
      <c r="A161" s="28" t="s">
        <v>49</v>
      </c>
      <c r="B161" s="28" t="s">
        <v>685</v>
      </c>
      <c r="C161" s="28" t="s">
        <v>686</v>
      </c>
      <c r="D161" s="29" t="s">
        <v>237</v>
      </c>
      <c r="E161" s="30"/>
      <c r="F161" s="31" t="str">
        <f t="shared" si="18"/>
        <v>き２１</v>
      </c>
      <c r="G161" s="31" t="str">
        <f t="shared" si="21"/>
        <v>福島勇輔</v>
      </c>
      <c r="H161" s="31" t="str">
        <f t="shared" si="19"/>
        <v>京セラTC</v>
      </c>
      <c r="I161" s="31" t="s">
        <v>234</v>
      </c>
      <c r="J161" s="73">
        <v>1996</v>
      </c>
      <c r="K161" s="33">
        <f t="shared" si="22"/>
        <v>30</v>
      </c>
      <c r="L161" s="31" t="str">
        <f t="shared" si="20"/>
        <v>OK</v>
      </c>
      <c r="M161" s="34" t="s">
        <v>674</v>
      </c>
    </row>
    <row r="162" spans="1:19" x14ac:dyDescent="0.2">
      <c r="A162" s="28" t="s">
        <v>244</v>
      </c>
      <c r="B162" s="28" t="s">
        <v>687</v>
      </c>
      <c r="C162" s="28" t="s">
        <v>688</v>
      </c>
      <c r="D162" s="29" t="s">
        <v>237</v>
      </c>
      <c r="E162" s="30"/>
      <c r="F162" s="31" t="str">
        <f t="shared" si="18"/>
        <v>き２２</v>
      </c>
      <c r="G162" s="31" t="str">
        <f t="shared" si="21"/>
        <v>本宮智之</v>
      </c>
      <c r="H162" s="31" t="str">
        <f t="shared" si="19"/>
        <v>京セラTC</v>
      </c>
      <c r="I162" s="31" t="s">
        <v>234</v>
      </c>
      <c r="J162" s="73">
        <v>1999</v>
      </c>
      <c r="K162" s="33">
        <f t="shared" si="22"/>
        <v>27</v>
      </c>
      <c r="L162" s="31" t="str">
        <f t="shared" si="20"/>
        <v>OK</v>
      </c>
      <c r="M162" s="34" t="s">
        <v>674</v>
      </c>
    </row>
    <row r="163" spans="1:19" x14ac:dyDescent="0.2">
      <c r="A163" s="28" t="s">
        <v>50</v>
      </c>
      <c r="B163" s="28" t="s">
        <v>689</v>
      </c>
      <c r="C163" s="28" t="s">
        <v>690</v>
      </c>
      <c r="D163" s="29" t="s">
        <v>237</v>
      </c>
      <c r="E163" s="30"/>
      <c r="F163" s="31" t="str">
        <f t="shared" si="18"/>
        <v>き２３</v>
      </c>
      <c r="G163" s="31" t="str">
        <f t="shared" si="21"/>
        <v>松本拓大</v>
      </c>
      <c r="H163" s="31" t="str">
        <f t="shared" si="19"/>
        <v>京セラTC</v>
      </c>
      <c r="I163" s="31" t="s">
        <v>234</v>
      </c>
      <c r="J163" s="73">
        <v>2004</v>
      </c>
      <c r="K163" s="33">
        <f t="shared" si="22"/>
        <v>22</v>
      </c>
      <c r="L163" s="31" t="str">
        <f t="shared" si="20"/>
        <v>OK</v>
      </c>
      <c r="M163" s="87" t="s">
        <v>660</v>
      </c>
    </row>
    <row r="164" spans="1:19" x14ac:dyDescent="0.2">
      <c r="A164" s="28" t="s">
        <v>51</v>
      </c>
      <c r="B164" s="28" t="s">
        <v>62</v>
      </c>
      <c r="C164" s="28" t="s">
        <v>63</v>
      </c>
      <c r="D164" s="29" t="s">
        <v>237</v>
      </c>
      <c r="E164" s="30"/>
      <c r="F164" s="31" t="str">
        <f t="shared" si="18"/>
        <v>き２４</v>
      </c>
      <c r="G164" s="31" t="str">
        <f t="shared" si="21"/>
        <v>宮道祐介</v>
      </c>
      <c r="H164" s="31" t="str">
        <f t="shared" si="19"/>
        <v>京セラTC</v>
      </c>
      <c r="I164" s="31" t="s">
        <v>234</v>
      </c>
      <c r="J164" s="73">
        <v>1983</v>
      </c>
      <c r="K164" s="33">
        <f t="shared" si="22"/>
        <v>43</v>
      </c>
      <c r="L164" s="31" t="str">
        <f t="shared" si="20"/>
        <v>OK</v>
      </c>
      <c r="M164" s="34" t="s">
        <v>691</v>
      </c>
    </row>
    <row r="165" spans="1:19" x14ac:dyDescent="0.2">
      <c r="A165" s="28" t="s">
        <v>52</v>
      </c>
      <c r="B165" s="28" t="s">
        <v>64</v>
      </c>
      <c r="C165" s="28" t="s">
        <v>65</v>
      </c>
      <c r="D165" s="29" t="s">
        <v>237</v>
      </c>
      <c r="E165" s="30"/>
      <c r="F165" s="31" t="str">
        <f t="shared" si="18"/>
        <v>き２５</v>
      </c>
      <c r="G165" s="31" t="str">
        <f t="shared" si="21"/>
        <v>村尾彰了</v>
      </c>
      <c r="H165" s="31" t="str">
        <f t="shared" si="19"/>
        <v>京セラTC</v>
      </c>
      <c r="I165" s="31" t="s">
        <v>234</v>
      </c>
      <c r="J165" s="73">
        <v>1982</v>
      </c>
      <c r="K165" s="33">
        <f t="shared" si="22"/>
        <v>44</v>
      </c>
      <c r="L165" s="31" t="str">
        <f t="shared" si="20"/>
        <v>OK</v>
      </c>
      <c r="M165" s="34" t="s">
        <v>674</v>
      </c>
    </row>
    <row r="166" spans="1:19" x14ac:dyDescent="0.2">
      <c r="A166" s="28" t="s">
        <v>53</v>
      </c>
      <c r="B166" s="28" t="s">
        <v>692</v>
      </c>
      <c r="C166" s="28" t="s">
        <v>693</v>
      </c>
      <c r="D166" s="29" t="s">
        <v>237</v>
      </c>
      <c r="E166" s="30"/>
      <c r="F166" s="31" t="str">
        <f t="shared" si="18"/>
        <v>き２６</v>
      </c>
      <c r="G166" s="31" t="str">
        <f t="shared" si="21"/>
        <v>村西徹</v>
      </c>
      <c r="H166" s="31" t="str">
        <f t="shared" si="19"/>
        <v>京セラTC</v>
      </c>
      <c r="I166" s="31" t="s">
        <v>234</v>
      </c>
      <c r="J166" s="73">
        <v>1988</v>
      </c>
      <c r="K166" s="33">
        <f t="shared" si="22"/>
        <v>38</v>
      </c>
      <c r="L166" s="31" t="str">
        <f t="shared" si="20"/>
        <v>OK</v>
      </c>
      <c r="M166" s="34" t="s">
        <v>44</v>
      </c>
    </row>
    <row r="167" spans="1:19" x14ac:dyDescent="0.2">
      <c r="A167" s="28" t="s">
        <v>54</v>
      </c>
      <c r="B167" s="28" t="s">
        <v>694</v>
      </c>
      <c r="C167" s="28" t="s">
        <v>695</v>
      </c>
      <c r="D167" s="29" t="s">
        <v>237</v>
      </c>
      <c r="E167" s="30"/>
      <c r="F167" s="31" t="str">
        <f t="shared" si="18"/>
        <v>き２７</v>
      </c>
      <c r="G167" s="31" t="str">
        <f t="shared" si="21"/>
        <v>安武義剛</v>
      </c>
      <c r="H167" s="31" t="str">
        <f t="shared" si="19"/>
        <v>京セラTC</v>
      </c>
      <c r="I167" s="31" t="s">
        <v>234</v>
      </c>
      <c r="J167" s="73">
        <v>1990</v>
      </c>
      <c r="K167" s="33">
        <f t="shared" si="22"/>
        <v>36</v>
      </c>
      <c r="L167" s="31" t="str">
        <f t="shared" si="20"/>
        <v>OK</v>
      </c>
      <c r="M167" s="34" t="s">
        <v>677</v>
      </c>
    </row>
    <row r="168" spans="1:19" x14ac:dyDescent="0.2">
      <c r="A168" s="28" t="s">
        <v>57</v>
      </c>
      <c r="B168" s="28" t="s">
        <v>696</v>
      </c>
      <c r="C168" s="28" t="s">
        <v>697</v>
      </c>
      <c r="D168" s="29" t="s">
        <v>237</v>
      </c>
      <c r="E168" s="30"/>
      <c r="F168" s="31" t="str">
        <f t="shared" si="18"/>
        <v>き２８</v>
      </c>
      <c r="G168" s="31" t="str">
        <f t="shared" si="21"/>
        <v>山田修平</v>
      </c>
      <c r="H168" s="31" t="str">
        <f t="shared" si="19"/>
        <v>京セラTC</v>
      </c>
      <c r="I168" s="31" t="s">
        <v>234</v>
      </c>
      <c r="J168" s="73">
        <v>1988</v>
      </c>
      <c r="K168" s="33">
        <f t="shared" si="22"/>
        <v>38</v>
      </c>
      <c r="L168" s="31" t="str">
        <f t="shared" si="20"/>
        <v>OK</v>
      </c>
      <c r="M168" s="34" t="s">
        <v>674</v>
      </c>
    </row>
    <row r="169" spans="1:19" s="31" customFormat="1" x14ac:dyDescent="0.2">
      <c r="A169" s="28" t="s">
        <v>60</v>
      </c>
      <c r="B169" s="28" t="s">
        <v>698</v>
      </c>
      <c r="C169" s="28" t="s">
        <v>575</v>
      </c>
      <c r="D169" s="29" t="s">
        <v>237</v>
      </c>
      <c r="E169" s="30"/>
      <c r="F169" s="31" t="str">
        <f t="shared" si="18"/>
        <v>き２９</v>
      </c>
      <c r="G169" s="31" t="str">
        <f t="shared" si="21"/>
        <v>山本和樹</v>
      </c>
      <c r="H169" s="31" t="str">
        <f t="shared" si="19"/>
        <v>京セラTC</v>
      </c>
      <c r="I169" s="31" t="s">
        <v>234</v>
      </c>
      <c r="J169" s="73">
        <v>1997</v>
      </c>
      <c r="K169" s="33">
        <f t="shared" si="22"/>
        <v>29</v>
      </c>
      <c r="L169" s="31" t="str">
        <f t="shared" si="20"/>
        <v>OK</v>
      </c>
      <c r="M169" s="34" t="s">
        <v>699</v>
      </c>
    </row>
    <row r="170" spans="1:19" s="31" customFormat="1" x14ac:dyDescent="0.2">
      <c r="A170" s="28" t="s">
        <v>61</v>
      </c>
      <c r="B170" s="28" t="s">
        <v>700</v>
      </c>
      <c r="C170" s="28" t="s">
        <v>701</v>
      </c>
      <c r="D170" s="29" t="s">
        <v>237</v>
      </c>
      <c r="E170" s="39"/>
      <c r="F170" s="31" t="str">
        <f t="shared" si="18"/>
        <v>き３０</v>
      </c>
      <c r="G170" s="31" t="str">
        <f t="shared" si="21"/>
        <v>滝本照夫</v>
      </c>
      <c r="H170" s="31" t="str">
        <f t="shared" si="19"/>
        <v>京セラTC</v>
      </c>
      <c r="I170" s="31" t="s">
        <v>234</v>
      </c>
      <c r="J170" s="40">
        <v>1959</v>
      </c>
      <c r="K170" s="33">
        <f t="shared" si="22"/>
        <v>67</v>
      </c>
      <c r="L170" s="31" t="str">
        <f t="shared" si="20"/>
        <v>OK</v>
      </c>
      <c r="M170" s="87" t="s">
        <v>660</v>
      </c>
    </row>
    <row r="171" spans="1:19" s="31" customFormat="1" x14ac:dyDescent="0.2">
      <c r="A171" s="28" t="s">
        <v>971</v>
      </c>
      <c r="B171" s="28" t="s">
        <v>972</v>
      </c>
      <c r="C171" s="28" t="s">
        <v>973</v>
      </c>
      <c r="D171" s="29" t="s">
        <v>237</v>
      </c>
      <c r="E171" s="39"/>
      <c r="F171" s="31" t="str">
        <f t="shared" si="18"/>
        <v>き３１</v>
      </c>
      <c r="G171" s="31" t="str">
        <f t="shared" si="21"/>
        <v>岩崎開</v>
      </c>
      <c r="H171" s="31" t="str">
        <f t="shared" si="19"/>
        <v>京セラTC</v>
      </c>
      <c r="I171" s="31" t="s">
        <v>16</v>
      </c>
      <c r="J171" s="40">
        <v>2001</v>
      </c>
      <c r="K171" s="33">
        <f t="shared" si="22"/>
        <v>25</v>
      </c>
      <c r="L171" s="31" t="str">
        <f t="shared" si="20"/>
        <v>OK</v>
      </c>
      <c r="M171" s="34" t="s">
        <v>232</v>
      </c>
    </row>
    <row r="172" spans="1:19" s="31" customFormat="1" x14ac:dyDescent="0.2">
      <c r="A172" s="28" t="s">
        <v>974</v>
      </c>
      <c r="B172" s="28" t="s">
        <v>975</v>
      </c>
      <c r="C172" s="28" t="s">
        <v>976</v>
      </c>
      <c r="D172" s="29" t="s">
        <v>237</v>
      </c>
      <c r="E172" s="39"/>
      <c r="F172" s="31" t="str">
        <f t="shared" si="18"/>
        <v>き３２</v>
      </c>
      <c r="G172" s="31" t="str">
        <f t="shared" si="21"/>
        <v>狩野雅斗</v>
      </c>
      <c r="H172" s="31" t="str">
        <f t="shared" si="19"/>
        <v>京セラTC</v>
      </c>
      <c r="I172" s="31" t="s">
        <v>16</v>
      </c>
      <c r="J172" s="40">
        <v>1984</v>
      </c>
      <c r="K172" s="33">
        <f t="shared" si="22"/>
        <v>42</v>
      </c>
      <c r="L172" s="31" t="str">
        <f t="shared" si="20"/>
        <v>OK</v>
      </c>
      <c r="M172" s="34" t="s">
        <v>293</v>
      </c>
    </row>
    <row r="173" spans="1:19" s="31" customFormat="1" x14ac:dyDescent="0.2">
      <c r="A173" s="28" t="s">
        <v>977</v>
      </c>
      <c r="B173" s="28" t="s">
        <v>978</v>
      </c>
      <c r="C173" s="28" t="s">
        <v>979</v>
      </c>
      <c r="D173" s="29" t="s">
        <v>237</v>
      </c>
      <c r="E173" s="39"/>
      <c r="F173" s="31" t="str">
        <f t="shared" si="18"/>
        <v>き３３</v>
      </c>
      <c r="G173" s="31" t="str">
        <f t="shared" si="21"/>
        <v>西岡庸介</v>
      </c>
      <c r="H173" s="31" t="str">
        <f t="shared" si="19"/>
        <v>京セラTC</v>
      </c>
      <c r="I173" s="31" t="s">
        <v>16</v>
      </c>
      <c r="J173" s="40">
        <v>1983</v>
      </c>
      <c r="K173" s="33">
        <f t="shared" si="22"/>
        <v>43</v>
      </c>
      <c r="L173" s="31" t="str">
        <f t="shared" si="20"/>
        <v>OK</v>
      </c>
      <c r="M173" s="34" t="s">
        <v>293</v>
      </c>
    </row>
    <row r="174" spans="1:19" s="152" customFormat="1" x14ac:dyDescent="0.2">
      <c r="A174" s="28" t="s">
        <v>980</v>
      </c>
      <c r="B174" s="28" t="s">
        <v>981</v>
      </c>
      <c r="C174" s="28" t="s">
        <v>982</v>
      </c>
      <c r="D174" s="29" t="s">
        <v>237</v>
      </c>
      <c r="E174" s="39"/>
      <c r="F174" s="31" t="str">
        <f t="shared" si="18"/>
        <v>き３４</v>
      </c>
      <c r="G174" s="31" t="str">
        <f t="shared" si="21"/>
        <v>和田洸</v>
      </c>
      <c r="H174" s="31" t="str">
        <f t="shared" si="19"/>
        <v>京セラTC</v>
      </c>
      <c r="I174" s="31" t="s">
        <v>16</v>
      </c>
      <c r="J174" s="40">
        <v>2001</v>
      </c>
      <c r="K174" s="33">
        <f t="shared" si="22"/>
        <v>25</v>
      </c>
      <c r="L174" s="31" t="str">
        <f t="shared" si="20"/>
        <v>OK</v>
      </c>
      <c r="M174" s="34" t="s">
        <v>232</v>
      </c>
      <c r="N174" s="41"/>
      <c r="O174" s="41"/>
      <c r="P174" s="41"/>
      <c r="Q174" s="41"/>
      <c r="R174" s="41"/>
      <c r="S174" s="41"/>
    </row>
    <row r="175" spans="1:19" s="152" customFormat="1" x14ac:dyDescent="0.2">
      <c r="A175" s="28" t="s">
        <v>1172</v>
      </c>
      <c r="B175" s="28" t="s">
        <v>1174</v>
      </c>
      <c r="C175" s="28" t="s">
        <v>1175</v>
      </c>
      <c r="D175" s="29" t="s">
        <v>237</v>
      </c>
      <c r="E175" s="39"/>
      <c r="F175" s="31" t="str">
        <f t="shared" ref="F175:F176" si="23">A175</f>
        <v>き３５</v>
      </c>
      <c r="G175" s="31" t="str">
        <f t="shared" si="21"/>
        <v>岩本祥平</v>
      </c>
      <c r="H175" s="31" t="str">
        <f t="shared" si="19"/>
        <v>京セラTC</v>
      </c>
      <c r="I175" s="31" t="s">
        <v>16</v>
      </c>
      <c r="J175" s="40">
        <v>1983</v>
      </c>
      <c r="K175" s="33">
        <f t="shared" si="22"/>
        <v>43</v>
      </c>
      <c r="L175" s="31" t="str">
        <f t="shared" si="20"/>
        <v>OK</v>
      </c>
      <c r="M175" s="34" t="s">
        <v>1178</v>
      </c>
      <c r="N175" s="41"/>
      <c r="O175" s="41"/>
      <c r="P175" s="41"/>
      <c r="Q175" s="41"/>
      <c r="R175" s="41"/>
      <c r="S175" s="41"/>
    </row>
    <row r="176" spans="1:19" s="152" customFormat="1" x14ac:dyDescent="0.2">
      <c r="A176" s="28" t="s">
        <v>1173</v>
      </c>
      <c r="B176" s="28" t="s">
        <v>1176</v>
      </c>
      <c r="C176" s="28" t="s">
        <v>1177</v>
      </c>
      <c r="D176" s="29" t="s">
        <v>237</v>
      </c>
      <c r="E176" s="90" t="s">
        <v>724</v>
      </c>
      <c r="F176" s="31" t="str">
        <f t="shared" si="23"/>
        <v>き３６</v>
      </c>
      <c r="G176" s="31" t="str">
        <f t="shared" si="21"/>
        <v>曽我優斗</v>
      </c>
      <c r="H176" s="31" t="str">
        <f t="shared" si="19"/>
        <v>京セラTC</v>
      </c>
      <c r="I176" s="31" t="s">
        <v>16</v>
      </c>
      <c r="J176" s="40">
        <v>2014</v>
      </c>
      <c r="K176" s="33">
        <f t="shared" si="22"/>
        <v>12</v>
      </c>
      <c r="L176" s="31" t="str">
        <f t="shared" si="20"/>
        <v>OK</v>
      </c>
      <c r="M176" s="34" t="s">
        <v>1179</v>
      </c>
      <c r="N176" s="41"/>
      <c r="O176" s="41"/>
      <c r="P176" s="41"/>
      <c r="Q176" s="41"/>
      <c r="R176" s="41"/>
      <c r="S176" s="41"/>
    </row>
    <row r="177" spans="1:13" x14ac:dyDescent="0.2">
      <c r="A177" s="70"/>
      <c r="B177" s="70">
        <v>6</v>
      </c>
      <c r="C177" s="70"/>
      <c r="D177" s="46" t="s">
        <v>1133</v>
      </c>
      <c r="E177" s="47"/>
      <c r="F177" s="48"/>
      <c r="G177" s="44"/>
      <c r="H177" s="46" t="str">
        <f t="shared" si="19"/>
        <v>４１人</v>
      </c>
      <c r="I177" s="46"/>
      <c r="J177" s="88"/>
      <c r="K177" s="50" t="str">
        <f t="shared" si="22"/>
        <v/>
      </c>
      <c r="L177" s="48" t="str">
        <f t="shared" ref="L177:L216" si="24">IF(G177="","",IF(COUNTIF($G$5:$G$700,G177)&gt;1,"2重登録","OK"))</f>
        <v/>
      </c>
      <c r="M177" s="45"/>
    </row>
    <row r="178" spans="1:13" x14ac:dyDescent="0.2">
      <c r="A178" s="34" t="s">
        <v>269</v>
      </c>
      <c r="B178" s="34" t="s">
        <v>270</v>
      </c>
      <c r="C178" s="34" t="s">
        <v>271</v>
      </c>
      <c r="D178" s="34" t="s">
        <v>267</v>
      </c>
      <c r="E178" s="34"/>
      <c r="F178" s="31" t="str">
        <f t="shared" ref="F178:F218" si="25">A178</f>
        <v>ぐ０１</v>
      </c>
      <c r="G178" s="34" t="str">
        <f t="shared" ref="G178:G218" si="26">B178&amp;C178</f>
        <v>鍵谷浩太</v>
      </c>
      <c r="H178" s="31" t="s">
        <v>268</v>
      </c>
      <c r="I178" s="31" t="s">
        <v>16</v>
      </c>
      <c r="J178" s="86">
        <v>1991</v>
      </c>
      <c r="K178" s="33">
        <f t="shared" si="22"/>
        <v>35</v>
      </c>
      <c r="L178" s="89" t="str">
        <f t="shared" si="24"/>
        <v>OK</v>
      </c>
      <c r="M178" s="34" t="s">
        <v>203</v>
      </c>
    </row>
    <row r="179" spans="1:13" x14ac:dyDescent="0.2">
      <c r="A179" s="34" t="s">
        <v>272</v>
      </c>
      <c r="B179" s="34" t="s">
        <v>274</v>
      </c>
      <c r="C179" s="34" t="s">
        <v>275</v>
      </c>
      <c r="D179" s="34" t="s">
        <v>267</v>
      </c>
      <c r="E179" s="34"/>
      <c r="F179" s="31" t="str">
        <f t="shared" si="25"/>
        <v>ぐ０２</v>
      </c>
      <c r="G179" s="34" t="str">
        <f t="shared" si="26"/>
        <v>中西泰輝</v>
      </c>
      <c r="H179" s="31" t="s">
        <v>268</v>
      </c>
      <c r="I179" s="31" t="s">
        <v>16</v>
      </c>
      <c r="J179" s="86">
        <v>1992</v>
      </c>
      <c r="K179" s="33">
        <f t="shared" si="22"/>
        <v>34</v>
      </c>
      <c r="L179" s="89" t="str">
        <f t="shared" si="24"/>
        <v>OK</v>
      </c>
      <c r="M179" s="34" t="s">
        <v>211</v>
      </c>
    </row>
    <row r="180" spans="1:13" x14ac:dyDescent="0.2">
      <c r="A180" s="34" t="s">
        <v>702</v>
      </c>
      <c r="B180" s="40" t="s">
        <v>277</v>
      </c>
      <c r="C180" s="34" t="s">
        <v>278</v>
      </c>
      <c r="D180" s="34" t="s">
        <v>267</v>
      </c>
      <c r="E180" s="40"/>
      <c r="F180" s="31" t="str">
        <f t="shared" si="25"/>
        <v>ぐ０３</v>
      </c>
      <c r="G180" s="34" t="str">
        <f t="shared" si="26"/>
        <v>井ノ口幹也</v>
      </c>
      <c r="H180" s="31" t="s">
        <v>268</v>
      </c>
      <c r="I180" s="31" t="s">
        <v>222</v>
      </c>
      <c r="J180" s="86">
        <v>1990</v>
      </c>
      <c r="K180" s="33">
        <f t="shared" si="22"/>
        <v>36</v>
      </c>
      <c r="L180" s="89" t="str">
        <f t="shared" si="24"/>
        <v>OK</v>
      </c>
      <c r="M180" s="75" t="s">
        <v>242</v>
      </c>
    </row>
    <row r="181" spans="1:13" x14ac:dyDescent="0.2">
      <c r="A181" s="34" t="s">
        <v>703</v>
      </c>
      <c r="B181" s="90" t="s">
        <v>704</v>
      </c>
      <c r="C181" s="90" t="s">
        <v>705</v>
      </c>
      <c r="D181" s="90" t="s">
        <v>267</v>
      </c>
      <c r="E181" s="90"/>
      <c r="F181" s="31" t="str">
        <f t="shared" si="25"/>
        <v>ぐ０４</v>
      </c>
      <c r="G181" s="34" t="str">
        <f t="shared" si="26"/>
        <v>久保村悠史</v>
      </c>
      <c r="H181" s="90" t="s">
        <v>268</v>
      </c>
      <c r="I181" s="90" t="s">
        <v>234</v>
      </c>
      <c r="J181" s="90">
        <v>1990</v>
      </c>
      <c r="K181" s="33">
        <f t="shared" si="22"/>
        <v>36</v>
      </c>
      <c r="L181" s="89" t="str">
        <f t="shared" si="24"/>
        <v>OK</v>
      </c>
      <c r="M181" s="90" t="s">
        <v>293</v>
      </c>
    </row>
    <row r="182" spans="1:13" x14ac:dyDescent="0.2">
      <c r="A182" s="34" t="s">
        <v>706</v>
      </c>
      <c r="B182" s="40" t="s">
        <v>279</v>
      </c>
      <c r="C182" s="40" t="s">
        <v>280</v>
      </c>
      <c r="D182" s="40" t="s">
        <v>267</v>
      </c>
      <c r="E182" s="40"/>
      <c r="F182" s="31" t="str">
        <f t="shared" si="25"/>
        <v>ぐ０５</v>
      </c>
      <c r="G182" s="34" t="str">
        <f t="shared" si="26"/>
        <v>漆原大介</v>
      </c>
      <c r="H182" s="40" t="s">
        <v>268</v>
      </c>
      <c r="I182" s="40" t="s">
        <v>234</v>
      </c>
      <c r="J182" s="40">
        <v>1988</v>
      </c>
      <c r="K182" s="33">
        <f t="shared" si="22"/>
        <v>38</v>
      </c>
      <c r="L182" s="89" t="str">
        <f t="shared" si="24"/>
        <v>OK</v>
      </c>
      <c r="M182" s="40" t="s">
        <v>203</v>
      </c>
    </row>
    <row r="183" spans="1:13" x14ac:dyDescent="0.2">
      <c r="A183" s="34" t="s">
        <v>707</v>
      </c>
      <c r="B183" s="40" t="s">
        <v>281</v>
      </c>
      <c r="C183" s="40" t="s">
        <v>282</v>
      </c>
      <c r="D183" s="40" t="s">
        <v>267</v>
      </c>
      <c r="E183" s="40"/>
      <c r="F183" s="31" t="str">
        <f t="shared" si="25"/>
        <v>ぐ０６</v>
      </c>
      <c r="G183" s="34" t="str">
        <f t="shared" si="26"/>
        <v>土田哲也</v>
      </c>
      <c r="H183" s="40" t="s">
        <v>268</v>
      </c>
      <c r="I183" s="40" t="s">
        <v>234</v>
      </c>
      <c r="J183" s="40">
        <v>1990</v>
      </c>
      <c r="K183" s="33">
        <f t="shared" si="22"/>
        <v>36</v>
      </c>
      <c r="L183" s="89" t="str">
        <f t="shared" si="24"/>
        <v>OK</v>
      </c>
      <c r="M183" s="40" t="s">
        <v>216</v>
      </c>
    </row>
    <row r="184" spans="1:13" x14ac:dyDescent="0.2">
      <c r="A184" s="34" t="s">
        <v>708</v>
      </c>
      <c r="B184" s="40" t="s">
        <v>283</v>
      </c>
      <c r="C184" s="40" t="s">
        <v>284</v>
      </c>
      <c r="D184" s="40" t="s">
        <v>267</v>
      </c>
      <c r="E184" s="40"/>
      <c r="F184" s="31" t="str">
        <f t="shared" si="25"/>
        <v>ぐ０７</v>
      </c>
      <c r="G184" s="34" t="str">
        <f t="shared" si="26"/>
        <v>金谷太郎</v>
      </c>
      <c r="H184" s="40" t="s">
        <v>268</v>
      </c>
      <c r="I184" s="40" t="s">
        <v>234</v>
      </c>
      <c r="J184" s="40">
        <v>1976</v>
      </c>
      <c r="K184" s="33">
        <f t="shared" si="22"/>
        <v>50</v>
      </c>
      <c r="L184" s="89" t="str">
        <f t="shared" si="24"/>
        <v>OK</v>
      </c>
      <c r="M184" s="40" t="s">
        <v>203</v>
      </c>
    </row>
    <row r="185" spans="1:13" x14ac:dyDescent="0.2">
      <c r="A185" s="34" t="s">
        <v>709</v>
      </c>
      <c r="B185" s="40" t="s">
        <v>288</v>
      </c>
      <c r="C185" s="40" t="s">
        <v>289</v>
      </c>
      <c r="D185" s="40" t="s">
        <v>267</v>
      </c>
      <c r="E185" s="40"/>
      <c r="F185" s="31" t="str">
        <f t="shared" si="25"/>
        <v>ぐ０８</v>
      </c>
      <c r="G185" s="34" t="str">
        <f t="shared" si="26"/>
        <v>山本将義</v>
      </c>
      <c r="H185" s="40" t="s">
        <v>268</v>
      </c>
      <c r="I185" s="40" t="s">
        <v>234</v>
      </c>
      <c r="J185" s="40">
        <v>1986</v>
      </c>
      <c r="K185" s="33">
        <f t="shared" si="22"/>
        <v>40</v>
      </c>
      <c r="L185" s="89" t="str">
        <f t="shared" si="24"/>
        <v>OK</v>
      </c>
      <c r="M185" s="40" t="s">
        <v>203</v>
      </c>
    </row>
    <row r="186" spans="1:13" x14ac:dyDescent="0.2">
      <c r="A186" s="34" t="s">
        <v>710</v>
      </c>
      <c r="B186" s="40" t="s">
        <v>297</v>
      </c>
      <c r="C186" s="40" t="s">
        <v>298</v>
      </c>
      <c r="D186" s="40" t="s">
        <v>267</v>
      </c>
      <c r="E186" s="40"/>
      <c r="F186" s="31" t="str">
        <f t="shared" si="25"/>
        <v>ぐ０９</v>
      </c>
      <c r="G186" s="34" t="str">
        <f t="shared" si="26"/>
        <v>浜田豊</v>
      </c>
      <c r="H186" s="40" t="s">
        <v>268</v>
      </c>
      <c r="I186" s="40" t="s">
        <v>234</v>
      </c>
      <c r="J186" s="40">
        <v>1985</v>
      </c>
      <c r="K186" s="33">
        <f t="shared" si="22"/>
        <v>41</v>
      </c>
      <c r="L186" s="89" t="str">
        <f t="shared" si="24"/>
        <v>OK</v>
      </c>
      <c r="M186" s="91" t="s">
        <v>242</v>
      </c>
    </row>
    <row r="187" spans="1:13" x14ac:dyDescent="0.2">
      <c r="A187" s="34" t="s">
        <v>711</v>
      </c>
      <c r="B187" s="40" t="s">
        <v>285</v>
      </c>
      <c r="C187" s="40" t="s">
        <v>286</v>
      </c>
      <c r="D187" s="40" t="s">
        <v>267</v>
      </c>
      <c r="E187" s="40"/>
      <c r="F187" s="31" t="str">
        <f t="shared" si="25"/>
        <v>ぐ１０</v>
      </c>
      <c r="G187" s="34" t="str">
        <f t="shared" si="26"/>
        <v>吉野淳也</v>
      </c>
      <c r="H187" s="40" t="s">
        <v>268</v>
      </c>
      <c r="I187" s="40" t="s">
        <v>234</v>
      </c>
      <c r="J187" s="40">
        <v>1990</v>
      </c>
      <c r="K187" s="33">
        <f t="shared" si="22"/>
        <v>36</v>
      </c>
      <c r="L187" s="89" t="str">
        <f t="shared" si="24"/>
        <v>OK</v>
      </c>
      <c r="M187" s="40" t="s">
        <v>211</v>
      </c>
    </row>
    <row r="188" spans="1:13" x14ac:dyDescent="0.2">
      <c r="A188" s="34" t="s">
        <v>712</v>
      </c>
      <c r="B188" s="40" t="s">
        <v>295</v>
      </c>
      <c r="C188" s="40" t="s">
        <v>296</v>
      </c>
      <c r="D188" s="40" t="s">
        <v>267</v>
      </c>
      <c r="E188" s="40"/>
      <c r="F188" s="31" t="str">
        <f t="shared" si="25"/>
        <v>ぐ１１</v>
      </c>
      <c r="G188" s="34" t="str">
        <f t="shared" si="26"/>
        <v>澁谷晃大</v>
      </c>
      <c r="H188" s="40" t="s">
        <v>268</v>
      </c>
      <c r="I188" s="40" t="s">
        <v>234</v>
      </c>
      <c r="J188" s="40">
        <v>1996</v>
      </c>
      <c r="K188" s="33">
        <f t="shared" si="22"/>
        <v>30</v>
      </c>
      <c r="L188" s="89" t="str">
        <f t="shared" si="24"/>
        <v>OK</v>
      </c>
      <c r="M188" s="40" t="s">
        <v>203</v>
      </c>
    </row>
    <row r="189" spans="1:13" x14ac:dyDescent="0.2">
      <c r="A189" s="34" t="s">
        <v>713</v>
      </c>
      <c r="B189" s="40" t="s">
        <v>291</v>
      </c>
      <c r="C189" s="40" t="s">
        <v>292</v>
      </c>
      <c r="D189" s="40" t="s">
        <v>267</v>
      </c>
      <c r="E189" s="40"/>
      <c r="F189" s="31" t="str">
        <f t="shared" si="25"/>
        <v>ぐ１２</v>
      </c>
      <c r="G189" s="34" t="str">
        <f t="shared" si="26"/>
        <v>藤井正和</v>
      </c>
      <c r="H189" s="40" t="s">
        <v>268</v>
      </c>
      <c r="I189" s="40" t="s">
        <v>234</v>
      </c>
      <c r="J189" s="40">
        <v>1975</v>
      </c>
      <c r="K189" s="33">
        <f t="shared" si="22"/>
        <v>51</v>
      </c>
      <c r="L189" s="89" t="str">
        <f t="shared" si="24"/>
        <v>OK</v>
      </c>
      <c r="M189" s="40" t="s">
        <v>206</v>
      </c>
    </row>
    <row r="190" spans="1:13" x14ac:dyDescent="0.2">
      <c r="A190" s="34" t="s">
        <v>714</v>
      </c>
      <c r="B190" s="40" t="s">
        <v>299</v>
      </c>
      <c r="C190" s="40" t="s">
        <v>300</v>
      </c>
      <c r="D190" s="40" t="s">
        <v>267</v>
      </c>
      <c r="E190" s="40"/>
      <c r="F190" s="31" t="str">
        <f t="shared" si="25"/>
        <v>ぐ１３</v>
      </c>
      <c r="G190" s="34" t="str">
        <f t="shared" si="26"/>
        <v>平野優也</v>
      </c>
      <c r="H190" s="40" t="s">
        <v>268</v>
      </c>
      <c r="I190" s="40" t="s">
        <v>234</v>
      </c>
      <c r="J190" s="40">
        <v>1993</v>
      </c>
      <c r="K190" s="33">
        <f t="shared" si="22"/>
        <v>33</v>
      </c>
      <c r="L190" s="89" t="str">
        <f t="shared" si="24"/>
        <v>OK</v>
      </c>
      <c r="M190" s="40" t="s">
        <v>301</v>
      </c>
    </row>
    <row r="191" spans="1:13" x14ac:dyDescent="0.2">
      <c r="A191" s="34" t="s">
        <v>715</v>
      </c>
      <c r="B191" s="40" t="s">
        <v>716</v>
      </c>
      <c r="C191" s="40" t="s">
        <v>717</v>
      </c>
      <c r="D191" s="40" t="s">
        <v>267</v>
      </c>
      <c r="E191" s="40"/>
      <c r="F191" s="31" t="str">
        <f t="shared" si="25"/>
        <v>ぐ１４</v>
      </c>
      <c r="G191" s="34" t="str">
        <f t="shared" si="26"/>
        <v>小林由汰</v>
      </c>
      <c r="H191" s="40" t="s">
        <v>268</v>
      </c>
      <c r="I191" s="40" t="s">
        <v>234</v>
      </c>
      <c r="J191" s="40">
        <v>1996</v>
      </c>
      <c r="K191" s="33">
        <f t="shared" si="22"/>
        <v>30</v>
      </c>
      <c r="L191" s="89" t="str">
        <f t="shared" si="24"/>
        <v>OK</v>
      </c>
      <c r="M191" s="40" t="s">
        <v>206</v>
      </c>
    </row>
    <row r="192" spans="1:13" x14ac:dyDescent="0.2">
      <c r="A192" s="34" t="s">
        <v>718</v>
      </c>
      <c r="B192" s="90" t="s">
        <v>719</v>
      </c>
      <c r="C192" s="90" t="s">
        <v>720</v>
      </c>
      <c r="D192" s="90" t="s">
        <v>267</v>
      </c>
      <c r="E192" s="90"/>
      <c r="F192" s="31" t="str">
        <f t="shared" si="25"/>
        <v>ぐ１５</v>
      </c>
      <c r="G192" s="34" t="str">
        <f t="shared" si="26"/>
        <v>大竹啓介</v>
      </c>
      <c r="H192" s="90" t="s">
        <v>268</v>
      </c>
      <c r="I192" s="90" t="s">
        <v>234</v>
      </c>
      <c r="J192" s="90">
        <v>1990</v>
      </c>
      <c r="K192" s="33">
        <f t="shared" si="22"/>
        <v>36</v>
      </c>
      <c r="L192" s="89" t="str">
        <f t="shared" si="24"/>
        <v>OK</v>
      </c>
      <c r="M192" s="90" t="s">
        <v>216</v>
      </c>
    </row>
    <row r="193" spans="1:18" x14ac:dyDescent="0.2">
      <c r="A193" s="34" t="s">
        <v>721</v>
      </c>
      <c r="B193" s="90" t="s">
        <v>722</v>
      </c>
      <c r="C193" s="90" t="s">
        <v>723</v>
      </c>
      <c r="D193" s="90" t="s">
        <v>267</v>
      </c>
      <c r="E193" s="90" t="s">
        <v>724</v>
      </c>
      <c r="F193" s="31" t="str">
        <f t="shared" si="25"/>
        <v>ぐ１６</v>
      </c>
      <c r="G193" s="34" t="str">
        <f t="shared" si="26"/>
        <v>竹内朝飛</v>
      </c>
      <c r="H193" s="90" t="s">
        <v>268</v>
      </c>
      <c r="I193" s="90" t="s">
        <v>234</v>
      </c>
      <c r="J193" s="90">
        <v>2011</v>
      </c>
      <c r="K193" s="33">
        <f t="shared" si="22"/>
        <v>15</v>
      </c>
      <c r="L193" s="89" t="str">
        <f t="shared" si="24"/>
        <v>OK</v>
      </c>
      <c r="M193" s="90" t="s">
        <v>203</v>
      </c>
    </row>
    <row r="194" spans="1:18" x14ac:dyDescent="0.2">
      <c r="A194" s="34" t="s">
        <v>725</v>
      </c>
      <c r="B194" s="91" t="s">
        <v>279</v>
      </c>
      <c r="C194" s="91" t="s">
        <v>303</v>
      </c>
      <c r="D194" s="90" t="s">
        <v>267</v>
      </c>
      <c r="E194" s="91"/>
      <c r="F194" s="31" t="str">
        <f t="shared" si="25"/>
        <v>ぐ１７</v>
      </c>
      <c r="G194" s="34" t="str">
        <f t="shared" si="26"/>
        <v>漆原友里</v>
      </c>
      <c r="H194" s="90" t="s">
        <v>268</v>
      </c>
      <c r="I194" s="91" t="s">
        <v>214</v>
      </c>
      <c r="J194" s="90">
        <v>1992</v>
      </c>
      <c r="K194" s="33">
        <f t="shared" si="22"/>
        <v>34</v>
      </c>
      <c r="L194" s="89" t="str">
        <f t="shared" si="24"/>
        <v>OK</v>
      </c>
      <c r="M194" s="90" t="s">
        <v>203</v>
      </c>
    </row>
    <row r="195" spans="1:18" x14ac:dyDescent="0.2">
      <c r="A195" s="34" t="s">
        <v>726</v>
      </c>
      <c r="B195" s="91" t="s">
        <v>333</v>
      </c>
      <c r="C195" s="91" t="s">
        <v>727</v>
      </c>
      <c r="D195" s="90" t="s">
        <v>267</v>
      </c>
      <c r="E195" s="91"/>
      <c r="F195" s="31" t="str">
        <f t="shared" si="25"/>
        <v>ぐ１８</v>
      </c>
      <c r="G195" s="34" t="str">
        <f t="shared" si="26"/>
        <v>山田優果</v>
      </c>
      <c r="H195" s="90" t="s">
        <v>268</v>
      </c>
      <c r="I195" s="91" t="s">
        <v>214</v>
      </c>
      <c r="J195" s="90">
        <v>1997</v>
      </c>
      <c r="K195" s="33">
        <f t="shared" si="22"/>
        <v>29</v>
      </c>
      <c r="L195" s="89" t="str">
        <f t="shared" si="24"/>
        <v>OK</v>
      </c>
      <c r="M195" s="90" t="s">
        <v>301</v>
      </c>
    </row>
    <row r="196" spans="1:18" x14ac:dyDescent="0.2">
      <c r="A196" s="34" t="s">
        <v>728</v>
      </c>
      <c r="B196" s="91" t="s">
        <v>729</v>
      </c>
      <c r="C196" s="91" t="s">
        <v>730</v>
      </c>
      <c r="D196" s="90" t="s">
        <v>267</v>
      </c>
      <c r="E196" s="91"/>
      <c r="F196" s="31" t="str">
        <f t="shared" si="25"/>
        <v>ぐ１９</v>
      </c>
      <c r="G196" s="34" t="str">
        <f t="shared" si="26"/>
        <v>西野美恵</v>
      </c>
      <c r="H196" s="90" t="s">
        <v>268</v>
      </c>
      <c r="I196" s="91" t="s">
        <v>214</v>
      </c>
      <c r="J196" s="90">
        <v>1988</v>
      </c>
      <c r="K196" s="33">
        <f t="shared" si="22"/>
        <v>38</v>
      </c>
      <c r="L196" s="89" t="str">
        <f t="shared" si="24"/>
        <v>OK</v>
      </c>
      <c r="M196" s="90" t="s">
        <v>216</v>
      </c>
    </row>
    <row r="197" spans="1:18" x14ac:dyDescent="0.2">
      <c r="A197" s="34" t="s">
        <v>731</v>
      </c>
      <c r="B197" s="91" t="s">
        <v>732</v>
      </c>
      <c r="C197" s="91" t="s">
        <v>261</v>
      </c>
      <c r="D197" s="90" t="s">
        <v>267</v>
      </c>
      <c r="E197" s="40"/>
      <c r="F197" s="31" t="str">
        <f t="shared" si="25"/>
        <v>ぐ２０</v>
      </c>
      <c r="G197" s="34" t="str">
        <f t="shared" si="26"/>
        <v>鍵弥初美</v>
      </c>
      <c r="H197" s="90" t="s">
        <v>268</v>
      </c>
      <c r="I197" s="91" t="s">
        <v>214</v>
      </c>
      <c r="J197" s="90">
        <v>1988</v>
      </c>
      <c r="K197" s="33">
        <f t="shared" si="22"/>
        <v>38</v>
      </c>
      <c r="L197" s="89" t="str">
        <f t="shared" si="24"/>
        <v>OK</v>
      </c>
      <c r="M197" s="90" t="s">
        <v>218</v>
      </c>
    </row>
    <row r="198" spans="1:18" x14ac:dyDescent="0.2">
      <c r="A198" s="34" t="s">
        <v>733</v>
      </c>
      <c r="B198" s="91" t="s">
        <v>734</v>
      </c>
      <c r="C198" s="91" t="s">
        <v>735</v>
      </c>
      <c r="D198" s="90" t="s">
        <v>267</v>
      </c>
      <c r="E198" s="91"/>
      <c r="F198" s="31" t="str">
        <f t="shared" si="25"/>
        <v>ぐ２１</v>
      </c>
      <c r="G198" s="34" t="str">
        <f t="shared" si="26"/>
        <v>日下部佑奈</v>
      </c>
      <c r="H198" s="90" t="s">
        <v>268</v>
      </c>
      <c r="I198" s="91" t="s">
        <v>214</v>
      </c>
      <c r="J198" s="90">
        <v>2000</v>
      </c>
      <c r="K198" s="33">
        <f t="shared" si="22"/>
        <v>26</v>
      </c>
      <c r="L198" s="89" t="str">
        <f t="shared" si="24"/>
        <v>OK</v>
      </c>
      <c r="M198" s="90" t="s">
        <v>399</v>
      </c>
    </row>
    <row r="199" spans="1:18" x14ac:dyDescent="0.2">
      <c r="A199" s="34" t="s">
        <v>736</v>
      </c>
      <c r="B199" s="91" t="s">
        <v>737</v>
      </c>
      <c r="C199" s="91" t="s">
        <v>738</v>
      </c>
      <c r="D199" s="90" t="s">
        <v>267</v>
      </c>
      <c r="E199" s="91"/>
      <c r="F199" s="31" t="str">
        <f t="shared" si="25"/>
        <v>ぐ２２</v>
      </c>
      <c r="G199" s="34" t="str">
        <f t="shared" si="26"/>
        <v>澁谷保乃実</v>
      </c>
      <c r="H199" s="90" t="s">
        <v>268</v>
      </c>
      <c r="I199" s="91" t="s">
        <v>214</v>
      </c>
      <c r="J199" s="90">
        <v>2000</v>
      </c>
      <c r="K199" s="33">
        <f t="shared" si="22"/>
        <v>26</v>
      </c>
      <c r="L199" s="89" t="str">
        <f t="shared" si="24"/>
        <v>OK</v>
      </c>
      <c r="M199" s="90" t="s">
        <v>203</v>
      </c>
    </row>
    <row r="200" spans="1:18" x14ac:dyDescent="0.2">
      <c r="A200" s="34" t="s">
        <v>739</v>
      </c>
      <c r="B200" s="91" t="s">
        <v>740</v>
      </c>
      <c r="C200" s="91" t="s">
        <v>741</v>
      </c>
      <c r="D200" s="90" t="s">
        <v>267</v>
      </c>
      <c r="E200" s="40"/>
      <c r="F200" s="31" t="str">
        <f t="shared" si="25"/>
        <v>ぐ２３</v>
      </c>
      <c r="G200" s="34" t="str">
        <f t="shared" si="26"/>
        <v>安積　絵里</v>
      </c>
      <c r="H200" s="90" t="s">
        <v>268</v>
      </c>
      <c r="I200" s="91" t="s">
        <v>214</v>
      </c>
      <c r="J200" s="90">
        <v>1995</v>
      </c>
      <c r="K200" s="33">
        <f t="shared" si="22"/>
        <v>31</v>
      </c>
      <c r="L200" s="89" t="str">
        <f t="shared" si="24"/>
        <v>OK</v>
      </c>
      <c r="M200" s="90" t="s">
        <v>217</v>
      </c>
    </row>
    <row r="201" spans="1:18" x14ac:dyDescent="0.2">
      <c r="A201" s="34" t="s">
        <v>742</v>
      </c>
      <c r="B201" s="90" t="s">
        <v>743</v>
      </c>
      <c r="C201" s="90" t="s">
        <v>744</v>
      </c>
      <c r="D201" s="90" t="s">
        <v>267</v>
      </c>
      <c r="E201" s="90" t="s">
        <v>724</v>
      </c>
      <c r="F201" s="31" t="str">
        <f t="shared" si="25"/>
        <v>ぐ２４</v>
      </c>
      <c r="G201" s="34" t="str">
        <f t="shared" si="26"/>
        <v>北川直樹</v>
      </c>
      <c r="H201" s="90" t="s">
        <v>268</v>
      </c>
      <c r="I201" s="90" t="s">
        <v>234</v>
      </c>
      <c r="J201" s="90">
        <v>2008</v>
      </c>
      <c r="K201" s="33">
        <f t="shared" si="22"/>
        <v>18</v>
      </c>
      <c r="L201" s="89" t="str">
        <f t="shared" si="24"/>
        <v>OK</v>
      </c>
      <c r="M201" s="90" t="s">
        <v>203</v>
      </c>
    </row>
    <row r="202" spans="1:18" s="31" customFormat="1" x14ac:dyDescent="0.2">
      <c r="A202" s="34" t="s">
        <v>745</v>
      </c>
      <c r="B202" s="90" t="s">
        <v>746</v>
      </c>
      <c r="C202" s="90" t="s">
        <v>747</v>
      </c>
      <c r="D202" s="90" t="s">
        <v>267</v>
      </c>
      <c r="E202" s="90"/>
      <c r="F202" s="31" t="str">
        <f t="shared" si="25"/>
        <v>ぐ２５</v>
      </c>
      <c r="G202" s="34" t="str">
        <f t="shared" si="26"/>
        <v>井口　陽太</v>
      </c>
      <c r="H202" s="90" t="s">
        <v>268</v>
      </c>
      <c r="I202" s="90" t="s">
        <v>234</v>
      </c>
      <c r="J202" s="90">
        <v>1994</v>
      </c>
      <c r="K202" s="33">
        <f t="shared" si="22"/>
        <v>32</v>
      </c>
      <c r="L202" s="89" t="str">
        <f t="shared" si="24"/>
        <v>OK</v>
      </c>
      <c r="M202" s="90" t="s">
        <v>293</v>
      </c>
      <c r="N202" s="41"/>
    </row>
    <row r="203" spans="1:18" s="31" customFormat="1" x14ac:dyDescent="0.2">
      <c r="A203" s="34" t="s">
        <v>748</v>
      </c>
      <c r="B203" s="91" t="s">
        <v>749</v>
      </c>
      <c r="C203" s="91" t="s">
        <v>750</v>
      </c>
      <c r="D203" s="90" t="s">
        <v>267</v>
      </c>
      <c r="E203" s="91"/>
      <c r="F203" s="31" t="str">
        <f t="shared" si="25"/>
        <v>ぐ２６</v>
      </c>
      <c r="G203" s="34" t="str">
        <f t="shared" si="26"/>
        <v>陰道恵美子</v>
      </c>
      <c r="H203" s="90" t="s">
        <v>268</v>
      </c>
      <c r="I203" s="91" t="s">
        <v>214</v>
      </c>
      <c r="J203" s="90">
        <v>1994</v>
      </c>
      <c r="K203" s="33">
        <f t="shared" si="22"/>
        <v>32</v>
      </c>
      <c r="L203" s="89" t="str">
        <f t="shared" si="24"/>
        <v>OK</v>
      </c>
      <c r="M203" s="90" t="s">
        <v>293</v>
      </c>
    </row>
    <row r="204" spans="1:18" s="31" customFormat="1" x14ac:dyDescent="0.2">
      <c r="A204" s="34" t="s">
        <v>751</v>
      </c>
      <c r="B204" s="90" t="s">
        <v>752</v>
      </c>
      <c r="C204" s="90" t="s">
        <v>753</v>
      </c>
      <c r="D204" s="90" t="s">
        <v>267</v>
      </c>
      <c r="E204" s="90"/>
      <c r="F204" s="31" t="str">
        <f t="shared" si="25"/>
        <v>ぐ２７</v>
      </c>
      <c r="G204" s="34" t="str">
        <f t="shared" si="26"/>
        <v>帆足介</v>
      </c>
      <c r="H204" s="90" t="s">
        <v>268</v>
      </c>
      <c r="I204" s="90" t="s">
        <v>234</v>
      </c>
      <c r="J204" s="90">
        <v>1994</v>
      </c>
      <c r="K204" s="33">
        <f t="shared" si="22"/>
        <v>32</v>
      </c>
      <c r="L204" s="89" t="str">
        <f t="shared" si="24"/>
        <v>OK</v>
      </c>
      <c r="M204" s="90" t="s">
        <v>203</v>
      </c>
    </row>
    <row r="205" spans="1:18" s="31" customFormat="1" x14ac:dyDescent="0.2">
      <c r="A205" s="34" t="s">
        <v>939</v>
      </c>
      <c r="B205" s="90" t="s">
        <v>940</v>
      </c>
      <c r="C205" s="90" t="s">
        <v>941</v>
      </c>
      <c r="D205" s="90" t="s">
        <v>267</v>
      </c>
      <c r="E205" s="90" t="s">
        <v>724</v>
      </c>
      <c r="F205" s="31" t="str">
        <f t="shared" si="25"/>
        <v>ぐ２８</v>
      </c>
      <c r="G205" s="34" t="str">
        <f t="shared" si="26"/>
        <v>安田椋太</v>
      </c>
      <c r="H205" s="90" t="s">
        <v>268</v>
      </c>
      <c r="I205" s="90" t="s">
        <v>16</v>
      </c>
      <c r="J205" s="90">
        <v>2017</v>
      </c>
      <c r="K205" s="33">
        <f t="shared" si="22"/>
        <v>9</v>
      </c>
      <c r="L205" s="89" t="str">
        <f t="shared" si="24"/>
        <v>OK</v>
      </c>
      <c r="M205" s="90" t="s">
        <v>203</v>
      </c>
    </row>
    <row r="206" spans="1:18" s="31" customFormat="1" x14ac:dyDescent="0.2">
      <c r="A206" s="34" t="s">
        <v>942</v>
      </c>
      <c r="B206" s="91" t="s">
        <v>940</v>
      </c>
      <c r="C206" s="91" t="s">
        <v>943</v>
      </c>
      <c r="D206" s="90" t="s">
        <v>267</v>
      </c>
      <c r="E206" s="90" t="s">
        <v>724</v>
      </c>
      <c r="F206" s="31" t="str">
        <f t="shared" si="25"/>
        <v>ぐ２９</v>
      </c>
      <c r="G206" s="34" t="str">
        <f t="shared" si="26"/>
        <v>安田楓</v>
      </c>
      <c r="H206" s="90" t="s">
        <v>268</v>
      </c>
      <c r="I206" s="91" t="s">
        <v>214</v>
      </c>
      <c r="J206" s="90">
        <v>2015</v>
      </c>
      <c r="K206" s="33">
        <f t="shared" si="22"/>
        <v>11</v>
      </c>
      <c r="L206" s="89" t="str">
        <f t="shared" si="24"/>
        <v>OK</v>
      </c>
      <c r="M206" s="90" t="s">
        <v>203</v>
      </c>
    </row>
    <row r="207" spans="1:18" s="152" customFormat="1" x14ac:dyDescent="0.2">
      <c r="A207" s="34" t="s">
        <v>944</v>
      </c>
      <c r="B207" s="91" t="s">
        <v>945</v>
      </c>
      <c r="C207" s="91" t="s">
        <v>946</v>
      </c>
      <c r="D207" s="90" t="s">
        <v>267</v>
      </c>
      <c r="E207" s="90" t="s">
        <v>724</v>
      </c>
      <c r="F207" s="31" t="str">
        <f t="shared" si="25"/>
        <v>ぐ３０</v>
      </c>
      <c r="G207" s="34" t="str">
        <f t="shared" si="26"/>
        <v>一圓寧々</v>
      </c>
      <c r="H207" s="90" t="s">
        <v>268</v>
      </c>
      <c r="I207" s="91" t="s">
        <v>214</v>
      </c>
      <c r="J207" s="90">
        <v>2015</v>
      </c>
      <c r="K207" s="33">
        <f t="shared" si="22"/>
        <v>11</v>
      </c>
      <c r="L207" s="89" t="str">
        <f t="shared" si="24"/>
        <v>OK</v>
      </c>
      <c r="M207" s="90" t="s">
        <v>203</v>
      </c>
      <c r="N207" s="31"/>
      <c r="O207" s="41"/>
      <c r="P207" s="41"/>
      <c r="Q207" s="41"/>
      <c r="R207" s="41"/>
    </row>
    <row r="208" spans="1:18" x14ac:dyDescent="0.2">
      <c r="A208" s="34" t="s">
        <v>1134</v>
      </c>
      <c r="B208" s="40" t="s">
        <v>1135</v>
      </c>
      <c r="C208" s="40" t="s">
        <v>1136</v>
      </c>
      <c r="D208" s="90" t="s">
        <v>267</v>
      </c>
      <c r="E208" s="90"/>
      <c r="F208" s="31" t="str">
        <f t="shared" si="25"/>
        <v>ぐ３１</v>
      </c>
      <c r="G208" s="34" t="str">
        <f t="shared" si="26"/>
        <v>門根維吹</v>
      </c>
      <c r="H208" s="90" t="s">
        <v>268</v>
      </c>
      <c r="I208" s="90" t="s">
        <v>16</v>
      </c>
      <c r="J208" s="90">
        <v>1998</v>
      </c>
      <c r="K208" s="33">
        <f t="shared" si="22"/>
        <v>28</v>
      </c>
      <c r="L208" s="89" t="str">
        <f t="shared" si="24"/>
        <v>OK</v>
      </c>
      <c r="M208" s="90" t="s">
        <v>239</v>
      </c>
    </row>
    <row r="209" spans="1:13" x14ac:dyDescent="0.2">
      <c r="A209" s="34" t="s">
        <v>1137</v>
      </c>
      <c r="B209" s="91" t="s">
        <v>1138</v>
      </c>
      <c r="C209" s="91" t="s">
        <v>1139</v>
      </c>
      <c r="D209" s="90" t="s">
        <v>267</v>
      </c>
      <c r="E209" s="90"/>
      <c r="F209" s="31" t="str">
        <f t="shared" si="25"/>
        <v>ぐ３２</v>
      </c>
      <c r="G209" s="34" t="str">
        <f t="shared" si="26"/>
        <v>田中桃</v>
      </c>
      <c r="H209" s="90" t="s">
        <v>268</v>
      </c>
      <c r="I209" s="91" t="s">
        <v>214</v>
      </c>
      <c r="J209" s="90">
        <v>1994</v>
      </c>
      <c r="K209" s="33">
        <f t="shared" si="22"/>
        <v>32</v>
      </c>
      <c r="L209" s="89" t="str">
        <f t="shared" si="24"/>
        <v>OK</v>
      </c>
      <c r="M209" s="90" t="s">
        <v>211</v>
      </c>
    </row>
    <row r="210" spans="1:13" x14ac:dyDescent="0.2">
      <c r="A210" s="34" t="s">
        <v>1140</v>
      </c>
      <c r="B210" s="91" t="s">
        <v>1141</v>
      </c>
      <c r="C210" s="91" t="s">
        <v>1142</v>
      </c>
      <c r="D210" s="90" t="s">
        <v>267</v>
      </c>
      <c r="E210" s="90"/>
      <c r="F210" s="31" t="str">
        <f t="shared" si="25"/>
        <v>ぐ３３</v>
      </c>
      <c r="G210" s="34" t="str">
        <f t="shared" si="26"/>
        <v>山田優希子</v>
      </c>
      <c r="H210" s="90" t="s">
        <v>268</v>
      </c>
      <c r="I210" s="91" t="s">
        <v>214</v>
      </c>
      <c r="J210" s="90">
        <v>1994</v>
      </c>
      <c r="K210" s="33">
        <f t="shared" si="22"/>
        <v>32</v>
      </c>
      <c r="L210" s="89" t="str">
        <f t="shared" si="24"/>
        <v>OK</v>
      </c>
      <c r="M210" s="90" t="s">
        <v>211</v>
      </c>
    </row>
    <row r="211" spans="1:13" x14ac:dyDescent="0.2">
      <c r="A211" s="34" t="s">
        <v>1143</v>
      </c>
      <c r="B211" s="40" t="s">
        <v>1144</v>
      </c>
      <c r="C211" s="40" t="s">
        <v>1145</v>
      </c>
      <c r="D211" s="90" t="s">
        <v>267</v>
      </c>
      <c r="E211" s="90"/>
      <c r="F211" s="31" t="str">
        <f t="shared" si="25"/>
        <v>ぐ３４</v>
      </c>
      <c r="G211" s="34" t="str">
        <f t="shared" si="26"/>
        <v>富田洋平</v>
      </c>
      <c r="H211" s="90" t="s">
        <v>268</v>
      </c>
      <c r="I211" s="90" t="s">
        <v>16</v>
      </c>
      <c r="J211" s="90">
        <v>1977</v>
      </c>
      <c r="K211" s="33">
        <f t="shared" si="22"/>
        <v>49</v>
      </c>
      <c r="L211" s="89" t="str">
        <f t="shared" si="24"/>
        <v>OK</v>
      </c>
      <c r="M211" s="90" t="s">
        <v>674</v>
      </c>
    </row>
    <row r="212" spans="1:13" x14ac:dyDescent="0.2">
      <c r="A212" s="34" t="s">
        <v>1146</v>
      </c>
      <c r="B212" s="40" t="s">
        <v>1147</v>
      </c>
      <c r="C212" s="155" t="s">
        <v>1148</v>
      </c>
      <c r="D212" s="90" t="s">
        <v>267</v>
      </c>
      <c r="E212" s="90"/>
      <c r="F212" s="31" t="str">
        <f t="shared" si="25"/>
        <v>ぐ３５</v>
      </c>
      <c r="G212" s="34" t="str">
        <f t="shared" si="26"/>
        <v>吉田芳信</v>
      </c>
      <c r="H212" s="90" t="s">
        <v>268</v>
      </c>
      <c r="I212" s="90" t="s">
        <v>16</v>
      </c>
      <c r="J212" s="90">
        <v>1965</v>
      </c>
      <c r="K212" s="33">
        <f t="shared" si="22"/>
        <v>61</v>
      </c>
      <c r="L212" s="89" t="str">
        <f t="shared" si="24"/>
        <v>OK</v>
      </c>
      <c r="M212" s="90" t="s">
        <v>674</v>
      </c>
    </row>
    <row r="213" spans="1:13" x14ac:dyDescent="0.2">
      <c r="A213" s="34" t="s">
        <v>1149</v>
      </c>
      <c r="B213" s="40" t="s">
        <v>1150</v>
      </c>
      <c r="C213" s="155" t="s">
        <v>1151</v>
      </c>
      <c r="D213" s="90" t="s">
        <v>267</v>
      </c>
      <c r="E213" s="90" t="s">
        <v>724</v>
      </c>
      <c r="F213" s="31" t="str">
        <f t="shared" si="25"/>
        <v>ぐ３６</v>
      </c>
      <c r="G213" s="34" t="str">
        <f t="shared" si="26"/>
        <v>原政宗</v>
      </c>
      <c r="H213" s="90" t="s">
        <v>268</v>
      </c>
      <c r="I213" s="90" t="s">
        <v>16</v>
      </c>
      <c r="J213" s="90">
        <v>2011</v>
      </c>
      <c r="K213" s="33">
        <f t="shared" si="22"/>
        <v>15</v>
      </c>
      <c r="L213" s="89" t="str">
        <f t="shared" si="24"/>
        <v>OK</v>
      </c>
      <c r="M213" s="90" t="s">
        <v>1152</v>
      </c>
    </row>
    <row r="214" spans="1:13" x14ac:dyDescent="0.2">
      <c r="A214" s="34" t="s">
        <v>1153</v>
      </c>
      <c r="B214" s="40" t="s">
        <v>1147</v>
      </c>
      <c r="C214" s="155" t="s">
        <v>1154</v>
      </c>
      <c r="D214" s="90" t="s">
        <v>267</v>
      </c>
      <c r="E214" s="90"/>
      <c r="F214" s="31" t="str">
        <f t="shared" si="25"/>
        <v>ぐ３７</v>
      </c>
      <c r="G214" s="34" t="str">
        <f t="shared" si="26"/>
        <v>吉田将宗</v>
      </c>
      <c r="H214" s="90" t="s">
        <v>268</v>
      </c>
      <c r="I214" s="90" t="s">
        <v>16</v>
      </c>
      <c r="J214" s="90">
        <v>2000</v>
      </c>
      <c r="K214" s="33">
        <f t="shared" si="22"/>
        <v>26</v>
      </c>
      <c r="L214" s="89" t="str">
        <f t="shared" si="24"/>
        <v>OK</v>
      </c>
      <c r="M214" s="90" t="s">
        <v>1152</v>
      </c>
    </row>
    <row r="215" spans="1:13" x14ac:dyDescent="0.2">
      <c r="A215" s="34" t="s">
        <v>1155</v>
      </c>
      <c r="B215" s="40" t="s">
        <v>1156</v>
      </c>
      <c r="C215" s="155" t="s">
        <v>1157</v>
      </c>
      <c r="D215" s="90" t="s">
        <v>267</v>
      </c>
      <c r="E215" s="90"/>
      <c r="F215" s="31" t="str">
        <f t="shared" si="25"/>
        <v>ぐ３８</v>
      </c>
      <c r="G215" s="34" t="str">
        <f t="shared" si="26"/>
        <v>井川直哉</v>
      </c>
      <c r="H215" s="90" t="s">
        <v>268</v>
      </c>
      <c r="I215" s="90" t="s">
        <v>16</v>
      </c>
      <c r="J215" s="90">
        <v>1998</v>
      </c>
      <c r="K215" s="33">
        <f t="shared" si="22"/>
        <v>28</v>
      </c>
      <c r="L215" s="89" t="str">
        <f t="shared" si="24"/>
        <v>OK</v>
      </c>
      <c r="M215" s="90" t="s">
        <v>1152</v>
      </c>
    </row>
    <row r="216" spans="1:13" x14ac:dyDescent="0.2">
      <c r="A216" s="34" t="s">
        <v>1158</v>
      </c>
      <c r="B216" s="40" t="s">
        <v>1159</v>
      </c>
      <c r="C216" s="155" t="s">
        <v>1160</v>
      </c>
      <c r="D216" s="90" t="s">
        <v>267</v>
      </c>
      <c r="E216" s="90"/>
      <c r="F216" s="31" t="str">
        <f t="shared" si="25"/>
        <v>ぐ３９</v>
      </c>
      <c r="G216" s="34" t="str">
        <f t="shared" si="26"/>
        <v>松岡大樹</v>
      </c>
      <c r="H216" s="90" t="s">
        <v>268</v>
      </c>
      <c r="I216" s="90" t="s">
        <v>16</v>
      </c>
      <c r="J216" s="90">
        <v>1999</v>
      </c>
      <c r="K216" s="33">
        <f t="shared" si="22"/>
        <v>27</v>
      </c>
      <c r="L216" s="89" t="str">
        <f t="shared" si="24"/>
        <v>OK</v>
      </c>
      <c r="M216" s="90" t="s">
        <v>1152</v>
      </c>
    </row>
    <row r="217" spans="1:13" x14ac:dyDescent="0.2">
      <c r="A217" s="34" t="s">
        <v>1161</v>
      </c>
      <c r="B217" s="91" t="s">
        <v>1162</v>
      </c>
      <c r="C217" s="156" t="s">
        <v>1163</v>
      </c>
      <c r="D217" s="90" t="s">
        <v>267</v>
      </c>
      <c r="E217" s="90"/>
      <c r="F217" s="31" t="str">
        <f t="shared" si="25"/>
        <v>ぐ４０</v>
      </c>
      <c r="G217" s="34" t="str">
        <f t="shared" si="26"/>
        <v>木村心優</v>
      </c>
      <c r="H217" s="90" t="s">
        <v>268</v>
      </c>
      <c r="I217" s="91" t="s">
        <v>214</v>
      </c>
      <c r="J217" s="90">
        <v>2008</v>
      </c>
      <c r="K217" s="33">
        <f t="shared" si="22"/>
        <v>18</v>
      </c>
      <c r="L217" s="89" t="str">
        <f>IF(G217="","",IF(COUNTIF($G$5:$G$700,G217)&gt;1,"2重登録","OK"))</f>
        <v>OK</v>
      </c>
      <c r="M217" s="90" t="s">
        <v>1152</v>
      </c>
    </row>
    <row r="218" spans="1:13" x14ac:dyDescent="0.2">
      <c r="A218" s="34" t="s">
        <v>1164</v>
      </c>
      <c r="B218" s="91" t="s">
        <v>1165</v>
      </c>
      <c r="C218" s="156" t="s">
        <v>1166</v>
      </c>
      <c r="D218" s="90" t="s">
        <v>267</v>
      </c>
      <c r="E218" s="90"/>
      <c r="F218" s="31" t="str">
        <f t="shared" si="25"/>
        <v>ぐ４１</v>
      </c>
      <c r="G218" s="34" t="str">
        <f t="shared" si="26"/>
        <v>佐野結花</v>
      </c>
      <c r="H218" s="90" t="s">
        <v>268</v>
      </c>
      <c r="I218" s="91" t="s">
        <v>214</v>
      </c>
      <c r="J218" s="90">
        <v>1998</v>
      </c>
      <c r="K218" s="33">
        <f t="shared" si="22"/>
        <v>28</v>
      </c>
      <c r="L218" s="89" t="str">
        <f t="shared" ref="L218:L227" si="27">IF(G218="","",IF(COUNTIF($G$5:$G$700,G218)&gt;1,"2重登録","OK"))</f>
        <v>OK</v>
      </c>
      <c r="M218" s="90" t="s">
        <v>1152</v>
      </c>
    </row>
    <row r="219" spans="1:13" x14ac:dyDescent="0.2">
      <c r="A219" s="70"/>
      <c r="B219" s="70">
        <v>7</v>
      </c>
      <c r="C219" s="70"/>
      <c r="D219" s="70" t="s">
        <v>1167</v>
      </c>
      <c r="E219" s="92"/>
      <c r="F219" s="93"/>
      <c r="G219" s="70"/>
      <c r="H219" s="70"/>
      <c r="I219" s="70"/>
      <c r="J219" s="49"/>
      <c r="K219" s="33" t="str">
        <f t="shared" si="22"/>
        <v/>
      </c>
      <c r="L219" s="89" t="str">
        <f t="shared" si="27"/>
        <v/>
      </c>
      <c r="M219" s="70"/>
    </row>
    <row r="220" spans="1:13" x14ac:dyDescent="0.2">
      <c r="A220" s="34" t="s">
        <v>754</v>
      </c>
      <c r="B220" s="34" t="s">
        <v>755</v>
      </c>
      <c r="C220" s="34" t="s">
        <v>756</v>
      </c>
      <c r="D220" s="34" t="s">
        <v>757</v>
      </c>
      <c r="E220" s="34"/>
      <c r="F220" s="31" t="str">
        <f t="shared" ref="F220:F227" si="28">A220</f>
        <v>し０１</v>
      </c>
      <c r="G220" s="31" t="str">
        <f t="shared" ref="G220:G227" si="29">B220&amp;C220</f>
        <v>杉山春澄</v>
      </c>
      <c r="H220" s="31" t="s">
        <v>758</v>
      </c>
      <c r="I220" s="31" t="s">
        <v>16</v>
      </c>
      <c r="J220" s="86">
        <v>2004</v>
      </c>
      <c r="K220" s="33">
        <f>IF(J220="","",(2026-J220))</f>
        <v>22</v>
      </c>
      <c r="L220" s="89" t="str">
        <f t="shared" si="27"/>
        <v>OK</v>
      </c>
      <c r="M220" s="34" t="s">
        <v>203</v>
      </c>
    </row>
    <row r="221" spans="1:13" x14ac:dyDescent="0.2">
      <c r="A221" s="34" t="s">
        <v>759</v>
      </c>
      <c r="B221" s="34" t="s">
        <v>760</v>
      </c>
      <c r="C221" s="34" t="s">
        <v>761</v>
      </c>
      <c r="D221" s="34" t="s">
        <v>757</v>
      </c>
      <c r="E221" s="34"/>
      <c r="F221" s="31" t="str">
        <f t="shared" si="28"/>
        <v>し０２</v>
      </c>
      <c r="G221" s="31" t="str">
        <f t="shared" si="29"/>
        <v>山内瑞生</v>
      </c>
      <c r="H221" s="31" t="s">
        <v>758</v>
      </c>
      <c r="I221" s="31" t="s">
        <v>16</v>
      </c>
      <c r="J221" s="86">
        <v>2002</v>
      </c>
      <c r="K221" s="33">
        <f t="shared" ref="K221:K284" si="30">IF(J221="","",(2026-J221))</f>
        <v>24</v>
      </c>
      <c r="L221" s="89" t="str">
        <f t="shared" si="27"/>
        <v>OK</v>
      </c>
      <c r="M221" s="34" t="s">
        <v>203</v>
      </c>
    </row>
    <row r="222" spans="1:13" x14ac:dyDescent="0.2">
      <c r="A222" s="40" t="s">
        <v>762</v>
      </c>
      <c r="B222" s="34" t="s">
        <v>763</v>
      </c>
      <c r="C222" s="34" t="s">
        <v>764</v>
      </c>
      <c r="D222" s="34" t="s">
        <v>757</v>
      </c>
      <c r="E222" s="34"/>
      <c r="F222" s="31" t="str">
        <f t="shared" si="28"/>
        <v>し０３</v>
      </c>
      <c r="G222" s="31" t="str">
        <f t="shared" si="29"/>
        <v>岩瀧虹貴</v>
      </c>
      <c r="H222" s="31" t="s">
        <v>758</v>
      </c>
      <c r="I222" s="31" t="s">
        <v>16</v>
      </c>
      <c r="J222" s="86">
        <v>2005</v>
      </c>
      <c r="K222" s="33">
        <f t="shared" si="30"/>
        <v>21</v>
      </c>
      <c r="L222" s="89" t="str">
        <f t="shared" si="27"/>
        <v>OK</v>
      </c>
      <c r="M222" s="34" t="s">
        <v>203</v>
      </c>
    </row>
    <row r="223" spans="1:13" x14ac:dyDescent="0.2">
      <c r="A223" s="34" t="s">
        <v>765</v>
      </c>
      <c r="B223" s="40" t="s">
        <v>766</v>
      </c>
      <c r="C223" s="40" t="s">
        <v>767</v>
      </c>
      <c r="D223" s="34" t="s">
        <v>757</v>
      </c>
      <c r="E223" s="40"/>
      <c r="F223" s="31" t="str">
        <f t="shared" si="28"/>
        <v>し０４</v>
      </c>
      <c r="G223" s="31" t="str">
        <f t="shared" si="29"/>
        <v>梶田純平</v>
      </c>
      <c r="H223" s="31" t="s">
        <v>758</v>
      </c>
      <c r="I223" s="40" t="s">
        <v>234</v>
      </c>
      <c r="J223" s="40">
        <v>2002</v>
      </c>
      <c r="K223" s="33">
        <f t="shared" si="30"/>
        <v>24</v>
      </c>
      <c r="L223" s="89" t="str">
        <f t="shared" si="27"/>
        <v>OK</v>
      </c>
      <c r="M223" s="40" t="s">
        <v>203</v>
      </c>
    </row>
    <row r="224" spans="1:13" x14ac:dyDescent="0.2">
      <c r="A224" s="34" t="s">
        <v>768</v>
      </c>
      <c r="B224" s="40" t="s">
        <v>769</v>
      </c>
      <c r="C224" s="40" t="s">
        <v>770</v>
      </c>
      <c r="D224" s="34" t="s">
        <v>757</v>
      </c>
      <c r="E224" s="40"/>
      <c r="F224" s="31" t="str">
        <f t="shared" si="28"/>
        <v>し０５</v>
      </c>
      <c r="G224" s="31" t="str">
        <f t="shared" si="29"/>
        <v>服部紘樹</v>
      </c>
      <c r="H224" s="31" t="s">
        <v>758</v>
      </c>
      <c r="I224" s="40" t="s">
        <v>234</v>
      </c>
      <c r="J224" s="40">
        <v>2004</v>
      </c>
      <c r="K224" s="33">
        <f t="shared" si="30"/>
        <v>22</v>
      </c>
      <c r="L224" s="89" t="str">
        <f t="shared" si="27"/>
        <v>OK</v>
      </c>
      <c r="M224" s="40" t="s">
        <v>203</v>
      </c>
    </row>
    <row r="225" spans="1:14" x14ac:dyDescent="0.2">
      <c r="A225" s="40" t="s">
        <v>771</v>
      </c>
      <c r="B225" s="40" t="s">
        <v>772</v>
      </c>
      <c r="C225" s="40" t="s">
        <v>773</v>
      </c>
      <c r="D225" s="34" t="s">
        <v>757</v>
      </c>
      <c r="E225" s="40"/>
      <c r="F225" s="31" t="str">
        <f t="shared" si="28"/>
        <v>し０６</v>
      </c>
      <c r="G225" s="31" t="str">
        <f t="shared" si="29"/>
        <v>河越琢真</v>
      </c>
      <c r="H225" s="31" t="s">
        <v>758</v>
      </c>
      <c r="I225" s="40" t="s">
        <v>234</v>
      </c>
      <c r="J225" s="40">
        <v>2004</v>
      </c>
      <c r="K225" s="33">
        <f t="shared" si="30"/>
        <v>22</v>
      </c>
      <c r="L225" s="89" t="str">
        <f t="shared" si="27"/>
        <v>OK</v>
      </c>
      <c r="M225" s="40" t="s">
        <v>266</v>
      </c>
    </row>
    <row r="226" spans="1:14" x14ac:dyDescent="0.2">
      <c r="A226" s="34" t="s">
        <v>774</v>
      </c>
      <c r="B226" s="91" t="s">
        <v>775</v>
      </c>
      <c r="C226" s="91" t="s">
        <v>776</v>
      </c>
      <c r="D226" s="34" t="s">
        <v>757</v>
      </c>
      <c r="E226" s="91"/>
      <c r="F226" s="31" t="str">
        <f t="shared" si="28"/>
        <v>し０７</v>
      </c>
      <c r="G226" s="31" t="str">
        <f t="shared" si="29"/>
        <v>前田唯七</v>
      </c>
      <c r="H226" s="31" t="s">
        <v>758</v>
      </c>
      <c r="I226" s="90" t="s">
        <v>214</v>
      </c>
      <c r="J226" s="90">
        <v>2006</v>
      </c>
      <c r="K226" s="33">
        <f t="shared" si="30"/>
        <v>20</v>
      </c>
      <c r="L226" s="89" t="str">
        <f t="shared" si="27"/>
        <v>OK</v>
      </c>
      <c r="M226" s="90" t="s">
        <v>638</v>
      </c>
    </row>
    <row r="227" spans="1:14" x14ac:dyDescent="0.2">
      <c r="A227" s="34" t="s">
        <v>898</v>
      </c>
      <c r="B227" s="90" t="s">
        <v>983</v>
      </c>
      <c r="C227" s="90" t="s">
        <v>984</v>
      </c>
      <c r="D227" s="34" t="s">
        <v>757</v>
      </c>
      <c r="E227" s="91"/>
      <c r="F227" s="31" t="str">
        <f t="shared" si="28"/>
        <v>し０８</v>
      </c>
      <c r="G227" s="31" t="str">
        <f t="shared" si="29"/>
        <v>八木拓己</v>
      </c>
      <c r="H227" s="31" t="s">
        <v>758</v>
      </c>
      <c r="I227" s="40" t="s">
        <v>234</v>
      </c>
      <c r="J227" s="90">
        <v>2006</v>
      </c>
      <c r="K227" s="33">
        <f t="shared" si="30"/>
        <v>20</v>
      </c>
      <c r="L227" s="89" t="str">
        <f t="shared" si="27"/>
        <v>OK</v>
      </c>
      <c r="M227" s="34" t="s">
        <v>203</v>
      </c>
    </row>
    <row r="228" spans="1:14" x14ac:dyDescent="0.2">
      <c r="A228" s="24"/>
      <c r="B228" s="70">
        <v>8</v>
      </c>
      <c r="C228" s="24"/>
      <c r="D228" s="70" t="s">
        <v>1168</v>
      </c>
      <c r="E228" s="25"/>
      <c r="F228" s="44"/>
      <c r="G228" s="24"/>
      <c r="H228" s="24"/>
      <c r="I228" s="24"/>
      <c r="J228" s="26"/>
      <c r="K228" s="33" t="str">
        <f t="shared" si="30"/>
        <v/>
      </c>
      <c r="L228" s="48"/>
      <c r="M228" s="24"/>
    </row>
    <row r="229" spans="1:14" x14ac:dyDescent="0.2">
      <c r="A229" s="28" t="s">
        <v>246</v>
      </c>
      <c r="B229" s="29" t="s">
        <v>247</v>
      </c>
      <c r="C229" s="29" t="s">
        <v>777</v>
      </c>
      <c r="D229" s="29" t="s">
        <v>248</v>
      </c>
      <c r="E229" s="30"/>
      <c r="F229" s="31" t="str">
        <f t="shared" ref="F229:F253" si="31">A229</f>
        <v>ふ０１</v>
      </c>
      <c r="G229" s="31" t="str">
        <f t="shared" ref="G229:G251" si="32">B229&amp;C229</f>
        <v>水本敦史</v>
      </c>
      <c r="H229" s="31" t="str">
        <f>D229</f>
        <v>フレンズ</v>
      </c>
      <c r="I229" s="31" t="s">
        <v>234</v>
      </c>
      <c r="J229" s="32">
        <v>1967</v>
      </c>
      <c r="K229" s="33">
        <f>IF(J229="","",(2026-J229))</f>
        <v>59</v>
      </c>
      <c r="L229" s="31" t="str">
        <f t="shared" ref="L229:L253" si="33">IF(G229="","",IF(COUNTIF($G$4:$G$109,G229)&gt;1,"2重登録","OK"))</f>
        <v>OK</v>
      </c>
      <c r="M229" s="31" t="s">
        <v>203</v>
      </c>
    </row>
    <row r="230" spans="1:14" x14ac:dyDescent="0.2">
      <c r="A230" s="31" t="s">
        <v>249</v>
      </c>
      <c r="B230" s="31" t="s">
        <v>251</v>
      </c>
      <c r="C230" s="31" t="s">
        <v>778</v>
      </c>
      <c r="D230" s="29" t="s">
        <v>779</v>
      </c>
      <c r="E230" s="30"/>
      <c r="F230" s="31" t="str">
        <f t="shared" si="31"/>
        <v>ふ０２</v>
      </c>
      <c r="G230" s="31" t="str">
        <f t="shared" si="32"/>
        <v>岡本大樹</v>
      </c>
      <c r="H230" s="31" t="s">
        <v>779</v>
      </c>
      <c r="I230" s="31" t="s">
        <v>234</v>
      </c>
      <c r="J230" s="34">
        <v>1982</v>
      </c>
      <c r="K230" s="33">
        <f t="shared" ref="K230:K253" si="34">IF(J230="","",(2026-J230))</f>
        <v>44</v>
      </c>
      <c r="L230" s="31" t="str">
        <f t="shared" si="33"/>
        <v>OK</v>
      </c>
      <c r="M230" s="31" t="s">
        <v>217</v>
      </c>
    </row>
    <row r="231" spans="1:14" x14ac:dyDescent="0.2">
      <c r="A231" s="31" t="s">
        <v>780</v>
      </c>
      <c r="B231" s="29" t="s">
        <v>781</v>
      </c>
      <c r="C231" s="29" t="s">
        <v>782</v>
      </c>
      <c r="D231" s="29" t="s">
        <v>779</v>
      </c>
      <c r="E231" s="30"/>
      <c r="F231" s="31" t="str">
        <f t="shared" si="31"/>
        <v>ふ０３</v>
      </c>
      <c r="G231" s="31" t="str">
        <f t="shared" si="32"/>
        <v>増田剛士</v>
      </c>
      <c r="H231" s="31" t="s">
        <v>779</v>
      </c>
      <c r="I231" s="31" t="s">
        <v>234</v>
      </c>
      <c r="J231" s="32">
        <v>1976</v>
      </c>
      <c r="K231" s="33">
        <f t="shared" si="34"/>
        <v>50</v>
      </c>
      <c r="L231" s="31" t="str">
        <f t="shared" si="33"/>
        <v>OK</v>
      </c>
      <c r="M231" s="31" t="s">
        <v>203</v>
      </c>
    </row>
    <row r="232" spans="1:14" x14ac:dyDescent="0.2">
      <c r="A232" s="31" t="s">
        <v>783</v>
      </c>
      <c r="B232" s="31" t="s">
        <v>223</v>
      </c>
      <c r="C232" s="31" t="s">
        <v>252</v>
      </c>
      <c r="D232" s="29" t="s">
        <v>779</v>
      </c>
      <c r="E232" s="30"/>
      <c r="F232" s="31" t="str">
        <f t="shared" si="31"/>
        <v>ふ０４</v>
      </c>
      <c r="G232" s="31" t="str">
        <f t="shared" si="32"/>
        <v>成宮康弘</v>
      </c>
      <c r="H232" s="31" t="s">
        <v>779</v>
      </c>
      <c r="I232" s="31" t="s">
        <v>234</v>
      </c>
      <c r="J232" s="34">
        <v>1970</v>
      </c>
      <c r="K232" s="33">
        <f t="shared" si="34"/>
        <v>56</v>
      </c>
      <c r="L232" s="31" t="str">
        <f t="shared" si="33"/>
        <v>OK</v>
      </c>
      <c r="M232" s="31" t="s">
        <v>203</v>
      </c>
    </row>
    <row r="233" spans="1:14" x14ac:dyDescent="0.2">
      <c r="A233" s="31" t="s">
        <v>784</v>
      </c>
      <c r="B233" s="29" t="s">
        <v>257</v>
      </c>
      <c r="C233" s="29" t="s">
        <v>785</v>
      </c>
      <c r="D233" s="94" t="s">
        <v>779</v>
      </c>
      <c r="E233" s="35"/>
      <c r="F233" s="31" t="str">
        <f t="shared" si="31"/>
        <v>ふ０５</v>
      </c>
      <c r="G233" s="31" t="str">
        <f t="shared" si="32"/>
        <v>古市卓志</v>
      </c>
      <c r="H233" s="31" t="s">
        <v>779</v>
      </c>
      <c r="I233" s="31" t="s">
        <v>234</v>
      </c>
      <c r="J233" s="32">
        <v>1974</v>
      </c>
      <c r="K233" s="33">
        <f t="shared" si="34"/>
        <v>52</v>
      </c>
      <c r="L233" s="31" t="str">
        <f t="shared" si="33"/>
        <v>OK</v>
      </c>
      <c r="M233" s="31" t="s">
        <v>203</v>
      </c>
    </row>
    <row r="234" spans="1:14" x14ac:dyDescent="0.2">
      <c r="A234" s="31" t="s">
        <v>786</v>
      </c>
      <c r="B234" s="36" t="s">
        <v>787</v>
      </c>
      <c r="C234" s="36" t="s">
        <v>788</v>
      </c>
      <c r="D234" s="29" t="s">
        <v>779</v>
      </c>
      <c r="E234" s="30"/>
      <c r="F234" s="31" t="str">
        <f t="shared" si="31"/>
        <v>ふ０６</v>
      </c>
      <c r="G234" s="31" t="str">
        <f t="shared" si="32"/>
        <v>浦嶋博邦</v>
      </c>
      <c r="H234" s="31" t="s">
        <v>779</v>
      </c>
      <c r="I234" s="31" t="s">
        <v>234</v>
      </c>
      <c r="J234" s="32">
        <v>1977</v>
      </c>
      <c r="K234" s="33">
        <f t="shared" si="34"/>
        <v>49</v>
      </c>
      <c r="L234" s="31" t="str">
        <f t="shared" si="33"/>
        <v>OK</v>
      </c>
      <c r="M234" s="81" t="s">
        <v>242</v>
      </c>
    </row>
    <row r="235" spans="1:14" x14ac:dyDescent="0.2">
      <c r="A235" s="31" t="s">
        <v>789</v>
      </c>
      <c r="B235" s="29" t="s">
        <v>253</v>
      </c>
      <c r="C235" s="29" t="s">
        <v>790</v>
      </c>
      <c r="D235" s="29" t="s">
        <v>779</v>
      </c>
      <c r="E235" s="30"/>
      <c r="F235" s="31" t="str">
        <f t="shared" si="31"/>
        <v>ふ０７</v>
      </c>
      <c r="G235" s="31" t="str">
        <f t="shared" si="32"/>
        <v>平塚聡</v>
      </c>
      <c r="H235" s="31" t="s">
        <v>779</v>
      </c>
      <c r="I235" s="31" t="s">
        <v>234</v>
      </c>
      <c r="J235" s="32">
        <v>1960</v>
      </c>
      <c r="K235" s="33">
        <f t="shared" si="34"/>
        <v>66</v>
      </c>
      <c r="L235" s="31" t="str">
        <f t="shared" si="33"/>
        <v>OK</v>
      </c>
      <c r="M235" s="31" t="s">
        <v>203</v>
      </c>
    </row>
    <row r="236" spans="1:14" x14ac:dyDescent="0.2">
      <c r="A236" s="31" t="s">
        <v>791</v>
      </c>
      <c r="B236" s="31" t="s">
        <v>254</v>
      </c>
      <c r="C236" s="31" t="s">
        <v>255</v>
      </c>
      <c r="D236" s="29" t="s">
        <v>779</v>
      </c>
      <c r="E236" s="30"/>
      <c r="F236" s="31" t="str">
        <f t="shared" si="31"/>
        <v>ふ０８</v>
      </c>
      <c r="G236" s="31" t="str">
        <f t="shared" si="32"/>
        <v>池端誠治</v>
      </c>
      <c r="H236" s="31" t="s">
        <v>779</v>
      </c>
      <c r="I236" s="31" t="s">
        <v>234</v>
      </c>
      <c r="J236" s="34">
        <v>1972</v>
      </c>
      <c r="K236" s="33">
        <f t="shared" si="34"/>
        <v>54</v>
      </c>
      <c r="L236" s="31" t="str">
        <f t="shared" si="33"/>
        <v>OK</v>
      </c>
      <c r="M236" s="31" t="s">
        <v>203</v>
      </c>
    </row>
    <row r="237" spans="1:14" s="31" customFormat="1" x14ac:dyDescent="0.2">
      <c r="A237" s="31" t="s">
        <v>792</v>
      </c>
      <c r="B237" s="29" t="s">
        <v>256</v>
      </c>
      <c r="C237" s="29" t="s">
        <v>793</v>
      </c>
      <c r="D237" s="29" t="s">
        <v>779</v>
      </c>
      <c r="E237" s="30"/>
      <c r="F237" s="31" t="str">
        <f t="shared" si="31"/>
        <v>ふ０９</v>
      </c>
      <c r="G237" s="31" t="str">
        <f t="shared" si="32"/>
        <v>三代康成</v>
      </c>
      <c r="H237" s="31" t="s">
        <v>779</v>
      </c>
      <c r="I237" s="31" t="s">
        <v>234</v>
      </c>
      <c r="J237" s="32">
        <v>1968</v>
      </c>
      <c r="K237" s="33">
        <f t="shared" si="34"/>
        <v>58</v>
      </c>
      <c r="L237" s="31" t="str">
        <f t="shared" si="33"/>
        <v>OK</v>
      </c>
      <c r="M237" s="31" t="s">
        <v>239</v>
      </c>
      <c r="N237" s="41"/>
    </row>
    <row r="238" spans="1:14" s="31" customFormat="1" x14ac:dyDescent="0.2">
      <c r="A238" s="31" t="s">
        <v>794</v>
      </c>
      <c r="B238" s="36" t="s">
        <v>795</v>
      </c>
      <c r="C238" s="36" t="s">
        <v>796</v>
      </c>
      <c r="D238" s="29" t="s">
        <v>779</v>
      </c>
      <c r="E238" s="30"/>
      <c r="F238" s="31" t="str">
        <f t="shared" si="31"/>
        <v>ふ１０</v>
      </c>
      <c r="G238" s="31" t="str">
        <f t="shared" si="32"/>
        <v>井上新</v>
      </c>
      <c r="H238" s="31" t="s">
        <v>779</v>
      </c>
      <c r="I238" s="31" t="s">
        <v>234</v>
      </c>
      <c r="J238" s="32">
        <v>1958</v>
      </c>
      <c r="K238" s="33">
        <f t="shared" si="34"/>
        <v>68</v>
      </c>
      <c r="L238" s="31" t="str">
        <f t="shared" si="33"/>
        <v>OK</v>
      </c>
      <c r="M238" s="31" t="s">
        <v>206</v>
      </c>
    </row>
    <row r="239" spans="1:14" s="31" customFormat="1" x14ac:dyDescent="0.2">
      <c r="A239" s="31" t="s">
        <v>797</v>
      </c>
      <c r="B239" s="29" t="s">
        <v>250</v>
      </c>
      <c r="C239" s="29" t="s">
        <v>210</v>
      </c>
      <c r="D239" s="29" t="s">
        <v>779</v>
      </c>
      <c r="E239" s="39" t="s">
        <v>437</v>
      </c>
      <c r="F239" s="31" t="str">
        <f t="shared" si="31"/>
        <v>ふ１１</v>
      </c>
      <c r="G239" s="31" t="str">
        <f t="shared" si="32"/>
        <v>清水義弘</v>
      </c>
      <c r="H239" s="31" t="s">
        <v>779</v>
      </c>
      <c r="I239" s="31" t="s">
        <v>234</v>
      </c>
      <c r="J239" s="32">
        <v>1952</v>
      </c>
      <c r="K239" s="33">
        <f t="shared" si="34"/>
        <v>74</v>
      </c>
      <c r="L239" s="31" t="str">
        <f t="shared" si="33"/>
        <v>OK</v>
      </c>
      <c r="M239" s="31" t="s">
        <v>239</v>
      </c>
    </row>
    <row r="240" spans="1:14" s="31" customFormat="1" x14ac:dyDescent="0.2">
      <c r="A240" s="31" t="s">
        <v>798</v>
      </c>
      <c r="B240" s="29" t="s">
        <v>799</v>
      </c>
      <c r="C240" s="29" t="s">
        <v>800</v>
      </c>
      <c r="D240" s="29" t="s">
        <v>779</v>
      </c>
      <c r="E240" s="35" t="s">
        <v>437</v>
      </c>
      <c r="F240" s="31" t="str">
        <f t="shared" si="31"/>
        <v>ふ１２</v>
      </c>
      <c r="G240" s="31" t="str">
        <f t="shared" si="32"/>
        <v>福元公道</v>
      </c>
      <c r="H240" s="31" t="s">
        <v>779</v>
      </c>
      <c r="I240" s="31" t="s">
        <v>234</v>
      </c>
      <c r="J240" s="32">
        <v>1949</v>
      </c>
      <c r="K240" s="33">
        <f t="shared" si="34"/>
        <v>77</v>
      </c>
      <c r="L240" s="31" t="str">
        <f t="shared" si="33"/>
        <v>OK</v>
      </c>
      <c r="M240" s="31" t="s">
        <v>217</v>
      </c>
    </row>
    <row r="241" spans="1:252" s="31" customFormat="1" x14ac:dyDescent="0.2">
      <c r="A241" s="31" t="s">
        <v>801</v>
      </c>
      <c r="B241" s="81" t="s">
        <v>802</v>
      </c>
      <c r="C241" s="81" t="s">
        <v>803</v>
      </c>
      <c r="D241" s="29" t="s">
        <v>779</v>
      </c>
      <c r="E241" s="38"/>
      <c r="F241" s="31" t="str">
        <f t="shared" si="31"/>
        <v>ふ１３</v>
      </c>
      <c r="G241" s="31" t="str">
        <f t="shared" si="32"/>
        <v>大野美南</v>
      </c>
      <c r="H241" s="31" t="s">
        <v>779</v>
      </c>
      <c r="I241" s="81" t="s">
        <v>214</v>
      </c>
      <c r="J241" s="32">
        <v>1993</v>
      </c>
      <c r="K241" s="33">
        <f t="shared" si="34"/>
        <v>33</v>
      </c>
      <c r="L241" s="31" t="str">
        <f t="shared" si="33"/>
        <v>OK</v>
      </c>
      <c r="M241" s="31" t="s">
        <v>220</v>
      </c>
    </row>
    <row r="242" spans="1:252" s="31" customFormat="1" x14ac:dyDescent="0.2">
      <c r="A242" s="31" t="s">
        <v>804</v>
      </c>
      <c r="B242" s="81" t="s">
        <v>256</v>
      </c>
      <c r="C242" s="81" t="s">
        <v>260</v>
      </c>
      <c r="D242" s="29" t="s">
        <v>779</v>
      </c>
      <c r="E242" s="38"/>
      <c r="F242" s="31" t="str">
        <f t="shared" si="31"/>
        <v>ふ１４</v>
      </c>
      <c r="G242" s="31" t="str">
        <f t="shared" si="32"/>
        <v>三代梨絵</v>
      </c>
      <c r="H242" s="31" t="s">
        <v>779</v>
      </c>
      <c r="I242" s="81" t="s">
        <v>214</v>
      </c>
      <c r="J242" s="32">
        <v>1976</v>
      </c>
      <c r="K242" s="33">
        <f t="shared" si="34"/>
        <v>50</v>
      </c>
      <c r="L242" s="31" t="str">
        <f t="shared" si="33"/>
        <v>OK</v>
      </c>
      <c r="M242" s="28" t="s">
        <v>239</v>
      </c>
    </row>
    <row r="243" spans="1:252" s="31" customFormat="1" x14ac:dyDescent="0.2">
      <c r="A243" s="31" t="s">
        <v>805</v>
      </c>
      <c r="B243" s="81" t="s">
        <v>799</v>
      </c>
      <c r="C243" s="81" t="s">
        <v>806</v>
      </c>
      <c r="D243" s="29" t="s">
        <v>779</v>
      </c>
      <c r="E243" s="38"/>
      <c r="F243" s="31" t="str">
        <f t="shared" si="31"/>
        <v>ふ１５</v>
      </c>
      <c r="G243" s="31" t="str">
        <f t="shared" si="32"/>
        <v>福元さち</v>
      </c>
      <c r="H243" s="31" t="s">
        <v>779</v>
      </c>
      <c r="I243" s="81" t="s">
        <v>214</v>
      </c>
      <c r="J243" s="32">
        <v>1971</v>
      </c>
      <c r="K243" s="33">
        <f t="shared" si="34"/>
        <v>55</v>
      </c>
      <c r="L243" s="31" t="str">
        <f t="shared" si="33"/>
        <v>OK</v>
      </c>
      <c r="M243" s="31" t="s">
        <v>217</v>
      </c>
    </row>
    <row r="244" spans="1:252" s="31" customFormat="1" x14ac:dyDescent="0.2">
      <c r="A244" s="31" t="s">
        <v>807</v>
      </c>
      <c r="B244" s="81" t="s">
        <v>258</v>
      </c>
      <c r="C244" s="81" t="s">
        <v>259</v>
      </c>
      <c r="D244" s="29" t="s">
        <v>779</v>
      </c>
      <c r="E244" s="38"/>
      <c r="F244" s="31" t="str">
        <f t="shared" si="31"/>
        <v>ふ１６</v>
      </c>
      <c r="G244" s="31" t="str">
        <f t="shared" si="32"/>
        <v>筒井珠世</v>
      </c>
      <c r="H244" s="31" t="s">
        <v>779</v>
      </c>
      <c r="I244" s="81" t="s">
        <v>214</v>
      </c>
      <c r="J244" s="32">
        <v>1967</v>
      </c>
      <c r="K244" s="33">
        <f t="shared" si="34"/>
        <v>59</v>
      </c>
      <c r="L244" s="31" t="str">
        <f t="shared" si="33"/>
        <v>OK</v>
      </c>
      <c r="M244" s="31" t="s">
        <v>218</v>
      </c>
    </row>
    <row r="245" spans="1:252" s="31" customFormat="1" x14ac:dyDescent="0.2">
      <c r="A245" s="31" t="s">
        <v>808</v>
      </c>
      <c r="B245" s="81" t="s">
        <v>809</v>
      </c>
      <c r="C245" s="81" t="s">
        <v>810</v>
      </c>
      <c r="D245" s="29" t="s">
        <v>779</v>
      </c>
      <c r="E245" s="38"/>
      <c r="F245" s="31" t="str">
        <f t="shared" si="31"/>
        <v>ふ１７</v>
      </c>
      <c r="G245" s="31" t="str">
        <f t="shared" si="32"/>
        <v>栗田智里</v>
      </c>
      <c r="H245" s="31" t="s">
        <v>779</v>
      </c>
      <c r="I245" s="81" t="s">
        <v>214</v>
      </c>
      <c r="J245" s="32">
        <v>1978</v>
      </c>
      <c r="K245" s="33">
        <f t="shared" si="34"/>
        <v>48</v>
      </c>
      <c r="L245" s="31" t="str">
        <f t="shared" si="33"/>
        <v>OK</v>
      </c>
      <c r="M245" s="31" t="s">
        <v>263</v>
      </c>
    </row>
    <row r="246" spans="1:252" ht="15.75" customHeight="1" x14ac:dyDescent="0.2">
      <c r="A246" s="31" t="s">
        <v>811</v>
      </c>
      <c r="B246" s="81" t="s">
        <v>812</v>
      </c>
      <c r="C246" s="81" t="s">
        <v>813</v>
      </c>
      <c r="D246" s="29" t="s">
        <v>779</v>
      </c>
      <c r="F246" s="31" t="str">
        <f t="shared" si="31"/>
        <v>ふ１８</v>
      </c>
      <c r="G246" s="31" t="str">
        <f t="shared" si="32"/>
        <v>柏木貴子</v>
      </c>
      <c r="H246" s="31" t="s">
        <v>779</v>
      </c>
      <c r="I246" s="81" t="s">
        <v>214</v>
      </c>
      <c r="J246" s="32">
        <v>1974</v>
      </c>
      <c r="K246" s="33">
        <f t="shared" si="34"/>
        <v>52</v>
      </c>
      <c r="L246" s="31" t="str">
        <f t="shared" si="33"/>
        <v>OK</v>
      </c>
      <c r="M246" s="31" t="s">
        <v>276</v>
      </c>
      <c r="N246" s="31"/>
    </row>
    <row r="247" spans="1:252" s="31" customFormat="1" x14ac:dyDescent="0.2">
      <c r="A247" s="31" t="s">
        <v>814</v>
      </c>
      <c r="B247" s="81" t="s">
        <v>264</v>
      </c>
      <c r="C247" s="81" t="s">
        <v>265</v>
      </c>
      <c r="D247" s="29" t="s">
        <v>779</v>
      </c>
      <c r="E247" s="38"/>
      <c r="F247" s="31" t="str">
        <f t="shared" si="31"/>
        <v>ふ１９</v>
      </c>
      <c r="G247" s="31" t="str">
        <f t="shared" si="32"/>
        <v>出縄久子</v>
      </c>
      <c r="H247" s="31" t="s">
        <v>779</v>
      </c>
      <c r="I247" s="81" t="s">
        <v>214</v>
      </c>
      <c r="J247" s="32">
        <v>1965</v>
      </c>
      <c r="K247" s="33">
        <f t="shared" si="34"/>
        <v>61</v>
      </c>
      <c r="L247" s="31" t="str">
        <f t="shared" si="33"/>
        <v>OK</v>
      </c>
      <c r="M247" s="31" t="s">
        <v>328</v>
      </c>
      <c r="N247" s="41"/>
    </row>
    <row r="248" spans="1:252" x14ac:dyDescent="0.2">
      <c r="A248" s="31" t="s">
        <v>815</v>
      </c>
      <c r="B248" s="81" t="s">
        <v>262</v>
      </c>
      <c r="C248" s="81" t="s">
        <v>219</v>
      </c>
      <c r="D248" s="29" t="s">
        <v>779</v>
      </c>
      <c r="F248" s="31" t="str">
        <f t="shared" si="31"/>
        <v>ふ２０</v>
      </c>
      <c r="G248" s="31" t="str">
        <f t="shared" si="32"/>
        <v>吉岡京子</v>
      </c>
      <c r="H248" s="31" t="s">
        <v>779</v>
      </c>
      <c r="I248" s="81" t="s">
        <v>214</v>
      </c>
      <c r="J248" s="32">
        <v>1959</v>
      </c>
      <c r="K248" s="33">
        <f t="shared" si="34"/>
        <v>67</v>
      </c>
      <c r="L248" s="31" t="str">
        <f t="shared" si="33"/>
        <v>OK</v>
      </c>
      <c r="M248" s="31" t="s">
        <v>349</v>
      </c>
      <c r="N248" s="31"/>
    </row>
    <row r="249" spans="1:252" s="31" customFormat="1" ht="12.75" customHeight="1" x14ac:dyDescent="0.2">
      <c r="A249" s="28" t="s">
        <v>816</v>
      </c>
      <c r="B249" s="42" t="s">
        <v>290</v>
      </c>
      <c r="C249" s="42" t="s">
        <v>817</v>
      </c>
      <c r="D249" s="28" t="s">
        <v>779</v>
      </c>
      <c r="E249" s="35"/>
      <c r="F249" s="31" t="str">
        <f t="shared" si="31"/>
        <v>ふ２１</v>
      </c>
      <c r="G249" s="31" t="str">
        <f t="shared" si="32"/>
        <v>森千代美</v>
      </c>
      <c r="H249" s="28" t="s">
        <v>779</v>
      </c>
      <c r="I249" s="42" t="s">
        <v>214</v>
      </c>
      <c r="J249" s="40">
        <v>1958</v>
      </c>
      <c r="K249" s="33">
        <f t="shared" si="34"/>
        <v>68</v>
      </c>
      <c r="L249" s="31" t="str">
        <f t="shared" si="33"/>
        <v>OK</v>
      </c>
      <c r="M249" s="28" t="s">
        <v>232</v>
      </c>
      <c r="N249" s="41"/>
    </row>
    <row r="250" spans="1:252" s="31" customFormat="1" ht="12.75" customHeight="1" x14ac:dyDescent="0.2">
      <c r="A250" s="28" t="s">
        <v>818</v>
      </c>
      <c r="B250" s="42" t="s">
        <v>819</v>
      </c>
      <c r="C250" s="42" t="s">
        <v>820</v>
      </c>
      <c r="D250" s="28" t="s">
        <v>779</v>
      </c>
      <c r="E250" s="28"/>
      <c r="F250" s="31" t="str">
        <f t="shared" si="31"/>
        <v>ふ２２</v>
      </c>
      <c r="G250" s="31" t="str">
        <f t="shared" si="32"/>
        <v>山﨑暢代</v>
      </c>
      <c r="H250" s="28" t="s">
        <v>779</v>
      </c>
      <c r="I250" s="42" t="s">
        <v>214</v>
      </c>
      <c r="J250" s="40">
        <v>1968</v>
      </c>
      <c r="K250" s="33">
        <f t="shared" si="34"/>
        <v>58</v>
      </c>
      <c r="L250" s="31" t="str">
        <f t="shared" si="33"/>
        <v>OK</v>
      </c>
      <c r="M250" s="28" t="s">
        <v>203</v>
      </c>
    </row>
    <row r="251" spans="1:252" s="31" customFormat="1" ht="12.75" customHeight="1" x14ac:dyDescent="0.2">
      <c r="A251" s="31" t="s">
        <v>985</v>
      </c>
      <c r="B251" s="42" t="s">
        <v>821</v>
      </c>
      <c r="C251" s="42" t="s">
        <v>822</v>
      </c>
      <c r="D251" s="28" t="s">
        <v>779</v>
      </c>
      <c r="E251" s="30" t="s">
        <v>437</v>
      </c>
      <c r="F251" s="31" t="str">
        <f t="shared" si="31"/>
        <v>ふ２３</v>
      </c>
      <c r="G251" s="31" t="str">
        <f t="shared" si="32"/>
        <v>堀部品子</v>
      </c>
      <c r="H251" s="28" t="s">
        <v>779</v>
      </c>
      <c r="I251" s="42" t="s">
        <v>214</v>
      </c>
      <c r="J251" s="40">
        <v>1951</v>
      </c>
      <c r="K251" s="33">
        <f t="shared" si="34"/>
        <v>75</v>
      </c>
      <c r="L251" s="31" t="str">
        <f t="shared" si="33"/>
        <v>OK</v>
      </c>
      <c r="M251" s="42" t="s">
        <v>242</v>
      </c>
    </row>
    <row r="252" spans="1:252" x14ac:dyDescent="0.2">
      <c r="A252" s="28" t="s">
        <v>986</v>
      </c>
      <c r="B252" s="42" t="s">
        <v>288</v>
      </c>
      <c r="C252" s="42" t="s">
        <v>987</v>
      </c>
      <c r="D252" s="28" t="s">
        <v>779</v>
      </c>
      <c r="E252" s="30"/>
      <c r="F252" s="31" t="str">
        <f t="shared" si="31"/>
        <v>ふ２４</v>
      </c>
      <c r="G252" s="31" t="str">
        <f>B252&amp;C252</f>
        <v>山本順子</v>
      </c>
      <c r="H252" s="28" t="s">
        <v>779</v>
      </c>
      <c r="I252" s="42" t="s">
        <v>214</v>
      </c>
      <c r="J252" s="40">
        <v>1976</v>
      </c>
      <c r="K252" s="33">
        <f t="shared" si="34"/>
        <v>50</v>
      </c>
      <c r="L252" s="31" t="str">
        <f t="shared" si="33"/>
        <v>OK</v>
      </c>
      <c r="M252" s="28" t="s">
        <v>239</v>
      </c>
      <c r="N252" s="31"/>
    </row>
    <row r="253" spans="1:252" x14ac:dyDescent="0.2">
      <c r="A253" s="28" t="s">
        <v>988</v>
      </c>
      <c r="B253" s="115" t="s">
        <v>342</v>
      </c>
      <c r="C253" s="115" t="s">
        <v>989</v>
      </c>
      <c r="D253" s="28" t="s">
        <v>779</v>
      </c>
      <c r="E253" s="30"/>
      <c r="F253" s="31" t="str">
        <f t="shared" si="31"/>
        <v>ふ２５</v>
      </c>
      <c r="G253" s="31" t="str">
        <f>B253&amp;C253</f>
        <v>辻義規</v>
      </c>
      <c r="H253" s="28" t="s">
        <v>779</v>
      </c>
      <c r="I253" s="31" t="s">
        <v>234</v>
      </c>
      <c r="J253" s="40">
        <v>1973</v>
      </c>
      <c r="K253" s="33">
        <f t="shared" si="34"/>
        <v>53</v>
      </c>
      <c r="L253" s="31" t="str">
        <f t="shared" si="33"/>
        <v>OK</v>
      </c>
      <c r="M253" s="28" t="s">
        <v>203</v>
      </c>
    </row>
    <row r="254" spans="1:252" s="115" customFormat="1" x14ac:dyDescent="0.2">
      <c r="A254" s="96"/>
      <c r="B254" s="70">
        <v>9</v>
      </c>
      <c r="C254" s="95"/>
      <c r="D254" s="96" t="s">
        <v>1169</v>
      </c>
      <c r="E254" s="25"/>
      <c r="F254" s="44"/>
      <c r="G254" s="96"/>
      <c r="H254" s="96"/>
      <c r="I254" s="95"/>
      <c r="J254" s="97"/>
      <c r="K254" s="33" t="str">
        <f t="shared" si="30"/>
        <v/>
      </c>
      <c r="L254" s="98"/>
      <c r="M254" s="96"/>
      <c r="N254" s="41"/>
      <c r="O254" s="41"/>
      <c r="P254" s="41"/>
      <c r="Q254" s="41"/>
      <c r="R254" s="41"/>
      <c r="S254" s="41"/>
      <c r="T254" s="41"/>
      <c r="U254" s="41"/>
      <c r="V254" s="41"/>
      <c r="W254" s="41"/>
      <c r="X254" s="41"/>
      <c r="Y254" s="41"/>
      <c r="Z254" s="41"/>
      <c r="AA254" s="41"/>
      <c r="AB254" s="41"/>
      <c r="AC254" s="41"/>
      <c r="AD254" s="41"/>
      <c r="AE254" s="41"/>
      <c r="AF254" s="41"/>
      <c r="AG254" s="41"/>
      <c r="AH254" s="41"/>
      <c r="AI254" s="41"/>
      <c r="AJ254" s="41"/>
      <c r="AK254" s="41"/>
      <c r="AL254" s="41"/>
      <c r="AM254" s="41"/>
      <c r="AN254" s="41"/>
      <c r="AO254" s="41"/>
      <c r="AP254" s="41"/>
      <c r="AQ254" s="41"/>
      <c r="AR254" s="41"/>
      <c r="AS254" s="41"/>
      <c r="AT254" s="41"/>
      <c r="AU254" s="41"/>
      <c r="AV254" s="41"/>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c r="CA254" s="41"/>
      <c r="CB254" s="41"/>
      <c r="CC254" s="41"/>
      <c r="CD254" s="41"/>
      <c r="CE254" s="41"/>
      <c r="CF254" s="41"/>
      <c r="CG254" s="41"/>
      <c r="CH254" s="41"/>
      <c r="CI254" s="41"/>
      <c r="CJ254" s="41"/>
      <c r="CK254" s="41"/>
      <c r="CL254" s="41"/>
      <c r="CM254" s="41"/>
      <c r="CN254" s="41"/>
      <c r="CO254" s="41"/>
      <c r="CP254" s="41"/>
      <c r="CQ254" s="41"/>
      <c r="CR254" s="41"/>
      <c r="CS254" s="41"/>
      <c r="CT254" s="41"/>
      <c r="CU254" s="41"/>
      <c r="CV254" s="41"/>
      <c r="CW254" s="41"/>
      <c r="CX254" s="41"/>
      <c r="CY254" s="41"/>
      <c r="CZ254" s="41"/>
      <c r="DA254" s="41"/>
      <c r="DB254" s="41"/>
      <c r="DC254" s="41"/>
      <c r="DD254" s="41"/>
      <c r="DE254" s="41"/>
      <c r="DF254" s="41"/>
      <c r="DG254" s="41"/>
      <c r="DH254" s="41"/>
      <c r="DI254" s="41"/>
      <c r="DJ254" s="41"/>
      <c r="DK254" s="41"/>
      <c r="DL254" s="41"/>
      <c r="DM254" s="41"/>
      <c r="DN254" s="41"/>
      <c r="DO254" s="41"/>
      <c r="DP254" s="41"/>
      <c r="DQ254" s="41"/>
      <c r="DR254" s="41"/>
      <c r="DS254" s="41"/>
      <c r="DT254" s="41"/>
      <c r="DU254" s="41"/>
      <c r="DV254" s="41"/>
      <c r="DW254" s="41"/>
      <c r="DX254" s="41"/>
      <c r="DY254" s="41"/>
      <c r="DZ254" s="41"/>
      <c r="EA254" s="41"/>
      <c r="EB254" s="41"/>
      <c r="EC254" s="41"/>
      <c r="ED254" s="41"/>
      <c r="EE254" s="41"/>
      <c r="EF254" s="41"/>
      <c r="EG254" s="41"/>
      <c r="EH254" s="41"/>
      <c r="EI254" s="41"/>
      <c r="EJ254" s="41"/>
      <c r="EK254" s="41"/>
      <c r="EL254" s="41"/>
      <c r="EM254" s="41"/>
      <c r="EN254" s="41"/>
      <c r="EO254" s="41"/>
      <c r="EP254" s="41"/>
      <c r="EQ254" s="41"/>
      <c r="ER254" s="41"/>
      <c r="ES254" s="41"/>
      <c r="ET254" s="41"/>
      <c r="EU254" s="41"/>
      <c r="EV254" s="41"/>
      <c r="EW254" s="41"/>
      <c r="EX254" s="41"/>
      <c r="EY254" s="41"/>
      <c r="EZ254" s="41"/>
      <c r="FA254" s="41"/>
      <c r="FB254" s="41"/>
      <c r="FC254" s="41"/>
      <c r="FD254" s="41"/>
      <c r="FE254" s="41"/>
      <c r="FF254" s="41"/>
      <c r="FG254" s="41"/>
      <c r="FH254" s="41"/>
      <c r="FI254" s="41"/>
      <c r="FJ254" s="41"/>
      <c r="FK254" s="41"/>
      <c r="FL254" s="41"/>
      <c r="FM254" s="41"/>
      <c r="FN254" s="41"/>
      <c r="FO254" s="41"/>
      <c r="FP254" s="41"/>
      <c r="FQ254" s="41"/>
      <c r="FR254" s="41"/>
      <c r="FS254" s="41"/>
      <c r="FT254" s="41"/>
      <c r="FU254" s="41"/>
      <c r="FV254" s="41"/>
      <c r="FW254" s="41"/>
      <c r="FX254" s="41"/>
      <c r="FY254" s="41"/>
      <c r="FZ254" s="41"/>
      <c r="GA254" s="41"/>
      <c r="GB254" s="41"/>
      <c r="GC254" s="41"/>
      <c r="GD254" s="41"/>
      <c r="GE254" s="41"/>
      <c r="GF254" s="41"/>
      <c r="GG254" s="41"/>
      <c r="GH254" s="41"/>
      <c r="GI254" s="41"/>
      <c r="GJ254" s="41"/>
      <c r="GK254" s="41"/>
      <c r="GL254" s="41"/>
      <c r="GM254" s="41"/>
      <c r="GN254" s="41"/>
      <c r="GO254" s="41"/>
      <c r="GP254" s="41"/>
      <c r="GQ254" s="41"/>
      <c r="GR254" s="41"/>
      <c r="GS254" s="41"/>
      <c r="GT254" s="41"/>
      <c r="GU254" s="41"/>
      <c r="GV254" s="41"/>
      <c r="GW254" s="41"/>
      <c r="GX254" s="41"/>
      <c r="GY254" s="41"/>
      <c r="GZ254" s="41"/>
      <c r="HA254" s="41"/>
      <c r="HB254" s="41"/>
      <c r="HC254" s="41"/>
      <c r="HD254" s="41"/>
      <c r="HE254" s="41"/>
      <c r="HF254" s="41"/>
      <c r="HG254" s="41"/>
      <c r="HH254" s="41"/>
      <c r="HI254" s="41"/>
      <c r="HJ254" s="41"/>
      <c r="HK254" s="41"/>
      <c r="HL254" s="41"/>
      <c r="HM254" s="41"/>
      <c r="HN254" s="41"/>
      <c r="HO254" s="41"/>
      <c r="HP254" s="41"/>
      <c r="HQ254" s="41"/>
      <c r="HR254" s="41"/>
      <c r="HS254" s="41"/>
      <c r="HT254" s="41"/>
      <c r="HU254" s="41"/>
      <c r="HV254" s="41"/>
      <c r="HW254" s="41"/>
      <c r="HX254" s="41"/>
      <c r="HY254" s="41"/>
      <c r="HZ254" s="41"/>
      <c r="IA254" s="41"/>
      <c r="IB254" s="41"/>
      <c r="IC254" s="41"/>
      <c r="ID254" s="41"/>
      <c r="IE254" s="41"/>
      <c r="IF254" s="41"/>
      <c r="IG254" s="41"/>
      <c r="IH254" s="41"/>
      <c r="II254" s="41"/>
      <c r="IJ254" s="41"/>
      <c r="IK254" s="41"/>
      <c r="IL254" s="41"/>
      <c r="IM254" s="41"/>
      <c r="IN254" s="41"/>
      <c r="IO254" s="41"/>
      <c r="IP254" s="41"/>
      <c r="IQ254" s="41"/>
      <c r="IR254" s="41"/>
    </row>
    <row r="255" spans="1:252" x14ac:dyDescent="0.2">
      <c r="A255" s="99" t="s">
        <v>990</v>
      </c>
      <c r="B255" s="100" t="s">
        <v>823</v>
      </c>
      <c r="C255" s="100" t="s">
        <v>824</v>
      </c>
      <c r="D255" s="36" t="s">
        <v>129</v>
      </c>
      <c r="E255" s="101"/>
      <c r="F255" s="31" t="str">
        <f t="shared" ref="F255:F310" si="35">A255</f>
        <v>う０１</v>
      </c>
      <c r="G255" s="31" t="str">
        <f t="shared" ref="G255:G306" si="36">B255&amp;C255</f>
        <v>岩花功</v>
      </c>
      <c r="H255" s="36" t="s">
        <v>322</v>
      </c>
      <c r="I255" s="36" t="s">
        <v>16</v>
      </c>
      <c r="J255" s="102">
        <v>1962</v>
      </c>
      <c r="K255" s="33">
        <f>K229</f>
        <v>59</v>
      </c>
      <c r="L255" s="89" t="str">
        <f t="shared" ref="L255:L283" si="37">IF(G255="","",IF(COUNTIF($G$8:$G$422,G255)&gt;1,"2重登録","OK"))</f>
        <v>OK</v>
      </c>
      <c r="M255" s="103" t="s">
        <v>232</v>
      </c>
    </row>
    <row r="256" spans="1:252" x14ac:dyDescent="0.2">
      <c r="A256" s="99" t="s">
        <v>991</v>
      </c>
      <c r="B256" s="100" t="s">
        <v>323</v>
      </c>
      <c r="C256" s="100" t="s">
        <v>320</v>
      </c>
      <c r="D256" s="36" t="s">
        <v>129</v>
      </c>
      <c r="E256" s="101"/>
      <c r="F256" s="31" t="str">
        <f t="shared" si="35"/>
        <v>う０２</v>
      </c>
      <c r="G256" s="31" t="str">
        <f t="shared" si="36"/>
        <v>牛道雄介</v>
      </c>
      <c r="H256" s="36" t="s">
        <v>322</v>
      </c>
      <c r="I256" s="29" t="s">
        <v>16</v>
      </c>
      <c r="J256" s="104">
        <v>1978</v>
      </c>
      <c r="K256" s="33">
        <f t="shared" si="30"/>
        <v>48</v>
      </c>
      <c r="L256" s="89" t="str">
        <f t="shared" si="37"/>
        <v>OK</v>
      </c>
      <c r="M256" s="105" t="s">
        <v>216</v>
      </c>
    </row>
    <row r="257" spans="1:252" x14ac:dyDescent="0.2">
      <c r="A257" s="99" t="s">
        <v>130</v>
      </c>
      <c r="B257" s="100" t="s">
        <v>992</v>
      </c>
      <c r="C257" s="100" t="s">
        <v>993</v>
      </c>
      <c r="D257" s="36" t="s">
        <v>129</v>
      </c>
      <c r="E257" s="101"/>
      <c r="F257" s="31" t="str">
        <f t="shared" si="35"/>
        <v>う０３</v>
      </c>
      <c r="G257" s="31" t="str">
        <f t="shared" si="36"/>
        <v>久保田勉</v>
      </c>
      <c r="H257" s="36" t="s">
        <v>322</v>
      </c>
      <c r="I257" s="29" t="s">
        <v>16</v>
      </c>
      <c r="J257" s="104">
        <v>1967</v>
      </c>
      <c r="K257" s="33">
        <f t="shared" si="30"/>
        <v>59</v>
      </c>
      <c r="L257" s="89" t="str">
        <f t="shared" si="37"/>
        <v>OK</v>
      </c>
      <c r="M257" s="105" t="s">
        <v>328</v>
      </c>
    </row>
    <row r="258" spans="1:252" x14ac:dyDescent="0.2">
      <c r="A258" s="99" t="s">
        <v>131</v>
      </c>
      <c r="B258" s="106" t="s">
        <v>324</v>
      </c>
      <c r="C258" s="106" t="s">
        <v>325</v>
      </c>
      <c r="D258" s="36" t="s">
        <v>129</v>
      </c>
      <c r="E258" s="101"/>
      <c r="F258" s="31" t="str">
        <f t="shared" si="35"/>
        <v>う０４</v>
      </c>
      <c r="G258" s="31" t="str">
        <f t="shared" si="36"/>
        <v>小倉俊郎</v>
      </c>
      <c r="H258" s="36" t="s">
        <v>322</v>
      </c>
      <c r="I258" s="31" t="s">
        <v>16</v>
      </c>
      <c r="J258" s="34">
        <v>1959</v>
      </c>
      <c r="K258" s="33">
        <f t="shared" si="30"/>
        <v>67</v>
      </c>
      <c r="L258" s="89" t="str">
        <f t="shared" si="37"/>
        <v>OK</v>
      </c>
      <c r="M258" s="31" t="s">
        <v>220</v>
      </c>
    </row>
    <row r="259" spans="1:252" x14ac:dyDescent="0.2">
      <c r="A259" s="99" t="s">
        <v>132</v>
      </c>
      <c r="B259" s="107" t="s">
        <v>994</v>
      </c>
      <c r="C259" s="107" t="s">
        <v>995</v>
      </c>
      <c r="D259" s="36" t="s">
        <v>129</v>
      </c>
      <c r="E259" s="101"/>
      <c r="F259" s="31" t="str">
        <f t="shared" si="35"/>
        <v>う０５</v>
      </c>
      <c r="G259" s="31" t="str">
        <f t="shared" si="36"/>
        <v>垣内義則</v>
      </c>
      <c r="H259" s="36" t="s">
        <v>322</v>
      </c>
      <c r="I259" s="29" t="s">
        <v>16</v>
      </c>
      <c r="J259" s="104">
        <v>1972</v>
      </c>
      <c r="K259" s="33">
        <f t="shared" si="30"/>
        <v>54</v>
      </c>
      <c r="L259" s="89" t="str">
        <f t="shared" si="37"/>
        <v>OK</v>
      </c>
      <c r="M259" s="108" t="s">
        <v>24</v>
      </c>
    </row>
    <row r="260" spans="1:252" x14ac:dyDescent="0.2">
      <c r="A260" s="99" t="s">
        <v>133</v>
      </c>
      <c r="B260" s="109" t="s">
        <v>326</v>
      </c>
      <c r="C260" s="109" t="s">
        <v>327</v>
      </c>
      <c r="D260" s="36" t="s">
        <v>129</v>
      </c>
      <c r="E260" s="101"/>
      <c r="F260" s="31" t="str">
        <f t="shared" si="35"/>
        <v>う０６</v>
      </c>
      <c r="G260" s="31" t="str">
        <f t="shared" si="36"/>
        <v>片岡一寿</v>
      </c>
      <c r="H260" s="36" t="s">
        <v>322</v>
      </c>
      <c r="I260" s="29" t="s">
        <v>16</v>
      </c>
      <c r="J260" s="104">
        <v>1971</v>
      </c>
      <c r="K260" s="33">
        <f t="shared" si="30"/>
        <v>55</v>
      </c>
      <c r="L260" s="89" t="str">
        <f t="shared" si="37"/>
        <v>OK</v>
      </c>
      <c r="M260" s="105" t="s">
        <v>220</v>
      </c>
    </row>
    <row r="261" spans="1:252" x14ac:dyDescent="0.2">
      <c r="A261" s="99" t="s">
        <v>134</v>
      </c>
      <c r="B261" s="100" t="s">
        <v>825</v>
      </c>
      <c r="C261" s="100" t="s">
        <v>826</v>
      </c>
      <c r="D261" s="36" t="s">
        <v>129</v>
      </c>
      <c r="E261" s="101"/>
      <c r="F261" s="31" t="str">
        <f t="shared" si="35"/>
        <v>う０７</v>
      </c>
      <c r="G261" s="31" t="str">
        <f t="shared" si="36"/>
        <v>亀井皓太</v>
      </c>
      <c r="H261" s="36" t="s">
        <v>322</v>
      </c>
      <c r="I261" s="36" t="s">
        <v>16</v>
      </c>
      <c r="J261" s="110">
        <v>2003</v>
      </c>
      <c r="K261" s="33">
        <f t="shared" si="30"/>
        <v>23</v>
      </c>
      <c r="L261" s="111" t="str">
        <f t="shared" si="37"/>
        <v>OK</v>
      </c>
      <c r="M261" s="108" t="s">
        <v>24</v>
      </c>
    </row>
    <row r="262" spans="1:252" x14ac:dyDescent="0.2">
      <c r="A262" s="99" t="s">
        <v>135</v>
      </c>
      <c r="B262" s="107" t="s">
        <v>825</v>
      </c>
      <c r="C262" s="107" t="s">
        <v>996</v>
      </c>
      <c r="D262" s="36" t="s">
        <v>129</v>
      </c>
      <c r="E262" s="101"/>
      <c r="F262" s="31" t="str">
        <f t="shared" si="35"/>
        <v>う０８</v>
      </c>
      <c r="G262" s="31" t="str">
        <f t="shared" si="36"/>
        <v>亀井雅嗣</v>
      </c>
      <c r="H262" s="36" t="s">
        <v>322</v>
      </c>
      <c r="I262" s="36" t="s">
        <v>16</v>
      </c>
      <c r="J262" s="110">
        <v>1970</v>
      </c>
      <c r="K262" s="33">
        <f t="shared" si="30"/>
        <v>56</v>
      </c>
      <c r="L262" s="31" t="str">
        <f t="shared" si="37"/>
        <v>OK</v>
      </c>
      <c r="M262" s="108" t="s">
        <v>24</v>
      </c>
    </row>
    <row r="263" spans="1:252" x14ac:dyDescent="0.2">
      <c r="A263" s="99" t="s">
        <v>136</v>
      </c>
      <c r="B263" s="106" t="s">
        <v>331</v>
      </c>
      <c r="C263" s="106" t="s">
        <v>332</v>
      </c>
      <c r="D263" s="36" t="s">
        <v>129</v>
      </c>
      <c r="E263" s="101"/>
      <c r="F263" s="31" t="str">
        <f t="shared" si="35"/>
        <v>う０９</v>
      </c>
      <c r="G263" s="31" t="str">
        <f t="shared" si="36"/>
        <v>土肥将博</v>
      </c>
      <c r="H263" s="36" t="s">
        <v>322</v>
      </c>
      <c r="I263" s="29" t="s">
        <v>16</v>
      </c>
      <c r="J263" s="112">
        <v>1964</v>
      </c>
      <c r="K263" s="33">
        <f t="shared" si="30"/>
        <v>62</v>
      </c>
      <c r="L263" s="31" t="str">
        <f t="shared" si="37"/>
        <v>OK</v>
      </c>
      <c r="M263" s="113" t="s">
        <v>239</v>
      </c>
    </row>
    <row r="264" spans="1:252" x14ac:dyDescent="0.2">
      <c r="A264" s="99" t="s">
        <v>137</v>
      </c>
      <c r="B264" s="107" t="s">
        <v>290</v>
      </c>
      <c r="C264" s="107" t="s">
        <v>827</v>
      </c>
      <c r="D264" s="36" t="s">
        <v>129</v>
      </c>
      <c r="E264" s="101"/>
      <c r="F264" s="31" t="str">
        <f t="shared" si="35"/>
        <v>う１０</v>
      </c>
      <c r="G264" s="31" t="str">
        <f t="shared" si="36"/>
        <v>森寿人</v>
      </c>
      <c r="H264" s="36" t="s">
        <v>322</v>
      </c>
      <c r="I264" s="29" t="s">
        <v>16</v>
      </c>
      <c r="J264" s="32">
        <v>1978</v>
      </c>
      <c r="K264" s="33">
        <f t="shared" si="30"/>
        <v>48</v>
      </c>
      <c r="L264" s="31" t="str">
        <f t="shared" si="37"/>
        <v>OK</v>
      </c>
      <c r="M264" s="31" t="s">
        <v>203</v>
      </c>
    </row>
    <row r="265" spans="1:252" x14ac:dyDescent="0.2">
      <c r="A265" s="99" t="s">
        <v>138</v>
      </c>
      <c r="B265" s="114" t="s">
        <v>290</v>
      </c>
      <c r="C265" s="114" t="s">
        <v>997</v>
      </c>
      <c r="D265" s="36" t="s">
        <v>129</v>
      </c>
      <c r="E265" s="101"/>
      <c r="F265" s="31" t="str">
        <f t="shared" si="35"/>
        <v>う１１</v>
      </c>
      <c r="G265" s="31" t="str">
        <f t="shared" si="36"/>
        <v>森健一</v>
      </c>
      <c r="H265" s="36" t="s">
        <v>322</v>
      </c>
      <c r="I265" s="29" t="s">
        <v>16</v>
      </c>
      <c r="J265" s="104">
        <v>1971</v>
      </c>
      <c r="K265" s="33">
        <f t="shared" si="30"/>
        <v>55</v>
      </c>
      <c r="L265" s="89" t="str">
        <f t="shared" si="37"/>
        <v>OK</v>
      </c>
      <c r="M265" s="105" t="s">
        <v>220</v>
      </c>
    </row>
    <row r="266" spans="1:252" s="31" customFormat="1" x14ac:dyDescent="0.2">
      <c r="A266" s="99" t="s">
        <v>139</v>
      </c>
      <c r="B266" s="114" t="s">
        <v>290</v>
      </c>
      <c r="C266" s="114" t="s">
        <v>998</v>
      </c>
      <c r="D266" s="36" t="s">
        <v>129</v>
      </c>
      <c r="E266" s="101"/>
      <c r="F266" s="31" t="str">
        <f t="shared" si="35"/>
        <v>う１２</v>
      </c>
      <c r="G266" s="31" t="str">
        <f t="shared" si="36"/>
        <v>森皓輝</v>
      </c>
      <c r="H266" s="36" t="s">
        <v>322</v>
      </c>
      <c r="I266" s="31" t="s">
        <v>234</v>
      </c>
      <c r="J266" s="104">
        <v>1998</v>
      </c>
      <c r="K266" s="33">
        <f t="shared" si="30"/>
        <v>28</v>
      </c>
      <c r="L266" s="31" t="str">
        <f t="shared" si="37"/>
        <v>OK</v>
      </c>
      <c r="M266" s="105" t="s">
        <v>232</v>
      </c>
      <c r="N266" s="41"/>
      <c r="O266" s="115"/>
      <c r="P266" s="115"/>
      <c r="Q266" s="115"/>
      <c r="R266" s="115"/>
      <c r="S266" s="115"/>
      <c r="T266" s="115"/>
      <c r="U266" s="115"/>
      <c r="V266" s="115"/>
      <c r="W266" s="115"/>
      <c r="X266" s="115"/>
      <c r="Y266" s="115"/>
      <c r="Z266" s="115"/>
      <c r="AA266" s="115"/>
      <c r="AB266" s="115"/>
      <c r="AC266" s="115"/>
      <c r="AD266" s="115"/>
      <c r="AE266" s="115"/>
      <c r="AF266" s="115"/>
      <c r="AG266" s="115"/>
      <c r="AH266" s="115"/>
      <c r="AI266" s="115"/>
      <c r="AJ266" s="115"/>
      <c r="AK266" s="115"/>
      <c r="AL266" s="115"/>
      <c r="AM266" s="115"/>
      <c r="AN266" s="115"/>
      <c r="AO266" s="115"/>
      <c r="AP266" s="115"/>
      <c r="AQ266" s="115"/>
      <c r="AR266" s="115"/>
      <c r="AS266" s="115"/>
      <c r="AT266" s="115"/>
      <c r="AU266" s="115"/>
      <c r="AV266" s="115"/>
      <c r="AW266" s="115"/>
      <c r="AX266" s="115"/>
      <c r="AY266" s="115"/>
      <c r="AZ266" s="115"/>
      <c r="BA266" s="115"/>
      <c r="BB266" s="115"/>
      <c r="BC266" s="115"/>
      <c r="BD266" s="115"/>
      <c r="BE266" s="115"/>
      <c r="BF266" s="115"/>
      <c r="BG266" s="115"/>
      <c r="BH266" s="115"/>
      <c r="BI266" s="115"/>
      <c r="BJ266" s="115"/>
      <c r="BK266" s="115"/>
      <c r="BL266" s="115"/>
      <c r="BM266" s="115"/>
      <c r="BN266" s="115"/>
      <c r="BO266" s="115"/>
      <c r="BP266" s="115"/>
      <c r="BQ266" s="115"/>
      <c r="BR266" s="115"/>
      <c r="BS266" s="115"/>
      <c r="BT266" s="115"/>
      <c r="BU266" s="115"/>
      <c r="BV266" s="115"/>
      <c r="BW266" s="115"/>
      <c r="BX266" s="115"/>
      <c r="BY266" s="115"/>
      <c r="BZ266" s="115"/>
      <c r="CA266" s="115"/>
      <c r="CB266" s="115"/>
      <c r="CC266" s="115"/>
      <c r="CD266" s="115"/>
      <c r="CE266" s="115"/>
      <c r="CF266" s="115"/>
      <c r="CG266" s="115"/>
      <c r="CH266" s="115"/>
      <c r="CI266" s="115"/>
      <c r="CJ266" s="115"/>
      <c r="CK266" s="115"/>
      <c r="CL266" s="115"/>
      <c r="CM266" s="115"/>
      <c r="CN266" s="115"/>
      <c r="CO266" s="115"/>
      <c r="CP266" s="115"/>
      <c r="CQ266" s="115"/>
      <c r="CR266" s="115"/>
      <c r="CS266" s="115"/>
      <c r="CT266" s="115"/>
      <c r="CU266" s="115"/>
      <c r="CV266" s="115"/>
      <c r="CW266" s="115"/>
      <c r="CX266" s="115"/>
      <c r="CY266" s="115"/>
      <c r="CZ266" s="115"/>
      <c r="DA266" s="115"/>
      <c r="DB266" s="115"/>
      <c r="DC266" s="115"/>
      <c r="DD266" s="115"/>
      <c r="DE266" s="115"/>
      <c r="DF266" s="115"/>
      <c r="DG266" s="115"/>
      <c r="DH266" s="115"/>
      <c r="DI266" s="115"/>
      <c r="DJ266" s="115"/>
      <c r="DK266" s="115"/>
      <c r="DL266" s="115"/>
      <c r="DM266" s="115"/>
      <c r="DN266" s="115"/>
      <c r="DO266" s="115"/>
      <c r="DP266" s="115"/>
      <c r="DQ266" s="115"/>
      <c r="DR266" s="115"/>
      <c r="DS266" s="115"/>
      <c r="DT266" s="115"/>
      <c r="DU266" s="115"/>
      <c r="DV266" s="115"/>
      <c r="DW266" s="115"/>
      <c r="DX266" s="115"/>
      <c r="DY266" s="115"/>
      <c r="DZ266" s="115"/>
      <c r="EA266" s="115"/>
      <c r="EB266" s="115"/>
      <c r="EC266" s="115"/>
      <c r="ED266" s="115"/>
      <c r="EE266" s="115"/>
      <c r="EF266" s="115"/>
      <c r="EG266" s="115"/>
      <c r="EH266" s="115"/>
      <c r="EI266" s="115"/>
      <c r="EJ266" s="115"/>
      <c r="EK266" s="115"/>
      <c r="EL266" s="115"/>
      <c r="EM266" s="115"/>
      <c r="EN266" s="115"/>
      <c r="EO266" s="115"/>
      <c r="EP266" s="115"/>
      <c r="EQ266" s="115"/>
      <c r="ER266" s="115"/>
      <c r="ES266" s="115"/>
      <c r="ET266" s="115"/>
      <c r="EU266" s="115"/>
      <c r="EV266" s="115"/>
      <c r="EW266" s="115"/>
      <c r="EX266" s="115"/>
      <c r="EY266" s="115"/>
      <c r="EZ266" s="115"/>
      <c r="FA266" s="115"/>
      <c r="FB266" s="115"/>
      <c r="FC266" s="115"/>
      <c r="FD266" s="115"/>
      <c r="FE266" s="115"/>
      <c r="FF266" s="115"/>
      <c r="FG266" s="115"/>
      <c r="FH266" s="115"/>
      <c r="FI266" s="115"/>
      <c r="FJ266" s="115"/>
      <c r="FK266" s="115"/>
      <c r="FL266" s="115"/>
      <c r="FM266" s="115"/>
      <c r="FN266" s="115"/>
      <c r="FO266" s="115"/>
      <c r="FP266" s="115"/>
      <c r="FQ266" s="115"/>
      <c r="FR266" s="115"/>
      <c r="FS266" s="115"/>
      <c r="FT266" s="115"/>
      <c r="FU266" s="115"/>
      <c r="FV266" s="115"/>
      <c r="FW266" s="115"/>
      <c r="FX266" s="115"/>
      <c r="FY266" s="115"/>
      <c r="FZ266" s="115"/>
      <c r="GA266" s="115"/>
      <c r="GB266" s="115"/>
      <c r="GC266" s="115"/>
      <c r="GD266" s="115"/>
      <c r="GE266" s="115"/>
      <c r="GF266" s="115"/>
      <c r="GG266" s="115"/>
      <c r="GH266" s="115"/>
      <c r="GI266" s="115"/>
      <c r="GJ266" s="115"/>
      <c r="GK266" s="115"/>
      <c r="GL266" s="115"/>
      <c r="GM266" s="115"/>
      <c r="GN266" s="115"/>
      <c r="GO266" s="115"/>
      <c r="GP266" s="115"/>
      <c r="GQ266" s="115"/>
      <c r="GR266" s="115"/>
      <c r="GS266" s="115"/>
      <c r="GT266" s="115"/>
      <c r="GU266" s="115"/>
      <c r="GV266" s="115"/>
      <c r="GW266" s="115"/>
      <c r="GX266" s="115"/>
      <c r="GY266" s="115"/>
      <c r="GZ266" s="115"/>
      <c r="HA266" s="115"/>
      <c r="HB266" s="115"/>
      <c r="HC266" s="115"/>
      <c r="HD266" s="115"/>
      <c r="HE266" s="115"/>
      <c r="HF266" s="115"/>
      <c r="HG266" s="115"/>
      <c r="HH266" s="115"/>
      <c r="HI266" s="115"/>
      <c r="HJ266" s="115"/>
      <c r="HK266" s="115"/>
      <c r="HL266" s="115"/>
      <c r="HM266" s="115"/>
      <c r="HN266" s="115"/>
      <c r="HO266" s="115"/>
      <c r="HP266" s="115"/>
      <c r="HQ266" s="115"/>
      <c r="HR266" s="115"/>
      <c r="HS266" s="115"/>
      <c r="HT266" s="115"/>
      <c r="HU266" s="115"/>
      <c r="HV266" s="115"/>
      <c r="HW266" s="115"/>
      <c r="HX266" s="115"/>
      <c r="HY266" s="115"/>
      <c r="HZ266" s="115"/>
      <c r="IA266" s="115"/>
      <c r="IB266" s="115"/>
      <c r="IC266" s="115"/>
      <c r="ID266" s="115"/>
      <c r="IE266" s="115"/>
      <c r="IF266" s="115"/>
      <c r="IG266" s="115"/>
      <c r="IH266" s="115"/>
      <c r="II266" s="115"/>
      <c r="IJ266" s="115"/>
      <c r="IK266" s="115"/>
      <c r="IL266" s="115"/>
      <c r="IM266" s="115"/>
      <c r="IN266" s="115"/>
      <c r="IO266" s="115"/>
      <c r="IP266" s="115"/>
      <c r="IQ266" s="115"/>
      <c r="IR266" s="115"/>
    </row>
    <row r="267" spans="1:252" x14ac:dyDescent="0.2">
      <c r="A267" s="99" t="s">
        <v>140</v>
      </c>
      <c r="B267" s="109" t="s">
        <v>288</v>
      </c>
      <c r="C267" s="109" t="s">
        <v>334</v>
      </c>
      <c r="D267" s="36" t="s">
        <v>129</v>
      </c>
      <c r="E267" s="101"/>
      <c r="F267" s="31" t="str">
        <f t="shared" si="35"/>
        <v>う１３</v>
      </c>
      <c r="G267" s="31" t="str">
        <f t="shared" si="36"/>
        <v>山本昌紀</v>
      </c>
      <c r="H267" s="36" t="s">
        <v>322</v>
      </c>
      <c r="I267" s="29" t="s">
        <v>16</v>
      </c>
      <c r="J267" s="90">
        <v>1970</v>
      </c>
      <c r="K267" s="33">
        <f t="shared" si="30"/>
        <v>56</v>
      </c>
      <c r="L267" s="31" t="str">
        <f t="shared" si="37"/>
        <v>OK</v>
      </c>
      <c r="M267" s="115" t="s">
        <v>232</v>
      </c>
      <c r="N267" s="115"/>
    </row>
    <row r="268" spans="1:252" x14ac:dyDescent="0.2">
      <c r="A268" s="99" t="s">
        <v>141</v>
      </c>
      <c r="B268" s="109" t="s">
        <v>288</v>
      </c>
      <c r="C268" s="109" t="s">
        <v>335</v>
      </c>
      <c r="D268" s="36" t="s">
        <v>129</v>
      </c>
      <c r="E268" s="101"/>
      <c r="F268" s="31" t="str">
        <f t="shared" si="35"/>
        <v>う１４</v>
      </c>
      <c r="G268" s="31" t="str">
        <f t="shared" si="36"/>
        <v>山本浩之</v>
      </c>
      <c r="H268" s="36" t="s">
        <v>322</v>
      </c>
      <c r="I268" s="29" t="s">
        <v>16</v>
      </c>
      <c r="J268" s="104">
        <v>1967</v>
      </c>
      <c r="K268" s="33">
        <f t="shared" si="30"/>
        <v>59</v>
      </c>
      <c r="L268" s="31" t="str">
        <f t="shared" si="37"/>
        <v>OK</v>
      </c>
      <c r="M268" s="103" t="s">
        <v>232</v>
      </c>
    </row>
    <row r="269" spans="1:252" x14ac:dyDescent="0.2">
      <c r="A269" s="99" t="s">
        <v>142</v>
      </c>
      <c r="B269" s="116" t="s">
        <v>304</v>
      </c>
      <c r="C269" s="116" t="s">
        <v>152</v>
      </c>
      <c r="D269" s="36" t="s">
        <v>129</v>
      </c>
      <c r="E269" s="101"/>
      <c r="F269" s="31" t="str">
        <f t="shared" si="35"/>
        <v>う１５</v>
      </c>
      <c r="G269" s="31" t="str">
        <f t="shared" si="36"/>
        <v>吉村淳</v>
      </c>
      <c r="H269" s="36" t="s">
        <v>322</v>
      </c>
      <c r="I269" s="29" t="s">
        <v>16</v>
      </c>
      <c r="J269" s="104">
        <v>1976</v>
      </c>
      <c r="K269" s="33">
        <f t="shared" si="30"/>
        <v>50</v>
      </c>
      <c r="L269" s="31" t="str">
        <f t="shared" si="37"/>
        <v>OK</v>
      </c>
      <c r="M269" s="103" t="s">
        <v>276</v>
      </c>
    </row>
    <row r="270" spans="1:252" x14ac:dyDescent="0.2">
      <c r="A270" s="99" t="s">
        <v>143</v>
      </c>
      <c r="B270" s="106" t="s">
        <v>336</v>
      </c>
      <c r="C270" s="106" t="s">
        <v>337</v>
      </c>
      <c r="D270" s="36" t="s">
        <v>129</v>
      </c>
      <c r="E270" s="101"/>
      <c r="F270" s="31" t="str">
        <f t="shared" si="35"/>
        <v>う１６</v>
      </c>
      <c r="G270" s="31" t="str">
        <f t="shared" si="36"/>
        <v>脇野佳邦</v>
      </c>
      <c r="H270" s="36" t="s">
        <v>322</v>
      </c>
      <c r="I270" s="29" t="s">
        <v>16</v>
      </c>
      <c r="J270" s="104">
        <v>1973</v>
      </c>
      <c r="K270" s="33">
        <f t="shared" si="30"/>
        <v>53</v>
      </c>
      <c r="L270" s="31" t="str">
        <f t="shared" si="37"/>
        <v>OK</v>
      </c>
      <c r="M270" s="103" t="s">
        <v>239</v>
      </c>
    </row>
    <row r="271" spans="1:252" x14ac:dyDescent="0.2">
      <c r="A271" s="99" t="s">
        <v>144</v>
      </c>
      <c r="B271" s="106" t="s">
        <v>321</v>
      </c>
      <c r="C271" s="106" t="s">
        <v>999</v>
      </c>
      <c r="D271" s="36" t="s">
        <v>129</v>
      </c>
      <c r="E271" s="101"/>
      <c r="F271" s="31" t="str">
        <f t="shared" si="35"/>
        <v>う１７</v>
      </c>
      <c r="G271" s="31" t="str">
        <f t="shared" si="36"/>
        <v>中嶋徹</v>
      </c>
      <c r="H271" s="36" t="s">
        <v>322</v>
      </c>
      <c r="I271" s="29" t="s">
        <v>16</v>
      </c>
      <c r="J271" s="104">
        <v>1986</v>
      </c>
      <c r="K271" s="33">
        <f t="shared" si="30"/>
        <v>40</v>
      </c>
      <c r="L271" s="31" t="str">
        <f t="shared" si="37"/>
        <v>OK</v>
      </c>
      <c r="M271" s="103" t="s">
        <v>235</v>
      </c>
    </row>
    <row r="272" spans="1:252" x14ac:dyDescent="0.2">
      <c r="A272" s="99" t="s">
        <v>145</v>
      </c>
      <c r="B272" s="114" t="s">
        <v>1000</v>
      </c>
      <c r="C272" s="114" t="s">
        <v>1001</v>
      </c>
      <c r="D272" s="36" t="s">
        <v>129</v>
      </c>
      <c r="E272" s="101"/>
      <c r="F272" s="31" t="str">
        <f t="shared" si="35"/>
        <v>う１８</v>
      </c>
      <c r="G272" s="31" t="str">
        <f t="shared" si="36"/>
        <v>中田富憲</v>
      </c>
      <c r="H272" s="36" t="s">
        <v>322</v>
      </c>
      <c r="I272" s="31" t="s">
        <v>234</v>
      </c>
      <c r="J272" s="104">
        <v>1961</v>
      </c>
      <c r="K272" s="33">
        <f t="shared" si="30"/>
        <v>65</v>
      </c>
      <c r="L272" s="31" t="str">
        <f t="shared" si="37"/>
        <v>OK</v>
      </c>
      <c r="M272" s="103" t="s">
        <v>588</v>
      </c>
    </row>
    <row r="273" spans="1:251" x14ac:dyDescent="0.2">
      <c r="A273" s="99" t="s">
        <v>146</v>
      </c>
      <c r="B273" s="117" t="s">
        <v>127</v>
      </c>
      <c r="C273" s="117" t="s">
        <v>128</v>
      </c>
      <c r="D273" s="36" t="s">
        <v>129</v>
      </c>
      <c r="E273" s="101"/>
      <c r="F273" s="31" t="str">
        <f t="shared" si="35"/>
        <v>う１９</v>
      </c>
      <c r="G273" s="31" t="str">
        <f t="shared" si="36"/>
        <v>野村良平</v>
      </c>
      <c r="H273" s="36" t="s">
        <v>322</v>
      </c>
      <c r="I273" s="29" t="s">
        <v>16</v>
      </c>
      <c r="J273" s="104">
        <v>1989</v>
      </c>
      <c r="K273" s="33">
        <f t="shared" si="30"/>
        <v>37</v>
      </c>
      <c r="L273" s="31" t="str">
        <f t="shared" si="37"/>
        <v>OK</v>
      </c>
      <c r="M273" s="103" t="s">
        <v>215</v>
      </c>
    </row>
    <row r="274" spans="1:251" x14ac:dyDescent="0.2">
      <c r="A274" s="99" t="s">
        <v>147</v>
      </c>
      <c r="B274" s="106" t="s">
        <v>1002</v>
      </c>
      <c r="C274" s="106" t="s">
        <v>1003</v>
      </c>
      <c r="D274" s="36" t="s">
        <v>129</v>
      </c>
      <c r="E274" s="101"/>
      <c r="F274" s="31" t="str">
        <f t="shared" si="35"/>
        <v>う２０</v>
      </c>
      <c r="G274" s="31" t="str">
        <f t="shared" si="36"/>
        <v>利光龍司</v>
      </c>
      <c r="H274" s="36" t="s">
        <v>322</v>
      </c>
      <c r="I274" s="29" t="s">
        <v>16</v>
      </c>
      <c r="J274" s="104">
        <v>1972</v>
      </c>
      <c r="K274" s="33">
        <f t="shared" si="30"/>
        <v>54</v>
      </c>
      <c r="L274" s="31" t="str">
        <f t="shared" si="37"/>
        <v>OK</v>
      </c>
      <c r="M274" s="103" t="s">
        <v>276</v>
      </c>
    </row>
    <row r="275" spans="1:251" x14ac:dyDescent="0.2">
      <c r="A275" s="99" t="s">
        <v>148</v>
      </c>
      <c r="B275" s="106" t="s">
        <v>983</v>
      </c>
      <c r="C275" s="106" t="s">
        <v>1004</v>
      </c>
      <c r="D275" s="36" t="s">
        <v>129</v>
      </c>
      <c r="E275" s="101"/>
      <c r="F275" s="31" t="str">
        <f t="shared" si="35"/>
        <v>う２１</v>
      </c>
      <c r="G275" s="31" t="str">
        <f t="shared" si="36"/>
        <v>八木篤司</v>
      </c>
      <c r="H275" s="36" t="s">
        <v>322</v>
      </c>
      <c r="I275" s="29" t="s">
        <v>16</v>
      </c>
      <c r="J275" s="104">
        <v>1973</v>
      </c>
      <c r="K275" s="33">
        <f t="shared" si="30"/>
        <v>53</v>
      </c>
      <c r="L275" s="31" t="str">
        <f t="shared" si="37"/>
        <v>OK</v>
      </c>
      <c r="M275" s="103" t="s">
        <v>203</v>
      </c>
    </row>
    <row r="276" spans="1:251" x14ac:dyDescent="0.2">
      <c r="A276" s="99" t="s">
        <v>149</v>
      </c>
      <c r="B276" s="106" t="s">
        <v>1005</v>
      </c>
      <c r="C276" s="106" t="s">
        <v>1006</v>
      </c>
      <c r="D276" s="36" t="s">
        <v>129</v>
      </c>
      <c r="E276" s="101"/>
      <c r="F276" s="31" t="str">
        <f t="shared" si="35"/>
        <v>う２２</v>
      </c>
      <c r="G276" s="31" t="str">
        <f t="shared" si="36"/>
        <v>坂田義記</v>
      </c>
      <c r="H276" s="36" t="s">
        <v>322</v>
      </c>
      <c r="I276" s="31" t="s">
        <v>234</v>
      </c>
      <c r="J276" s="104">
        <v>1988</v>
      </c>
      <c r="K276" s="33">
        <f t="shared" si="30"/>
        <v>38</v>
      </c>
      <c r="L276" s="31" t="str">
        <f t="shared" si="37"/>
        <v>OK</v>
      </c>
      <c r="M276" s="103" t="s">
        <v>211</v>
      </c>
    </row>
    <row r="277" spans="1:251" x14ac:dyDescent="0.2">
      <c r="A277" s="99" t="s">
        <v>150</v>
      </c>
      <c r="B277" s="106" t="s">
        <v>329</v>
      </c>
      <c r="C277" s="106" t="s">
        <v>330</v>
      </c>
      <c r="D277" s="36" t="s">
        <v>129</v>
      </c>
      <c r="E277" s="101"/>
      <c r="F277" s="31" t="str">
        <f t="shared" si="35"/>
        <v>う２３</v>
      </c>
      <c r="G277" s="31" t="str">
        <f t="shared" si="36"/>
        <v>竹田圭佑</v>
      </c>
      <c r="H277" s="36" t="s">
        <v>322</v>
      </c>
      <c r="I277" s="31" t="s">
        <v>234</v>
      </c>
      <c r="J277" s="104">
        <v>1982</v>
      </c>
      <c r="K277" s="33">
        <f t="shared" si="30"/>
        <v>44</v>
      </c>
      <c r="L277" s="31" t="str">
        <f t="shared" si="37"/>
        <v>OK</v>
      </c>
      <c r="M277" s="103" t="s">
        <v>294</v>
      </c>
    </row>
    <row r="278" spans="1:251" x14ac:dyDescent="0.2">
      <c r="A278" s="99" t="s">
        <v>151</v>
      </c>
      <c r="B278" s="106" t="s">
        <v>828</v>
      </c>
      <c r="C278" s="106" t="s">
        <v>829</v>
      </c>
      <c r="D278" s="36" t="s">
        <v>129</v>
      </c>
      <c r="E278" s="101"/>
      <c r="F278" s="31" t="str">
        <f t="shared" si="35"/>
        <v>う２４</v>
      </c>
      <c r="G278" s="31" t="str">
        <f t="shared" si="36"/>
        <v>小泉圭一郎</v>
      </c>
      <c r="H278" s="36" t="s">
        <v>322</v>
      </c>
      <c r="I278" s="31" t="s">
        <v>234</v>
      </c>
      <c r="J278" s="104">
        <v>1989</v>
      </c>
      <c r="K278" s="33">
        <f t="shared" si="30"/>
        <v>37</v>
      </c>
      <c r="L278" s="31" t="str">
        <f t="shared" si="37"/>
        <v>OK</v>
      </c>
      <c r="M278" s="105" t="s">
        <v>638</v>
      </c>
    </row>
    <row r="279" spans="1:251" x14ac:dyDescent="0.2">
      <c r="A279" s="99" t="s">
        <v>153</v>
      </c>
      <c r="B279" s="106" t="s">
        <v>1007</v>
      </c>
      <c r="C279" s="106" t="s">
        <v>1008</v>
      </c>
      <c r="D279" s="36" t="s">
        <v>129</v>
      </c>
      <c r="E279" s="101"/>
      <c r="F279" s="31" t="str">
        <f t="shared" si="35"/>
        <v>う２５</v>
      </c>
      <c r="G279" s="31" t="str">
        <f t="shared" si="36"/>
        <v>渡邊直洋</v>
      </c>
      <c r="H279" s="36" t="s">
        <v>322</v>
      </c>
      <c r="I279" s="29" t="s">
        <v>16</v>
      </c>
      <c r="J279" s="104">
        <v>1988</v>
      </c>
      <c r="K279" s="33">
        <f t="shared" si="30"/>
        <v>38</v>
      </c>
      <c r="L279" s="31" t="str">
        <f t="shared" si="37"/>
        <v>OK</v>
      </c>
      <c r="M279" s="105" t="s">
        <v>293</v>
      </c>
    </row>
    <row r="280" spans="1:251" x14ac:dyDescent="0.2">
      <c r="A280" s="99" t="s">
        <v>154</v>
      </c>
      <c r="B280" s="106" t="s">
        <v>1009</v>
      </c>
      <c r="C280" s="106" t="s">
        <v>1010</v>
      </c>
      <c r="D280" s="36" t="s">
        <v>129</v>
      </c>
      <c r="E280" s="101"/>
      <c r="F280" s="31" t="str">
        <f t="shared" si="35"/>
        <v>う２６</v>
      </c>
      <c r="G280" s="31" t="str">
        <f t="shared" si="36"/>
        <v>猪師崇人</v>
      </c>
      <c r="H280" s="36" t="s">
        <v>322</v>
      </c>
      <c r="I280" s="29" t="s">
        <v>16</v>
      </c>
      <c r="J280" s="104">
        <v>1985</v>
      </c>
      <c r="K280" s="33">
        <f t="shared" si="30"/>
        <v>41</v>
      </c>
      <c r="L280" s="31" t="str">
        <f t="shared" si="37"/>
        <v>OK</v>
      </c>
      <c r="M280" s="105" t="s">
        <v>293</v>
      </c>
    </row>
    <row r="281" spans="1:251" x14ac:dyDescent="0.2">
      <c r="A281" s="99" t="s">
        <v>155</v>
      </c>
      <c r="B281" s="106" t="s">
        <v>634</v>
      </c>
      <c r="C281" s="106" t="s">
        <v>1011</v>
      </c>
      <c r="D281" s="36" t="s">
        <v>129</v>
      </c>
      <c r="E281" s="101"/>
      <c r="F281" s="31" t="str">
        <f t="shared" si="35"/>
        <v>う２７</v>
      </c>
      <c r="G281" s="31" t="str">
        <f t="shared" si="36"/>
        <v>中島章大</v>
      </c>
      <c r="H281" s="36" t="s">
        <v>322</v>
      </c>
      <c r="I281" s="31" t="s">
        <v>234</v>
      </c>
      <c r="J281" s="104">
        <v>1989</v>
      </c>
      <c r="K281" s="33">
        <f t="shared" si="30"/>
        <v>37</v>
      </c>
      <c r="L281" s="31" t="str">
        <f t="shared" si="37"/>
        <v>OK</v>
      </c>
      <c r="M281" s="105" t="s">
        <v>293</v>
      </c>
    </row>
    <row r="282" spans="1:251" x14ac:dyDescent="0.2">
      <c r="A282" s="99" t="s">
        <v>156</v>
      </c>
      <c r="B282" s="106" t="s">
        <v>1012</v>
      </c>
      <c r="C282" s="106" t="s">
        <v>1013</v>
      </c>
      <c r="D282" s="36" t="s">
        <v>129</v>
      </c>
      <c r="E282" s="101"/>
      <c r="F282" s="31" t="str">
        <f t="shared" si="35"/>
        <v>う２８</v>
      </c>
      <c r="G282" s="31" t="str">
        <f t="shared" si="36"/>
        <v>徳光亮真</v>
      </c>
      <c r="H282" s="36" t="s">
        <v>322</v>
      </c>
      <c r="I282" s="29" t="s">
        <v>16</v>
      </c>
      <c r="J282" s="104">
        <v>1990</v>
      </c>
      <c r="K282" s="33">
        <f t="shared" si="30"/>
        <v>36</v>
      </c>
      <c r="L282" s="31" t="str">
        <f t="shared" si="37"/>
        <v>OK</v>
      </c>
      <c r="M282" s="103" t="s">
        <v>638</v>
      </c>
    </row>
    <row r="283" spans="1:251" x14ac:dyDescent="0.2">
      <c r="A283" s="99" t="s">
        <v>157</v>
      </c>
      <c r="B283" s="106" t="s">
        <v>1014</v>
      </c>
      <c r="C283" s="106" t="s">
        <v>1015</v>
      </c>
      <c r="D283" s="36" t="s">
        <v>129</v>
      </c>
      <c r="E283" s="101"/>
      <c r="F283" s="31" t="str">
        <f t="shared" si="35"/>
        <v>う２９</v>
      </c>
      <c r="G283" s="31" t="str">
        <f t="shared" si="36"/>
        <v>元生光亮</v>
      </c>
      <c r="H283" s="36" t="s">
        <v>322</v>
      </c>
      <c r="I283" s="29" t="s">
        <v>16</v>
      </c>
      <c r="J283" s="104">
        <v>1990</v>
      </c>
      <c r="K283" s="33">
        <f t="shared" si="30"/>
        <v>36</v>
      </c>
      <c r="L283" s="31" t="str">
        <f t="shared" si="37"/>
        <v>OK</v>
      </c>
      <c r="M283" s="103" t="s">
        <v>293</v>
      </c>
    </row>
    <row r="284" spans="1:251" x14ac:dyDescent="0.2">
      <c r="A284" s="99" t="s">
        <v>158</v>
      </c>
      <c r="B284" s="54" t="s">
        <v>830</v>
      </c>
      <c r="C284" s="107" t="s">
        <v>831</v>
      </c>
      <c r="D284" s="36" t="s">
        <v>129</v>
      </c>
      <c r="E284" s="30"/>
      <c r="F284" s="31" t="str">
        <f t="shared" si="35"/>
        <v>う３０</v>
      </c>
      <c r="G284" s="31" t="str">
        <f t="shared" si="36"/>
        <v>田中伸一</v>
      </c>
      <c r="H284" s="36" t="s">
        <v>322</v>
      </c>
      <c r="I284" s="115" t="s">
        <v>234</v>
      </c>
      <c r="J284" s="90">
        <v>1964</v>
      </c>
      <c r="K284" s="33">
        <f t="shared" si="30"/>
        <v>62</v>
      </c>
      <c r="L284" s="89" t="str">
        <f>IF(G284="","",IF(COUNTIF($H$4:$H$651,G284)&gt;1,"2重登録","OK"))</f>
        <v>OK</v>
      </c>
      <c r="M284" s="31" t="s">
        <v>218</v>
      </c>
    </row>
    <row r="285" spans="1:251" s="31" customFormat="1" ht="14" x14ac:dyDescent="0.2">
      <c r="A285" s="99" t="s">
        <v>160</v>
      </c>
      <c r="B285" s="118" t="s">
        <v>832</v>
      </c>
      <c r="C285" s="118" t="s">
        <v>833</v>
      </c>
      <c r="D285" s="36" t="s">
        <v>129</v>
      </c>
      <c r="E285" s="108"/>
      <c r="F285" s="31" t="str">
        <f t="shared" si="35"/>
        <v>う３１</v>
      </c>
      <c r="G285" s="34" t="str">
        <f t="shared" si="36"/>
        <v>原田真稔</v>
      </c>
      <c r="H285" s="36" t="s">
        <v>322</v>
      </c>
      <c r="I285" s="71" t="s">
        <v>16</v>
      </c>
      <c r="J285" s="119">
        <v>1974</v>
      </c>
      <c r="K285" s="33">
        <f t="shared" ref="K285:K321" si="38">IF(J285="","",(2026-J285))</f>
        <v>52</v>
      </c>
      <c r="L285" s="72" t="str">
        <f>IF(G285="","",IF(COUNTIF($G$52:$G$471,G285)&gt;1,"2重登録","OK"))</f>
        <v>OK</v>
      </c>
      <c r="M285" s="120" t="s">
        <v>220</v>
      </c>
      <c r="N285" s="41"/>
      <c r="O285" s="115"/>
      <c r="P285" s="115"/>
      <c r="Q285" s="115"/>
      <c r="R285" s="115"/>
      <c r="S285" s="115"/>
      <c r="T285" s="115"/>
      <c r="U285" s="115"/>
      <c r="V285" s="115"/>
      <c r="W285" s="115"/>
      <c r="X285" s="115"/>
      <c r="Y285" s="115"/>
      <c r="Z285" s="115"/>
      <c r="AA285" s="115"/>
      <c r="AB285" s="115"/>
      <c r="AC285" s="115"/>
      <c r="AD285" s="115"/>
      <c r="AE285" s="115"/>
      <c r="AF285" s="115"/>
      <c r="AG285" s="115"/>
      <c r="AH285" s="115"/>
      <c r="AI285" s="115"/>
      <c r="AJ285" s="115"/>
      <c r="AK285" s="115"/>
      <c r="AL285" s="115"/>
      <c r="AM285" s="115"/>
      <c r="AN285" s="115"/>
      <c r="AO285" s="115"/>
      <c r="AP285" s="115"/>
      <c r="AQ285" s="115"/>
      <c r="AR285" s="115"/>
      <c r="AS285" s="115"/>
      <c r="AT285" s="115"/>
      <c r="AU285" s="115"/>
      <c r="AV285" s="115"/>
      <c r="AW285" s="115"/>
      <c r="AX285" s="115"/>
      <c r="AY285" s="115"/>
      <c r="AZ285" s="115"/>
      <c r="BA285" s="115"/>
      <c r="BB285" s="115"/>
      <c r="BC285" s="115"/>
      <c r="BD285" s="115"/>
      <c r="BE285" s="115"/>
      <c r="BF285" s="115"/>
      <c r="BG285" s="115"/>
      <c r="BH285" s="115"/>
      <c r="BI285" s="115"/>
      <c r="BJ285" s="115"/>
      <c r="BK285" s="115"/>
      <c r="BL285" s="115"/>
      <c r="BM285" s="115"/>
      <c r="BN285" s="115"/>
      <c r="BO285" s="115"/>
      <c r="BP285" s="115"/>
      <c r="BQ285" s="115"/>
      <c r="BR285" s="115"/>
      <c r="BS285" s="115"/>
      <c r="BT285" s="115"/>
      <c r="BU285" s="115"/>
      <c r="BV285" s="115"/>
      <c r="BW285" s="115"/>
      <c r="BX285" s="115"/>
      <c r="BY285" s="115"/>
      <c r="BZ285" s="115"/>
      <c r="CA285" s="115"/>
      <c r="CB285" s="115"/>
      <c r="CC285" s="115"/>
      <c r="CD285" s="115"/>
      <c r="CE285" s="115"/>
      <c r="CF285" s="115"/>
      <c r="CG285" s="115"/>
      <c r="CH285" s="115"/>
      <c r="CI285" s="115"/>
      <c r="CJ285" s="115"/>
      <c r="CK285" s="115"/>
      <c r="CL285" s="115"/>
      <c r="CM285" s="115"/>
      <c r="CN285" s="115"/>
      <c r="CO285" s="115"/>
      <c r="CP285" s="115"/>
      <c r="CQ285" s="115"/>
      <c r="CR285" s="115"/>
      <c r="CS285" s="115"/>
      <c r="CT285" s="115"/>
      <c r="CU285" s="115"/>
      <c r="CV285" s="115"/>
      <c r="CW285" s="115"/>
      <c r="CX285" s="115"/>
      <c r="CY285" s="115"/>
      <c r="CZ285" s="115"/>
      <c r="DA285" s="115"/>
      <c r="DB285" s="115"/>
      <c r="DC285" s="115"/>
      <c r="DD285" s="115"/>
      <c r="DE285" s="115"/>
      <c r="DF285" s="115"/>
      <c r="DG285" s="115"/>
      <c r="DH285" s="115"/>
      <c r="DI285" s="115"/>
      <c r="DJ285" s="115"/>
      <c r="DK285" s="115"/>
      <c r="DL285" s="115"/>
      <c r="DM285" s="115"/>
      <c r="DN285" s="115"/>
      <c r="DO285" s="115"/>
      <c r="DP285" s="115"/>
      <c r="DQ285" s="115"/>
      <c r="DR285" s="115"/>
      <c r="DS285" s="115"/>
      <c r="DT285" s="115"/>
      <c r="DU285" s="115"/>
      <c r="DV285" s="115"/>
      <c r="DW285" s="115"/>
      <c r="DX285" s="115"/>
      <c r="DY285" s="115"/>
      <c r="DZ285" s="115"/>
      <c r="EA285" s="115"/>
      <c r="EB285" s="115"/>
      <c r="EC285" s="115"/>
      <c r="ED285" s="115"/>
      <c r="EE285" s="115"/>
      <c r="EF285" s="115"/>
      <c r="EG285" s="115"/>
      <c r="EH285" s="115"/>
      <c r="EI285" s="115"/>
      <c r="EJ285" s="115"/>
      <c r="EK285" s="115"/>
      <c r="EL285" s="115"/>
      <c r="EM285" s="115"/>
      <c r="EN285" s="115"/>
      <c r="EO285" s="115"/>
      <c r="EP285" s="115"/>
      <c r="EQ285" s="115"/>
      <c r="ER285" s="115"/>
      <c r="ES285" s="115"/>
      <c r="ET285" s="115"/>
      <c r="EU285" s="115"/>
      <c r="EV285" s="115"/>
      <c r="EW285" s="115"/>
      <c r="EX285" s="115"/>
      <c r="EY285" s="115"/>
      <c r="EZ285" s="115"/>
      <c r="FA285" s="115"/>
      <c r="FB285" s="115"/>
      <c r="FC285" s="115"/>
      <c r="FD285" s="115"/>
      <c r="FE285" s="115"/>
      <c r="FF285" s="115"/>
      <c r="FG285" s="115"/>
      <c r="FH285" s="115"/>
      <c r="FI285" s="115"/>
      <c r="FJ285" s="115"/>
      <c r="FK285" s="115"/>
      <c r="FL285" s="115"/>
      <c r="FM285" s="115"/>
      <c r="FN285" s="115"/>
      <c r="FO285" s="115"/>
      <c r="FP285" s="115"/>
      <c r="FQ285" s="115"/>
      <c r="FR285" s="115"/>
      <c r="FS285" s="115"/>
      <c r="FT285" s="115"/>
      <c r="FU285" s="115"/>
      <c r="FV285" s="115"/>
      <c r="FW285" s="115"/>
      <c r="FX285" s="115"/>
      <c r="FY285" s="115"/>
      <c r="FZ285" s="115"/>
      <c r="GA285" s="115"/>
      <c r="GB285" s="115"/>
      <c r="GC285" s="115"/>
      <c r="GD285" s="115"/>
      <c r="GE285" s="115"/>
      <c r="GF285" s="115"/>
      <c r="GG285" s="115"/>
      <c r="GH285" s="115"/>
      <c r="GI285" s="115"/>
      <c r="GJ285" s="115"/>
      <c r="GK285" s="115"/>
      <c r="GL285" s="115"/>
      <c r="GM285" s="115"/>
      <c r="GN285" s="115"/>
      <c r="GO285" s="115"/>
      <c r="GP285" s="115"/>
      <c r="GQ285" s="115"/>
      <c r="GR285" s="115"/>
      <c r="GS285" s="115"/>
      <c r="GT285" s="115"/>
      <c r="GU285" s="115"/>
      <c r="GV285" s="115"/>
      <c r="GW285" s="115"/>
      <c r="GX285" s="115"/>
      <c r="GY285" s="115"/>
      <c r="GZ285" s="115"/>
      <c r="HA285" s="115"/>
      <c r="HB285" s="115"/>
      <c r="HC285" s="115"/>
      <c r="HD285" s="115"/>
      <c r="HE285" s="115"/>
      <c r="HF285" s="115"/>
      <c r="HG285" s="115"/>
      <c r="HH285" s="115"/>
      <c r="HI285" s="115"/>
      <c r="HJ285" s="115"/>
      <c r="HK285" s="115"/>
      <c r="HL285" s="115"/>
      <c r="HM285" s="115"/>
      <c r="HN285" s="115"/>
      <c r="HO285" s="115"/>
      <c r="HP285" s="115"/>
      <c r="HQ285" s="115"/>
      <c r="HR285" s="115"/>
      <c r="HS285" s="115"/>
      <c r="HT285" s="115"/>
      <c r="HU285" s="115"/>
      <c r="HV285" s="115"/>
      <c r="HW285" s="115"/>
      <c r="HX285" s="115"/>
      <c r="HY285" s="115"/>
      <c r="HZ285" s="115"/>
      <c r="IA285" s="115"/>
      <c r="IB285" s="115"/>
      <c r="IC285" s="115"/>
      <c r="ID285" s="115"/>
      <c r="IE285" s="115"/>
      <c r="IF285" s="115"/>
      <c r="IG285" s="115"/>
      <c r="IH285" s="115"/>
      <c r="II285" s="115"/>
      <c r="IJ285" s="115"/>
      <c r="IK285" s="115"/>
      <c r="IL285" s="115"/>
      <c r="IM285" s="115"/>
      <c r="IN285" s="115"/>
      <c r="IO285" s="115"/>
      <c r="IP285" s="115"/>
      <c r="IQ285" s="115"/>
    </row>
    <row r="286" spans="1:251" ht="14" x14ac:dyDescent="0.2">
      <c r="A286" s="99" t="s">
        <v>161</v>
      </c>
      <c r="B286" s="121" t="s">
        <v>834</v>
      </c>
      <c r="C286" s="121" t="s">
        <v>835</v>
      </c>
      <c r="D286" s="36" t="s">
        <v>129</v>
      </c>
      <c r="E286" s="108"/>
      <c r="F286" s="31" t="str">
        <f t="shared" si="35"/>
        <v>う３２</v>
      </c>
      <c r="G286" s="34" t="str">
        <f t="shared" si="36"/>
        <v>谷本健人</v>
      </c>
      <c r="H286" s="36" t="s">
        <v>322</v>
      </c>
      <c r="I286" s="71" t="s">
        <v>16</v>
      </c>
      <c r="J286" s="119">
        <v>1967</v>
      </c>
      <c r="K286" s="33">
        <f t="shared" si="38"/>
        <v>59</v>
      </c>
      <c r="L286" s="72" t="str">
        <f>IF(G286="","",IF(COUNTIF($G$52:$G$471,G286)&gt;1,"2重登録","OK"))</f>
        <v>OK</v>
      </c>
      <c r="M286" s="120" t="s">
        <v>206</v>
      </c>
      <c r="N286" s="115"/>
    </row>
    <row r="287" spans="1:251" ht="14" x14ac:dyDescent="0.2">
      <c r="A287" s="99" t="s">
        <v>162</v>
      </c>
      <c r="B287" s="121" t="s">
        <v>321</v>
      </c>
      <c r="C287" s="121" t="s">
        <v>836</v>
      </c>
      <c r="D287" s="36" t="s">
        <v>129</v>
      </c>
      <c r="E287" s="108"/>
      <c r="F287" s="31" t="str">
        <f t="shared" si="35"/>
        <v>う３３</v>
      </c>
      <c r="G287" s="34" t="str">
        <f t="shared" si="36"/>
        <v>中嶋優人</v>
      </c>
      <c r="H287" s="36" t="s">
        <v>322</v>
      </c>
      <c r="I287" s="71" t="s">
        <v>16</v>
      </c>
      <c r="J287" s="119">
        <v>1997</v>
      </c>
      <c r="K287" s="33">
        <f t="shared" si="38"/>
        <v>29</v>
      </c>
      <c r="L287" s="72" t="str">
        <f>IF(G287="","",IF(COUNTIF($G$52:$G$471,G287)&gt;1,"2重登録","OK"))</f>
        <v>OK</v>
      </c>
      <c r="M287" s="120" t="s">
        <v>235</v>
      </c>
    </row>
    <row r="288" spans="1:251" ht="14" x14ac:dyDescent="0.2">
      <c r="A288" s="99" t="s">
        <v>163</v>
      </c>
      <c r="B288" s="121" t="s">
        <v>837</v>
      </c>
      <c r="C288" s="121" t="s">
        <v>838</v>
      </c>
      <c r="D288" s="36" t="s">
        <v>129</v>
      </c>
      <c r="E288" s="108"/>
      <c r="F288" s="31" t="str">
        <f t="shared" si="35"/>
        <v>う３４</v>
      </c>
      <c r="G288" s="34" t="str">
        <f t="shared" si="36"/>
        <v>赤岡景伍</v>
      </c>
      <c r="H288" s="36" t="s">
        <v>322</v>
      </c>
      <c r="I288" s="71" t="s">
        <v>16</v>
      </c>
      <c r="J288" s="119">
        <v>1999</v>
      </c>
      <c r="K288" s="33">
        <f t="shared" si="38"/>
        <v>27</v>
      </c>
      <c r="L288" s="72" t="str">
        <f>IF(G288="","",IF(COUNTIF($G$52:$G$471,G288)&gt;1,"2重登録","OK"))</f>
        <v>OK</v>
      </c>
      <c r="M288" s="120" t="s">
        <v>235</v>
      </c>
    </row>
    <row r="289" spans="1:13" ht="14" x14ac:dyDescent="0.2">
      <c r="A289" s="99" t="s">
        <v>164</v>
      </c>
      <c r="B289" s="121" t="s">
        <v>839</v>
      </c>
      <c r="C289" s="121" t="s">
        <v>840</v>
      </c>
      <c r="D289" s="36" t="s">
        <v>129</v>
      </c>
      <c r="E289" s="108"/>
      <c r="F289" s="31" t="str">
        <f t="shared" si="35"/>
        <v>う３５</v>
      </c>
      <c r="G289" s="34" t="str">
        <f t="shared" si="36"/>
        <v>安井栄司</v>
      </c>
      <c r="H289" s="36" t="s">
        <v>322</v>
      </c>
      <c r="I289" s="71" t="s">
        <v>16</v>
      </c>
      <c r="J289" s="119">
        <v>1964</v>
      </c>
      <c r="K289" s="33">
        <f t="shared" si="38"/>
        <v>62</v>
      </c>
      <c r="L289" s="72" t="str">
        <f>IF(G289="","",IF(COUNTIF($G$52:$G$471,G289)&gt;1,"2重登録","OK"))</f>
        <v>OK</v>
      </c>
      <c r="M289" s="120" t="s">
        <v>276</v>
      </c>
    </row>
    <row r="290" spans="1:13" x14ac:dyDescent="0.2">
      <c r="A290" s="99" t="s">
        <v>165</v>
      </c>
      <c r="B290" s="122" t="s">
        <v>1016</v>
      </c>
      <c r="C290" s="122" t="s">
        <v>987</v>
      </c>
      <c r="D290" s="36" t="s">
        <v>129</v>
      </c>
      <c r="E290" s="101"/>
      <c r="F290" s="31" t="str">
        <f t="shared" si="35"/>
        <v>う３６</v>
      </c>
      <c r="G290" s="31" t="str">
        <f t="shared" si="36"/>
        <v>今井順子</v>
      </c>
      <c r="H290" s="36" t="s">
        <v>322</v>
      </c>
      <c r="I290" s="81" t="s">
        <v>214</v>
      </c>
      <c r="J290" s="104">
        <v>1957</v>
      </c>
      <c r="K290" s="33">
        <f t="shared" si="38"/>
        <v>69</v>
      </c>
      <c r="L290" s="31" t="str">
        <f t="shared" ref="L290:L303" si="39">IF(G290="","",IF(COUNTIF($G$8:$G$422,G290)&gt;1,"2重登録","OK"))</f>
        <v>OK</v>
      </c>
      <c r="M290" s="123" t="s">
        <v>242</v>
      </c>
    </row>
    <row r="291" spans="1:13" x14ac:dyDescent="0.2">
      <c r="A291" s="99" t="s">
        <v>166</v>
      </c>
      <c r="B291" s="122" t="s">
        <v>344</v>
      </c>
      <c r="C291" s="122" t="s">
        <v>1017</v>
      </c>
      <c r="D291" s="36" t="s">
        <v>129</v>
      </c>
      <c r="E291" s="101"/>
      <c r="F291" s="31" t="str">
        <f t="shared" si="35"/>
        <v>う３７</v>
      </c>
      <c r="G291" s="31" t="str">
        <f t="shared" si="36"/>
        <v>伊吹邦子</v>
      </c>
      <c r="H291" s="36" t="s">
        <v>322</v>
      </c>
      <c r="I291" s="81" t="s">
        <v>214</v>
      </c>
      <c r="J291" s="102">
        <v>1969</v>
      </c>
      <c r="K291" s="33">
        <f t="shared" si="38"/>
        <v>57</v>
      </c>
      <c r="L291" s="31" t="str">
        <f t="shared" si="39"/>
        <v>OK</v>
      </c>
      <c r="M291" s="108" t="s">
        <v>203</v>
      </c>
    </row>
    <row r="292" spans="1:13" x14ac:dyDescent="0.2">
      <c r="A292" s="99" t="s">
        <v>167</v>
      </c>
      <c r="B292" s="124" t="s">
        <v>338</v>
      </c>
      <c r="C292" s="124" t="s">
        <v>339</v>
      </c>
      <c r="D292" s="36" t="s">
        <v>129</v>
      </c>
      <c r="E292" s="101"/>
      <c r="F292" s="31" t="str">
        <f t="shared" si="35"/>
        <v>う３８</v>
      </c>
      <c r="G292" s="31" t="str">
        <f t="shared" si="36"/>
        <v>植垣貴美子</v>
      </c>
      <c r="H292" s="36" t="s">
        <v>322</v>
      </c>
      <c r="I292" s="125" t="s">
        <v>214</v>
      </c>
      <c r="J292" s="110">
        <v>1965</v>
      </c>
      <c r="K292" s="33">
        <f t="shared" si="38"/>
        <v>61</v>
      </c>
      <c r="L292" s="31" t="str">
        <f t="shared" si="39"/>
        <v>OK</v>
      </c>
      <c r="M292" s="126" t="s">
        <v>217</v>
      </c>
    </row>
    <row r="293" spans="1:13" x14ac:dyDescent="0.2">
      <c r="A293" s="99" t="s">
        <v>168</v>
      </c>
      <c r="B293" s="127" t="s">
        <v>1018</v>
      </c>
      <c r="C293" s="127" t="s">
        <v>1019</v>
      </c>
      <c r="D293" s="36" t="s">
        <v>129</v>
      </c>
      <c r="E293" s="101"/>
      <c r="F293" s="31" t="str">
        <f t="shared" si="35"/>
        <v>う３９</v>
      </c>
      <c r="G293" s="31" t="str">
        <f t="shared" si="36"/>
        <v>牛道心</v>
      </c>
      <c r="H293" s="36" t="s">
        <v>322</v>
      </c>
      <c r="I293" s="81" t="s">
        <v>214</v>
      </c>
      <c r="J293" s="90">
        <v>1978</v>
      </c>
      <c r="K293" s="33">
        <f t="shared" si="38"/>
        <v>48</v>
      </c>
      <c r="L293" s="31" t="str">
        <f t="shared" si="39"/>
        <v>OK</v>
      </c>
      <c r="M293" s="115" t="s">
        <v>216</v>
      </c>
    </row>
    <row r="294" spans="1:13" x14ac:dyDescent="0.2">
      <c r="A294" s="99" t="s">
        <v>169</v>
      </c>
      <c r="B294" s="127" t="s">
        <v>340</v>
      </c>
      <c r="C294" s="127" t="s">
        <v>341</v>
      </c>
      <c r="D294" s="36" t="s">
        <v>129</v>
      </c>
      <c r="E294" s="101"/>
      <c r="F294" s="31" t="str">
        <f t="shared" si="35"/>
        <v>う４０</v>
      </c>
      <c r="G294" s="31" t="str">
        <f t="shared" si="36"/>
        <v>梅田陽子</v>
      </c>
      <c r="H294" s="36" t="s">
        <v>322</v>
      </c>
      <c r="I294" s="81" t="s">
        <v>214</v>
      </c>
      <c r="J294" s="90">
        <v>1969</v>
      </c>
      <c r="K294" s="33">
        <f t="shared" si="38"/>
        <v>57</v>
      </c>
      <c r="L294" s="31" t="str">
        <f t="shared" si="39"/>
        <v>OK</v>
      </c>
      <c r="M294" s="108" t="s">
        <v>220</v>
      </c>
    </row>
    <row r="295" spans="1:13" x14ac:dyDescent="0.2">
      <c r="A295" s="99" t="s">
        <v>170</v>
      </c>
      <c r="B295" s="127" t="s">
        <v>994</v>
      </c>
      <c r="C295" s="127" t="s">
        <v>1020</v>
      </c>
      <c r="D295" s="36" t="s">
        <v>129</v>
      </c>
      <c r="E295" s="101"/>
      <c r="F295" s="31" t="str">
        <f t="shared" si="35"/>
        <v>う４１</v>
      </c>
      <c r="G295" s="31" t="str">
        <f t="shared" si="36"/>
        <v>垣内美香</v>
      </c>
      <c r="H295" s="36" t="s">
        <v>322</v>
      </c>
      <c r="I295" s="81" t="s">
        <v>214</v>
      </c>
      <c r="J295" s="102">
        <v>1968</v>
      </c>
      <c r="K295" s="33">
        <f t="shared" si="38"/>
        <v>58</v>
      </c>
      <c r="L295" s="31" t="str">
        <f t="shared" si="39"/>
        <v>OK</v>
      </c>
      <c r="M295" s="126" t="s">
        <v>239</v>
      </c>
    </row>
    <row r="296" spans="1:13" x14ac:dyDescent="0.2">
      <c r="A296" s="99" t="s">
        <v>171</v>
      </c>
      <c r="B296" s="128" t="s">
        <v>342</v>
      </c>
      <c r="C296" s="128" t="s">
        <v>1021</v>
      </c>
      <c r="D296" s="36" t="s">
        <v>129</v>
      </c>
      <c r="E296" s="101"/>
      <c r="F296" s="31" t="str">
        <f t="shared" si="35"/>
        <v>う４２</v>
      </c>
      <c r="G296" s="31" t="str">
        <f t="shared" si="36"/>
        <v>辻佳子</v>
      </c>
      <c r="H296" s="36" t="s">
        <v>322</v>
      </c>
      <c r="I296" s="81" t="s">
        <v>214</v>
      </c>
      <c r="J296" s="129">
        <v>1973</v>
      </c>
      <c r="K296" s="33">
        <f t="shared" si="38"/>
        <v>53</v>
      </c>
      <c r="L296" s="31" t="str">
        <f t="shared" si="39"/>
        <v>OK</v>
      </c>
      <c r="M296" s="103" t="s">
        <v>203</v>
      </c>
    </row>
    <row r="297" spans="1:13" x14ac:dyDescent="0.2">
      <c r="A297" s="99" t="s">
        <v>172</v>
      </c>
      <c r="B297" s="127" t="s">
        <v>343</v>
      </c>
      <c r="C297" s="127" t="s">
        <v>1022</v>
      </c>
      <c r="D297" s="36" t="s">
        <v>129</v>
      </c>
      <c r="E297" s="101"/>
      <c r="F297" s="31" t="str">
        <f t="shared" si="35"/>
        <v>う４３</v>
      </c>
      <c r="G297" s="31" t="str">
        <f t="shared" si="36"/>
        <v>苗村直子</v>
      </c>
      <c r="H297" s="36" t="s">
        <v>322</v>
      </c>
      <c r="I297" s="81" t="s">
        <v>214</v>
      </c>
      <c r="J297" s="129">
        <v>1974</v>
      </c>
      <c r="K297" s="33">
        <f t="shared" si="38"/>
        <v>52</v>
      </c>
      <c r="L297" s="31" t="str">
        <f t="shared" si="39"/>
        <v>OK</v>
      </c>
      <c r="M297" s="103" t="s">
        <v>1023</v>
      </c>
    </row>
    <row r="298" spans="1:13" x14ac:dyDescent="0.2">
      <c r="A298" s="99" t="s">
        <v>173</v>
      </c>
      <c r="B298" s="127" t="s">
        <v>1024</v>
      </c>
      <c r="C298" s="127" t="s">
        <v>1025</v>
      </c>
      <c r="D298" s="36" t="s">
        <v>129</v>
      </c>
      <c r="E298" s="101"/>
      <c r="F298" s="31" t="str">
        <f t="shared" si="35"/>
        <v>う４４</v>
      </c>
      <c r="G298" s="31" t="str">
        <f t="shared" si="36"/>
        <v>藤田博美</v>
      </c>
      <c r="H298" s="36" t="s">
        <v>322</v>
      </c>
      <c r="I298" s="81" t="s">
        <v>214</v>
      </c>
      <c r="J298" s="112">
        <v>1970</v>
      </c>
      <c r="K298" s="33">
        <f t="shared" si="38"/>
        <v>56</v>
      </c>
      <c r="L298" s="31" t="str">
        <f t="shared" si="39"/>
        <v>OK</v>
      </c>
      <c r="M298" s="103" t="s">
        <v>17</v>
      </c>
    </row>
    <row r="299" spans="1:13" x14ac:dyDescent="0.2">
      <c r="A299" s="99" t="s">
        <v>174</v>
      </c>
      <c r="B299" s="130" t="s">
        <v>159</v>
      </c>
      <c r="C299" s="130" t="s">
        <v>1026</v>
      </c>
      <c r="D299" s="36" t="s">
        <v>129</v>
      </c>
      <c r="E299" s="101"/>
      <c r="F299" s="31" t="str">
        <f t="shared" si="35"/>
        <v>う４５</v>
      </c>
      <c r="G299" s="31" t="str">
        <f t="shared" si="36"/>
        <v>竹下光代</v>
      </c>
      <c r="H299" s="36" t="s">
        <v>322</v>
      </c>
      <c r="I299" s="81" t="s">
        <v>214</v>
      </c>
      <c r="J299" s="104">
        <v>1974</v>
      </c>
      <c r="K299" s="33">
        <f t="shared" si="38"/>
        <v>52</v>
      </c>
      <c r="L299" s="31" t="str">
        <f t="shared" si="39"/>
        <v>OK</v>
      </c>
      <c r="M299" s="123" t="s">
        <v>242</v>
      </c>
    </row>
    <row r="300" spans="1:13" x14ac:dyDescent="0.2">
      <c r="A300" s="99" t="s">
        <v>175</v>
      </c>
      <c r="B300" s="122" t="s">
        <v>126</v>
      </c>
      <c r="C300" s="122" t="s">
        <v>1027</v>
      </c>
      <c r="D300" s="36" t="s">
        <v>129</v>
      </c>
      <c r="E300" s="101"/>
      <c r="F300" s="31" t="str">
        <f t="shared" si="35"/>
        <v>う４６</v>
      </c>
      <c r="G300" s="31" t="str">
        <f t="shared" si="36"/>
        <v>姫井亜利沙</v>
      </c>
      <c r="H300" s="36" t="s">
        <v>322</v>
      </c>
      <c r="I300" s="81" t="s">
        <v>214</v>
      </c>
      <c r="J300" s="104">
        <v>1982</v>
      </c>
      <c r="K300" s="33">
        <f t="shared" si="38"/>
        <v>44</v>
      </c>
      <c r="L300" s="31" t="str">
        <f t="shared" si="39"/>
        <v>OK</v>
      </c>
      <c r="M300" s="103" t="s">
        <v>203</v>
      </c>
    </row>
    <row r="301" spans="1:13" x14ac:dyDescent="0.2">
      <c r="A301" s="99" t="s">
        <v>841</v>
      </c>
      <c r="B301" s="127" t="s">
        <v>1028</v>
      </c>
      <c r="C301" s="127" t="s">
        <v>1029</v>
      </c>
      <c r="D301" s="36" t="s">
        <v>129</v>
      </c>
      <c r="E301" s="101"/>
      <c r="F301" s="31" t="str">
        <f t="shared" si="35"/>
        <v>う４７</v>
      </c>
      <c r="G301" s="31" t="str">
        <f t="shared" si="36"/>
        <v>村田彩子</v>
      </c>
      <c r="H301" s="36" t="s">
        <v>322</v>
      </c>
      <c r="I301" s="81" t="s">
        <v>214</v>
      </c>
      <c r="J301" s="104">
        <v>1968</v>
      </c>
      <c r="K301" s="33">
        <f t="shared" si="38"/>
        <v>58</v>
      </c>
      <c r="L301" s="31" t="str">
        <f t="shared" si="39"/>
        <v>OK</v>
      </c>
      <c r="M301" s="103" t="s">
        <v>239</v>
      </c>
    </row>
    <row r="302" spans="1:13" x14ac:dyDescent="0.2">
      <c r="A302" s="99" t="s">
        <v>842</v>
      </c>
      <c r="B302" s="127" t="s">
        <v>1030</v>
      </c>
      <c r="C302" s="127" t="s">
        <v>1031</v>
      </c>
      <c r="D302" s="36" t="s">
        <v>129</v>
      </c>
      <c r="E302" s="101"/>
      <c r="F302" s="31" t="str">
        <f t="shared" si="35"/>
        <v>う４８</v>
      </c>
      <c r="G302" s="31" t="str">
        <f t="shared" si="36"/>
        <v>村川庸子</v>
      </c>
      <c r="H302" s="36" t="s">
        <v>322</v>
      </c>
      <c r="I302" s="81" t="s">
        <v>214</v>
      </c>
      <c r="J302" s="104">
        <v>1969</v>
      </c>
      <c r="K302" s="33">
        <f t="shared" si="38"/>
        <v>57</v>
      </c>
      <c r="L302" s="31" t="str">
        <f t="shared" si="39"/>
        <v>OK</v>
      </c>
      <c r="M302" s="103" t="s">
        <v>349</v>
      </c>
    </row>
    <row r="303" spans="1:13" x14ac:dyDescent="0.2">
      <c r="A303" s="99" t="s">
        <v>843</v>
      </c>
      <c r="B303" s="127" t="s">
        <v>1032</v>
      </c>
      <c r="C303" s="127" t="s">
        <v>1033</v>
      </c>
      <c r="D303" s="36" t="s">
        <v>129</v>
      </c>
      <c r="E303" s="131"/>
      <c r="F303" s="31" t="str">
        <f t="shared" si="35"/>
        <v>う４９</v>
      </c>
      <c r="G303" s="31" t="str">
        <f t="shared" si="36"/>
        <v>古株淳子</v>
      </c>
      <c r="H303" s="36" t="s">
        <v>322</v>
      </c>
      <c r="I303" s="81" t="s">
        <v>214</v>
      </c>
      <c r="J303" s="132">
        <v>1968</v>
      </c>
      <c r="K303" s="33">
        <f t="shared" si="38"/>
        <v>58</v>
      </c>
      <c r="L303" s="31" t="str">
        <f t="shared" si="39"/>
        <v>OK</v>
      </c>
      <c r="M303" s="133" t="s">
        <v>319</v>
      </c>
    </row>
    <row r="304" spans="1:13" ht="14" x14ac:dyDescent="0.2">
      <c r="A304" s="99" t="s">
        <v>844</v>
      </c>
      <c r="B304" s="134" t="s">
        <v>832</v>
      </c>
      <c r="C304" s="134" t="s">
        <v>845</v>
      </c>
      <c r="D304" s="36" t="s">
        <v>129</v>
      </c>
      <c r="E304" s="108"/>
      <c r="F304" s="31" t="str">
        <f t="shared" si="35"/>
        <v>う５０</v>
      </c>
      <c r="G304" s="34" t="str">
        <f t="shared" si="36"/>
        <v>原田洋子</v>
      </c>
      <c r="H304" s="36" t="s">
        <v>322</v>
      </c>
      <c r="I304" s="80" t="s">
        <v>214</v>
      </c>
      <c r="J304" s="119">
        <v>1976</v>
      </c>
      <c r="K304" s="33">
        <f t="shared" si="38"/>
        <v>50</v>
      </c>
      <c r="L304" s="72" t="str">
        <f t="shared" ref="L304:L310" si="40">IF(G304="","",IF(COUNTIF($G$52:$G$471,G304)&gt;1,"2重登録","OK"))</f>
        <v>OK</v>
      </c>
      <c r="M304" s="120" t="s">
        <v>220</v>
      </c>
    </row>
    <row r="305" spans="1:13" ht="14" x14ac:dyDescent="0.2">
      <c r="A305" s="99" t="s">
        <v>846</v>
      </c>
      <c r="B305" s="134" t="s">
        <v>847</v>
      </c>
      <c r="C305" s="134" t="s">
        <v>341</v>
      </c>
      <c r="D305" s="36" t="s">
        <v>129</v>
      </c>
      <c r="E305" s="108"/>
      <c r="F305" s="31" t="str">
        <f t="shared" si="35"/>
        <v>う５１</v>
      </c>
      <c r="G305" s="34" t="str">
        <f t="shared" si="36"/>
        <v>小川陽子</v>
      </c>
      <c r="H305" s="36" t="s">
        <v>322</v>
      </c>
      <c r="I305" s="80" t="s">
        <v>214</v>
      </c>
      <c r="J305" s="119">
        <v>1971</v>
      </c>
      <c r="K305" s="33">
        <f t="shared" si="38"/>
        <v>55</v>
      </c>
      <c r="L305" s="72" t="str">
        <f t="shared" si="40"/>
        <v>OK</v>
      </c>
      <c r="M305" s="120" t="s">
        <v>220</v>
      </c>
    </row>
    <row r="306" spans="1:13" ht="14" x14ac:dyDescent="0.2">
      <c r="A306" s="99" t="s">
        <v>848</v>
      </c>
      <c r="B306" s="134" t="s">
        <v>302</v>
      </c>
      <c r="C306" s="134" t="s">
        <v>305</v>
      </c>
      <c r="D306" s="36" t="s">
        <v>129</v>
      </c>
      <c r="E306" s="108"/>
      <c r="F306" s="31" t="str">
        <f t="shared" si="35"/>
        <v>う５２</v>
      </c>
      <c r="G306" s="34" t="str">
        <f t="shared" si="36"/>
        <v>山口千恵</v>
      </c>
      <c r="H306" s="36" t="s">
        <v>322</v>
      </c>
      <c r="I306" s="80" t="s">
        <v>214</v>
      </c>
      <c r="J306" s="119">
        <v>1978</v>
      </c>
      <c r="K306" s="33">
        <f t="shared" si="38"/>
        <v>48</v>
      </c>
      <c r="L306" s="72" t="str">
        <f t="shared" si="40"/>
        <v>OK</v>
      </c>
      <c r="M306" s="120" t="s">
        <v>211</v>
      </c>
    </row>
    <row r="307" spans="1:13" ht="14" x14ac:dyDescent="0.2">
      <c r="A307" s="99" t="s">
        <v>849</v>
      </c>
      <c r="B307" s="134" t="s">
        <v>290</v>
      </c>
      <c r="C307" s="134" t="s">
        <v>850</v>
      </c>
      <c r="D307" s="36" t="s">
        <v>129</v>
      </c>
      <c r="E307" s="90" t="s">
        <v>724</v>
      </c>
      <c r="F307" s="31" t="str">
        <f t="shared" si="35"/>
        <v>う５３</v>
      </c>
      <c r="G307" s="34" t="str">
        <f>B307&amp;C307</f>
        <v>森心奈</v>
      </c>
      <c r="H307" s="36" t="s">
        <v>322</v>
      </c>
      <c r="I307" s="80" t="s">
        <v>214</v>
      </c>
      <c r="J307" s="119">
        <v>2013</v>
      </c>
      <c r="K307" s="33">
        <f t="shared" si="38"/>
        <v>13</v>
      </c>
      <c r="L307" s="72" t="str">
        <f t="shared" si="40"/>
        <v>OK</v>
      </c>
      <c r="M307" s="120" t="s">
        <v>276</v>
      </c>
    </row>
    <row r="308" spans="1:13" x14ac:dyDescent="0.55000000000000004">
      <c r="A308" s="99" t="s">
        <v>851</v>
      </c>
      <c r="B308" s="42" t="s">
        <v>852</v>
      </c>
      <c r="C308" s="42" t="s">
        <v>853</v>
      </c>
      <c r="D308" s="36" t="s">
        <v>129</v>
      </c>
      <c r="E308" s="35"/>
      <c r="F308" s="31" t="str">
        <f t="shared" si="35"/>
        <v>う５４</v>
      </c>
      <c r="G308" s="28" t="str">
        <f>B308&amp;C308</f>
        <v>河野由子</v>
      </c>
      <c r="H308" s="36" t="s">
        <v>322</v>
      </c>
      <c r="I308" s="80" t="s">
        <v>214</v>
      </c>
      <c r="J308" s="40">
        <v>1961</v>
      </c>
      <c r="K308" s="43">
        <f t="shared" si="38"/>
        <v>65</v>
      </c>
      <c r="L308" s="28" t="str">
        <f t="shared" si="40"/>
        <v>OK</v>
      </c>
      <c r="M308" s="28" t="s">
        <v>220</v>
      </c>
    </row>
    <row r="309" spans="1:13" x14ac:dyDescent="0.55000000000000004">
      <c r="A309" s="99" t="s">
        <v>947</v>
      </c>
      <c r="B309" s="28" t="s">
        <v>634</v>
      </c>
      <c r="C309" s="28" t="s">
        <v>1034</v>
      </c>
      <c r="D309" s="36" t="s">
        <v>129</v>
      </c>
      <c r="E309" s="35"/>
      <c r="F309" s="31" t="str">
        <f t="shared" si="35"/>
        <v>う５５</v>
      </c>
      <c r="G309" s="28" t="str">
        <f>B309&amp;C309</f>
        <v>中島大輔</v>
      </c>
      <c r="H309" s="36" t="s">
        <v>322</v>
      </c>
      <c r="I309" s="145" t="s">
        <v>234</v>
      </c>
      <c r="J309" s="40">
        <v>1984</v>
      </c>
      <c r="K309" s="43">
        <f t="shared" si="38"/>
        <v>42</v>
      </c>
      <c r="L309" s="28" t="str">
        <f t="shared" si="40"/>
        <v>OK</v>
      </c>
      <c r="M309" s="28" t="s">
        <v>206</v>
      </c>
    </row>
    <row r="310" spans="1:13" x14ac:dyDescent="0.55000000000000004">
      <c r="A310" s="99" t="s">
        <v>1035</v>
      </c>
      <c r="B310" s="28" t="s">
        <v>1036</v>
      </c>
      <c r="C310" s="28" t="s">
        <v>1037</v>
      </c>
      <c r="D310" s="36" t="s">
        <v>129</v>
      </c>
      <c r="E310" s="35"/>
      <c r="F310" s="31" t="str">
        <f t="shared" si="35"/>
        <v>う５６</v>
      </c>
      <c r="G310" s="28" t="str">
        <f>B310&amp;C310</f>
        <v>袖岡毅志</v>
      </c>
      <c r="H310" s="36" t="s">
        <v>322</v>
      </c>
      <c r="I310" s="145" t="s">
        <v>234</v>
      </c>
      <c r="J310" s="40">
        <v>1972</v>
      </c>
      <c r="K310" s="43">
        <f t="shared" si="38"/>
        <v>54</v>
      </c>
      <c r="L310" s="28" t="str">
        <f t="shared" si="40"/>
        <v>OK</v>
      </c>
      <c r="M310" s="28" t="s">
        <v>206</v>
      </c>
    </row>
    <row r="311" spans="1:13" x14ac:dyDescent="0.2">
      <c r="A311" s="146"/>
      <c r="B311" s="70">
        <v>10</v>
      </c>
      <c r="C311" s="95"/>
      <c r="D311" s="135" t="s">
        <v>1170</v>
      </c>
      <c r="E311" s="25"/>
      <c r="F311" s="44"/>
      <c r="G311" s="44"/>
      <c r="H311" s="135"/>
      <c r="I311" s="44"/>
      <c r="J311" s="136"/>
      <c r="K311" s="33" t="str">
        <f t="shared" si="38"/>
        <v/>
      </c>
      <c r="L311" s="44"/>
      <c r="M311" s="137"/>
    </row>
    <row r="312" spans="1:13" x14ac:dyDescent="0.2">
      <c r="A312" s="28" t="s">
        <v>854</v>
      </c>
      <c r="B312" s="81" t="s">
        <v>855</v>
      </c>
      <c r="C312" s="81" t="s">
        <v>856</v>
      </c>
      <c r="D312" s="29" t="s">
        <v>857</v>
      </c>
      <c r="E312" s="30"/>
      <c r="F312" s="31" t="str">
        <f t="shared" ref="F312:F321" si="41">A312</f>
        <v>た０１</v>
      </c>
      <c r="G312" s="31" t="str">
        <f>B312&amp;C312</f>
        <v>川瀬清子</v>
      </c>
      <c r="H312" s="31" t="str">
        <f t="shared" ref="H312:H321" si="42">D312</f>
        <v>建部TC</v>
      </c>
      <c r="I312" s="81" t="s">
        <v>214</v>
      </c>
      <c r="J312" s="32">
        <v>1969</v>
      </c>
      <c r="K312" s="33">
        <f t="shared" si="38"/>
        <v>57</v>
      </c>
      <c r="L312" s="31" t="str">
        <f t="shared" ref="L312:L321" si="43">IF(G312="","",IF(COUNTIF($G$4:$G$109,G312)&gt;1,"2重登録","OK"))</f>
        <v>OK</v>
      </c>
      <c r="M312" s="82" t="s">
        <v>242</v>
      </c>
    </row>
    <row r="313" spans="1:13" x14ac:dyDescent="0.2">
      <c r="A313" s="31" t="s">
        <v>858</v>
      </c>
      <c r="B313" s="31" t="s">
        <v>229</v>
      </c>
      <c r="C313" s="31" t="s">
        <v>859</v>
      </c>
      <c r="D313" s="29" t="s">
        <v>857</v>
      </c>
      <c r="E313" s="30"/>
      <c r="F313" s="31" t="str">
        <f t="shared" si="41"/>
        <v>た０２</v>
      </c>
      <c r="G313" s="31" t="str">
        <f t="shared" ref="G313:G321" si="44">B313&amp;C313</f>
        <v>中村雅宣</v>
      </c>
      <c r="H313" s="31" t="str">
        <f t="shared" si="42"/>
        <v>建部TC</v>
      </c>
      <c r="I313" s="31" t="s">
        <v>234</v>
      </c>
      <c r="J313" s="34">
        <v>1978</v>
      </c>
      <c r="K313" s="33">
        <f t="shared" si="38"/>
        <v>48</v>
      </c>
      <c r="L313" s="31" t="str">
        <f t="shared" si="43"/>
        <v>OK</v>
      </c>
      <c r="M313" s="82" t="s">
        <v>242</v>
      </c>
    </row>
    <row r="314" spans="1:13" x14ac:dyDescent="0.2">
      <c r="A314" s="31" t="s">
        <v>860</v>
      </c>
      <c r="B314" s="29" t="s">
        <v>861</v>
      </c>
      <c r="C314" s="29" t="s">
        <v>862</v>
      </c>
      <c r="D314" s="29" t="s">
        <v>857</v>
      </c>
      <c r="E314" s="30"/>
      <c r="F314" s="31" t="str">
        <f t="shared" si="41"/>
        <v>た０３</v>
      </c>
      <c r="G314" s="31" t="str">
        <f t="shared" si="44"/>
        <v>村地直也</v>
      </c>
      <c r="H314" s="31" t="str">
        <f t="shared" si="42"/>
        <v>建部TC</v>
      </c>
      <c r="I314" s="31" t="s">
        <v>234</v>
      </c>
      <c r="J314" s="32">
        <v>1989</v>
      </c>
      <c r="K314" s="33">
        <f t="shared" si="38"/>
        <v>37</v>
      </c>
      <c r="L314" s="31" t="str">
        <f t="shared" si="43"/>
        <v>OK</v>
      </c>
      <c r="M314" s="82" t="s">
        <v>242</v>
      </c>
    </row>
    <row r="315" spans="1:13" x14ac:dyDescent="0.2">
      <c r="A315" s="28" t="s">
        <v>948</v>
      </c>
      <c r="B315" s="81" t="s">
        <v>863</v>
      </c>
      <c r="C315" s="81" t="s">
        <v>213</v>
      </c>
      <c r="D315" s="29" t="s">
        <v>857</v>
      </c>
      <c r="E315" s="30"/>
      <c r="F315" s="31" t="str">
        <f t="shared" si="41"/>
        <v>た０４</v>
      </c>
      <c r="G315" s="31" t="str">
        <f t="shared" si="44"/>
        <v>小梶優子</v>
      </c>
      <c r="H315" s="31" t="str">
        <f t="shared" si="42"/>
        <v>建部TC</v>
      </c>
      <c r="I315" s="81" t="s">
        <v>214</v>
      </c>
      <c r="J315" s="34">
        <v>1974</v>
      </c>
      <c r="K315" s="33">
        <f t="shared" si="38"/>
        <v>52</v>
      </c>
      <c r="L315" s="31" t="str">
        <f t="shared" si="43"/>
        <v>OK</v>
      </c>
      <c r="M315" s="82" t="s">
        <v>242</v>
      </c>
    </row>
    <row r="316" spans="1:13" x14ac:dyDescent="0.2">
      <c r="A316" s="31" t="s">
        <v>949</v>
      </c>
      <c r="B316" s="81" t="s">
        <v>864</v>
      </c>
      <c r="C316" s="81" t="s">
        <v>865</v>
      </c>
      <c r="D316" s="29" t="s">
        <v>857</v>
      </c>
      <c r="E316" s="35"/>
      <c r="F316" s="31" t="str">
        <f t="shared" si="41"/>
        <v>た０５</v>
      </c>
      <c r="G316" s="31" t="str">
        <f t="shared" si="44"/>
        <v>井原早苗</v>
      </c>
      <c r="H316" s="31" t="str">
        <f t="shared" si="42"/>
        <v>建部TC</v>
      </c>
      <c r="I316" s="81" t="s">
        <v>214</v>
      </c>
      <c r="J316" s="32">
        <v>1967</v>
      </c>
      <c r="K316" s="33">
        <f t="shared" si="38"/>
        <v>59</v>
      </c>
      <c r="L316" s="31" t="str">
        <f t="shared" si="43"/>
        <v>OK</v>
      </c>
      <c r="M316" s="31" t="s">
        <v>239</v>
      </c>
    </row>
    <row r="317" spans="1:13" x14ac:dyDescent="0.2">
      <c r="A317" s="31" t="s">
        <v>950</v>
      </c>
      <c r="B317" s="36" t="s">
        <v>866</v>
      </c>
      <c r="C317" s="36" t="s">
        <v>867</v>
      </c>
      <c r="D317" s="29" t="s">
        <v>857</v>
      </c>
      <c r="E317" s="30"/>
      <c r="F317" s="31" t="str">
        <f t="shared" si="41"/>
        <v>た０６</v>
      </c>
      <c r="G317" s="31" t="str">
        <f t="shared" si="44"/>
        <v>坂上治謙</v>
      </c>
      <c r="H317" s="31" t="str">
        <f t="shared" si="42"/>
        <v>建部TC</v>
      </c>
      <c r="I317" s="31" t="s">
        <v>234</v>
      </c>
      <c r="J317" s="32">
        <v>1973</v>
      </c>
      <c r="K317" s="33">
        <f t="shared" si="38"/>
        <v>53</v>
      </c>
      <c r="L317" s="31" t="str">
        <f t="shared" si="43"/>
        <v>OK</v>
      </c>
      <c r="M317" s="31" t="s">
        <v>239</v>
      </c>
    </row>
    <row r="318" spans="1:13" x14ac:dyDescent="0.2">
      <c r="A318" s="28" t="s">
        <v>951</v>
      </c>
      <c r="B318" s="81" t="s">
        <v>868</v>
      </c>
      <c r="C318" s="81" t="s">
        <v>869</v>
      </c>
      <c r="D318" s="29" t="s">
        <v>857</v>
      </c>
      <c r="E318" s="30"/>
      <c r="F318" s="31" t="str">
        <f t="shared" si="41"/>
        <v>た０７</v>
      </c>
      <c r="G318" s="31" t="str">
        <f t="shared" si="44"/>
        <v>川尻実千代</v>
      </c>
      <c r="H318" s="31" t="str">
        <f t="shared" si="42"/>
        <v>建部TC</v>
      </c>
      <c r="I318" s="81" t="s">
        <v>214</v>
      </c>
      <c r="J318" s="32">
        <v>1976</v>
      </c>
      <c r="K318" s="33">
        <f t="shared" si="38"/>
        <v>50</v>
      </c>
      <c r="L318" s="31" t="str">
        <f t="shared" si="43"/>
        <v>OK</v>
      </c>
      <c r="M318" s="82" t="s">
        <v>242</v>
      </c>
    </row>
    <row r="319" spans="1:13" x14ac:dyDescent="0.2">
      <c r="A319" s="31" t="s">
        <v>952</v>
      </c>
      <c r="B319" s="31" t="s">
        <v>870</v>
      </c>
      <c r="C319" s="31" t="s">
        <v>871</v>
      </c>
      <c r="D319" s="29" t="s">
        <v>857</v>
      </c>
      <c r="E319" s="30"/>
      <c r="F319" s="31" t="str">
        <f t="shared" si="41"/>
        <v>た０８</v>
      </c>
      <c r="G319" s="31" t="str">
        <f t="shared" si="44"/>
        <v>増山浩明</v>
      </c>
      <c r="H319" s="31" t="str">
        <f t="shared" si="42"/>
        <v>建部TC</v>
      </c>
      <c r="I319" s="31" t="s">
        <v>234</v>
      </c>
      <c r="J319" s="34">
        <v>1965</v>
      </c>
      <c r="K319" s="33">
        <f t="shared" si="38"/>
        <v>61</v>
      </c>
      <c r="L319" s="31" t="str">
        <f t="shared" si="43"/>
        <v>OK</v>
      </c>
      <c r="M319" s="82" t="s">
        <v>242</v>
      </c>
    </row>
    <row r="320" spans="1:13" x14ac:dyDescent="0.2">
      <c r="A320" s="31" t="s">
        <v>953</v>
      </c>
      <c r="B320" s="31" t="s">
        <v>872</v>
      </c>
      <c r="C320" s="31" t="s">
        <v>873</v>
      </c>
      <c r="D320" s="29" t="s">
        <v>857</v>
      </c>
      <c r="E320" s="30"/>
      <c r="F320" s="31" t="str">
        <f t="shared" si="41"/>
        <v>た０９</v>
      </c>
      <c r="G320" s="31" t="str">
        <f t="shared" si="44"/>
        <v>刈谷佳宏</v>
      </c>
      <c r="H320" s="31" t="str">
        <f t="shared" si="42"/>
        <v>建部TC</v>
      </c>
      <c r="I320" s="31" t="s">
        <v>234</v>
      </c>
      <c r="J320" s="32">
        <v>1959</v>
      </c>
      <c r="K320" s="33">
        <f t="shared" si="38"/>
        <v>67</v>
      </c>
      <c r="L320" s="31" t="str">
        <f t="shared" si="43"/>
        <v>OK</v>
      </c>
      <c r="M320" s="82" t="s">
        <v>242</v>
      </c>
    </row>
    <row r="321" spans="1:13" x14ac:dyDescent="0.2">
      <c r="A321" s="28" t="s">
        <v>954</v>
      </c>
      <c r="B321" s="31" t="s">
        <v>1038</v>
      </c>
      <c r="C321" s="31" t="s">
        <v>1039</v>
      </c>
      <c r="D321" s="29" t="s">
        <v>857</v>
      </c>
      <c r="E321" s="30"/>
      <c r="F321" s="31" t="str">
        <f t="shared" si="41"/>
        <v>た１０</v>
      </c>
      <c r="G321" s="31" t="str">
        <f t="shared" si="44"/>
        <v>上川かの子</v>
      </c>
      <c r="H321" s="31" t="str">
        <f t="shared" si="42"/>
        <v>建部TC</v>
      </c>
      <c r="I321" s="81" t="s">
        <v>214</v>
      </c>
      <c r="J321" s="32">
        <v>1976</v>
      </c>
      <c r="K321" s="33">
        <f t="shared" si="38"/>
        <v>50</v>
      </c>
      <c r="L321" s="31" t="str">
        <f t="shared" si="43"/>
        <v>OK</v>
      </c>
      <c r="M321" s="31" t="s">
        <v>203</v>
      </c>
    </row>
    <row r="322" spans="1:13" x14ac:dyDescent="0.2">
      <c r="A322" s="146"/>
      <c r="B322" s="70">
        <v>11</v>
      </c>
      <c r="C322" s="95"/>
      <c r="D322" s="135" t="s">
        <v>874</v>
      </c>
      <c r="E322" s="25"/>
      <c r="F322" s="44"/>
      <c r="G322" s="44"/>
      <c r="H322" s="135"/>
      <c r="I322" s="44"/>
      <c r="J322" s="136"/>
      <c r="K322" s="33"/>
      <c r="L322" s="44"/>
      <c r="M322" s="137"/>
    </row>
    <row r="323" spans="1:13" x14ac:dyDescent="0.2">
      <c r="A323" s="31" t="s">
        <v>1040</v>
      </c>
      <c r="B323" s="29" t="s">
        <v>1041</v>
      </c>
      <c r="C323" s="29" t="s">
        <v>1042</v>
      </c>
      <c r="D323" s="29" t="s">
        <v>875</v>
      </c>
      <c r="E323" s="39" t="s">
        <v>437</v>
      </c>
      <c r="F323" s="31" t="str">
        <f t="shared" ref="F323:F340" si="45">A323</f>
        <v>ぷ０１</v>
      </c>
      <c r="G323" s="31" t="str">
        <f t="shared" ref="G323:G337" si="46">B323&amp;C323</f>
        <v>吉田知司</v>
      </c>
      <c r="H323" s="31" t="s">
        <v>876</v>
      </c>
      <c r="I323" s="31" t="s">
        <v>234</v>
      </c>
      <c r="J323" s="32">
        <v>1948</v>
      </c>
      <c r="K323" s="33">
        <f>IF(J323="","",(2026-J323))</f>
        <v>78</v>
      </c>
      <c r="L323" s="89" t="str">
        <f t="shared" ref="L323:L372" si="47">IF(G323="","",IF(COUNTIF($G$8:$G$422,G323)&gt;1,"2重登録","OK"))</f>
        <v>OK</v>
      </c>
      <c r="M323" s="82" t="s">
        <v>242</v>
      </c>
    </row>
    <row r="324" spans="1:13" x14ac:dyDescent="0.2">
      <c r="A324" s="31" t="s">
        <v>877</v>
      </c>
      <c r="B324" s="29" t="s">
        <v>1043</v>
      </c>
      <c r="C324" s="29" t="s">
        <v>1044</v>
      </c>
      <c r="D324" s="29" t="s">
        <v>875</v>
      </c>
      <c r="E324" s="30"/>
      <c r="F324" s="31" t="str">
        <f t="shared" si="45"/>
        <v>ぷ０２</v>
      </c>
      <c r="G324" s="31" t="str">
        <f t="shared" si="46"/>
        <v>一丸征功</v>
      </c>
      <c r="H324" s="31" t="s">
        <v>876</v>
      </c>
      <c r="I324" s="31" t="s">
        <v>234</v>
      </c>
      <c r="J324" s="32">
        <v>1960</v>
      </c>
      <c r="K324" s="33">
        <f t="shared" ref="K324:K340" si="48">IF(J324="","",(2026-J324))</f>
        <v>66</v>
      </c>
      <c r="L324" s="89" t="str">
        <f t="shared" si="47"/>
        <v>OK</v>
      </c>
      <c r="M324" s="31" t="s">
        <v>239</v>
      </c>
    </row>
    <row r="325" spans="1:13" x14ac:dyDescent="0.2">
      <c r="A325" s="31" t="s">
        <v>117</v>
      </c>
      <c r="B325" s="36" t="s">
        <v>1045</v>
      </c>
      <c r="C325" s="36" t="s">
        <v>1046</v>
      </c>
      <c r="D325" s="29" t="s">
        <v>875</v>
      </c>
      <c r="E325" s="39" t="s">
        <v>437</v>
      </c>
      <c r="F325" s="31" t="str">
        <f t="shared" si="45"/>
        <v>ぷ０３</v>
      </c>
      <c r="G325" s="31" t="str">
        <f t="shared" si="46"/>
        <v>青井亘</v>
      </c>
      <c r="H325" s="31" t="s">
        <v>876</v>
      </c>
      <c r="I325" s="31" t="s">
        <v>234</v>
      </c>
      <c r="J325" s="32">
        <v>1954</v>
      </c>
      <c r="K325" s="33">
        <f t="shared" si="48"/>
        <v>72</v>
      </c>
      <c r="L325" s="89" t="str">
        <f t="shared" si="47"/>
        <v>OK</v>
      </c>
      <c r="M325" s="31" t="s">
        <v>239</v>
      </c>
    </row>
    <row r="326" spans="1:13" x14ac:dyDescent="0.2">
      <c r="A326" s="31" t="s">
        <v>118</v>
      </c>
      <c r="B326" s="81" t="s">
        <v>1047</v>
      </c>
      <c r="C326" s="81" t="s">
        <v>1048</v>
      </c>
      <c r="D326" s="29" t="s">
        <v>875</v>
      </c>
      <c r="E326" s="39" t="s">
        <v>437</v>
      </c>
      <c r="F326" s="31" t="str">
        <f t="shared" si="45"/>
        <v>ぷ０４</v>
      </c>
      <c r="G326" s="81" t="str">
        <f t="shared" si="46"/>
        <v>澤井恵子</v>
      </c>
      <c r="H326" s="31" t="s">
        <v>876</v>
      </c>
      <c r="I326" s="81" t="s">
        <v>214</v>
      </c>
      <c r="J326" s="32">
        <v>1948</v>
      </c>
      <c r="K326" s="33">
        <f t="shared" si="48"/>
        <v>78</v>
      </c>
      <c r="L326" s="89" t="str">
        <f t="shared" si="47"/>
        <v>OK</v>
      </c>
      <c r="M326" s="81" t="s">
        <v>242</v>
      </c>
    </row>
    <row r="327" spans="1:13" x14ac:dyDescent="0.2">
      <c r="A327" s="31" t="s">
        <v>119</v>
      </c>
      <c r="B327" s="31" t="s">
        <v>1049</v>
      </c>
      <c r="C327" s="31" t="s">
        <v>1050</v>
      </c>
      <c r="D327" s="29" t="s">
        <v>875</v>
      </c>
      <c r="E327" s="39" t="s">
        <v>437</v>
      </c>
      <c r="F327" s="31" t="str">
        <f t="shared" si="45"/>
        <v>ぷ０５</v>
      </c>
      <c r="G327" s="31" t="str">
        <f t="shared" si="46"/>
        <v>関弘次</v>
      </c>
      <c r="H327" s="31" t="s">
        <v>876</v>
      </c>
      <c r="I327" s="31" t="s">
        <v>234</v>
      </c>
      <c r="J327" s="34">
        <v>1956</v>
      </c>
      <c r="K327" s="33">
        <f t="shared" si="48"/>
        <v>70</v>
      </c>
      <c r="L327" s="89" t="str">
        <f t="shared" si="47"/>
        <v>OK</v>
      </c>
      <c r="M327" s="31" t="s">
        <v>1051</v>
      </c>
    </row>
    <row r="328" spans="1:13" x14ac:dyDescent="0.2">
      <c r="A328" s="31" t="s">
        <v>120</v>
      </c>
      <c r="B328" s="29" t="s">
        <v>1052</v>
      </c>
      <c r="C328" s="29" t="s">
        <v>1053</v>
      </c>
      <c r="D328" s="29" t="s">
        <v>875</v>
      </c>
      <c r="E328" s="39" t="s">
        <v>437</v>
      </c>
      <c r="F328" s="31" t="str">
        <f t="shared" si="45"/>
        <v>ぷ０６</v>
      </c>
      <c r="G328" s="31" t="str">
        <f t="shared" si="46"/>
        <v>但中昭三</v>
      </c>
      <c r="H328" s="31" t="s">
        <v>876</v>
      </c>
      <c r="I328" s="31" t="s">
        <v>234</v>
      </c>
      <c r="J328" s="32">
        <v>1955</v>
      </c>
      <c r="K328" s="33">
        <f t="shared" si="48"/>
        <v>71</v>
      </c>
      <c r="L328" s="89" t="str">
        <f t="shared" si="47"/>
        <v>OK</v>
      </c>
      <c r="M328" s="31" t="s">
        <v>1051</v>
      </c>
    </row>
    <row r="329" spans="1:13" x14ac:dyDescent="0.2">
      <c r="A329" s="31" t="s">
        <v>121</v>
      </c>
      <c r="B329" s="125" t="s">
        <v>1054</v>
      </c>
      <c r="C329" s="125" t="s">
        <v>987</v>
      </c>
      <c r="D329" s="29" t="s">
        <v>875</v>
      </c>
      <c r="E329" s="30"/>
      <c r="F329" s="31" t="str">
        <f t="shared" si="45"/>
        <v>ぷ０７</v>
      </c>
      <c r="G329" s="81" t="str">
        <f t="shared" si="46"/>
        <v>松田順子</v>
      </c>
      <c r="H329" s="31" t="s">
        <v>876</v>
      </c>
      <c r="I329" s="81" t="s">
        <v>214</v>
      </c>
      <c r="J329" s="32">
        <v>1965</v>
      </c>
      <c r="K329" s="33">
        <f t="shared" si="48"/>
        <v>61</v>
      </c>
      <c r="L329" s="89" t="str">
        <f t="shared" si="47"/>
        <v>OK</v>
      </c>
      <c r="M329" s="82" t="s">
        <v>242</v>
      </c>
    </row>
    <row r="330" spans="1:13" x14ac:dyDescent="0.2">
      <c r="A330" s="31" t="s">
        <v>122</v>
      </c>
      <c r="B330" s="81" t="s">
        <v>1055</v>
      </c>
      <c r="C330" s="81" t="s">
        <v>845</v>
      </c>
      <c r="D330" s="29" t="s">
        <v>876</v>
      </c>
      <c r="E330" s="39" t="s">
        <v>437</v>
      </c>
      <c r="F330" s="31" t="str">
        <f t="shared" si="45"/>
        <v>ぷ０８</v>
      </c>
      <c r="G330" s="81" t="str">
        <f t="shared" si="46"/>
        <v>森谷洋子</v>
      </c>
      <c r="H330" s="31" t="s">
        <v>876</v>
      </c>
      <c r="I330" s="81" t="s">
        <v>214</v>
      </c>
      <c r="J330" s="32">
        <v>1951</v>
      </c>
      <c r="K330" s="33">
        <f t="shared" si="48"/>
        <v>75</v>
      </c>
      <c r="L330" s="89" t="str">
        <f t="shared" si="47"/>
        <v>OK</v>
      </c>
      <c r="M330" s="31" t="s">
        <v>1051</v>
      </c>
    </row>
    <row r="331" spans="1:13" x14ac:dyDescent="0.2">
      <c r="A331" s="31" t="s">
        <v>123</v>
      </c>
      <c r="B331" s="29" t="s">
        <v>1056</v>
      </c>
      <c r="C331" s="29" t="s">
        <v>1057</v>
      </c>
      <c r="D331" s="29" t="s">
        <v>875</v>
      </c>
      <c r="F331" s="31" t="str">
        <f t="shared" si="45"/>
        <v>ぷ０９</v>
      </c>
      <c r="G331" s="31" t="str">
        <f t="shared" si="46"/>
        <v>山形公平</v>
      </c>
      <c r="H331" s="31" t="s">
        <v>876</v>
      </c>
      <c r="I331" s="31" t="s">
        <v>234</v>
      </c>
      <c r="J331" s="32">
        <v>1957</v>
      </c>
      <c r="K331" s="33">
        <f t="shared" si="48"/>
        <v>69</v>
      </c>
      <c r="L331" s="89" t="str">
        <f t="shared" si="47"/>
        <v>OK</v>
      </c>
      <c r="M331" s="82" t="s">
        <v>242</v>
      </c>
    </row>
    <row r="332" spans="1:13" x14ac:dyDescent="0.2">
      <c r="A332" s="31" t="s">
        <v>124</v>
      </c>
      <c r="B332" s="29" t="s">
        <v>1047</v>
      </c>
      <c r="C332" s="29" t="s">
        <v>899</v>
      </c>
      <c r="D332" s="29" t="s">
        <v>875</v>
      </c>
      <c r="E332" s="39" t="s">
        <v>437</v>
      </c>
      <c r="F332" s="31" t="str">
        <f t="shared" si="45"/>
        <v>ぷ１０</v>
      </c>
      <c r="G332" s="31" t="str">
        <f t="shared" si="46"/>
        <v>澤井誠</v>
      </c>
      <c r="H332" s="31" t="s">
        <v>876</v>
      </c>
      <c r="I332" s="31" t="s">
        <v>234</v>
      </c>
      <c r="J332" s="32">
        <v>1948</v>
      </c>
      <c r="K332" s="33">
        <f t="shared" si="48"/>
        <v>78</v>
      </c>
      <c r="L332" s="89" t="str">
        <f t="shared" si="47"/>
        <v>OK</v>
      </c>
      <c r="M332" s="81" t="s">
        <v>242</v>
      </c>
    </row>
    <row r="333" spans="1:13" x14ac:dyDescent="0.2">
      <c r="A333" s="31" t="s">
        <v>125</v>
      </c>
      <c r="B333" s="29" t="s">
        <v>1058</v>
      </c>
      <c r="C333" s="29" t="s">
        <v>1059</v>
      </c>
      <c r="D333" s="29" t="s">
        <v>875</v>
      </c>
      <c r="E333" s="39" t="s">
        <v>437</v>
      </c>
      <c r="F333" s="31" t="str">
        <f t="shared" si="45"/>
        <v>ぷ１１</v>
      </c>
      <c r="G333" s="31" t="str">
        <f t="shared" si="46"/>
        <v>谷口一男</v>
      </c>
      <c r="H333" s="31" t="s">
        <v>876</v>
      </c>
      <c r="I333" s="31" t="s">
        <v>234</v>
      </c>
      <c r="J333" s="32">
        <v>1947</v>
      </c>
      <c r="K333" s="33">
        <f t="shared" si="48"/>
        <v>79</v>
      </c>
      <c r="L333" s="89" t="str">
        <f t="shared" si="47"/>
        <v>OK</v>
      </c>
      <c r="M333" s="42" t="s">
        <v>242</v>
      </c>
    </row>
    <row r="334" spans="1:13" x14ac:dyDescent="0.2">
      <c r="A334" s="31" t="s">
        <v>878</v>
      </c>
      <c r="B334" s="31" t="s">
        <v>1060</v>
      </c>
      <c r="C334" s="31" t="s">
        <v>1061</v>
      </c>
      <c r="D334" s="29" t="s">
        <v>875</v>
      </c>
      <c r="E334" s="39" t="s">
        <v>437</v>
      </c>
      <c r="F334" s="31" t="str">
        <f t="shared" si="45"/>
        <v>ぷ１２</v>
      </c>
      <c r="G334" s="31" t="str">
        <f t="shared" si="46"/>
        <v>鶴田進</v>
      </c>
      <c r="H334" s="31" t="s">
        <v>876</v>
      </c>
      <c r="I334" s="31" t="s">
        <v>234</v>
      </c>
      <c r="J334" s="32">
        <v>1950</v>
      </c>
      <c r="K334" s="33">
        <f t="shared" si="48"/>
        <v>76</v>
      </c>
      <c r="L334" s="89" t="str">
        <f t="shared" si="47"/>
        <v>OK</v>
      </c>
      <c r="M334" s="31" t="s">
        <v>239</v>
      </c>
    </row>
    <row r="335" spans="1:13" x14ac:dyDescent="0.2">
      <c r="A335" s="31" t="s">
        <v>879</v>
      </c>
      <c r="B335" s="29" t="s">
        <v>1062</v>
      </c>
      <c r="C335" s="29" t="s">
        <v>894</v>
      </c>
      <c r="D335" s="29" t="s">
        <v>875</v>
      </c>
      <c r="E335" s="39" t="s">
        <v>437</v>
      </c>
      <c r="F335" s="31" t="str">
        <f t="shared" si="45"/>
        <v>ぷ１３</v>
      </c>
      <c r="G335" s="31" t="str">
        <f t="shared" si="46"/>
        <v>早川浩</v>
      </c>
      <c r="H335" s="31" t="s">
        <v>876</v>
      </c>
      <c r="I335" s="31" t="s">
        <v>234</v>
      </c>
      <c r="J335" s="32">
        <v>1951</v>
      </c>
      <c r="K335" s="33">
        <f t="shared" si="48"/>
        <v>75</v>
      </c>
      <c r="L335" s="89" t="str">
        <f t="shared" si="47"/>
        <v>OK</v>
      </c>
      <c r="M335" s="31" t="s">
        <v>239</v>
      </c>
    </row>
    <row r="336" spans="1:13" x14ac:dyDescent="0.2">
      <c r="A336" s="31" t="s">
        <v>880</v>
      </c>
      <c r="B336" s="29" t="s">
        <v>1024</v>
      </c>
      <c r="C336" s="29" t="s">
        <v>1063</v>
      </c>
      <c r="D336" s="29" t="s">
        <v>875</v>
      </c>
      <c r="F336" s="31" t="str">
        <f t="shared" si="45"/>
        <v>ぷ１４</v>
      </c>
      <c r="G336" s="31" t="str">
        <f t="shared" si="46"/>
        <v>藤田諭</v>
      </c>
      <c r="H336" s="31" t="s">
        <v>876</v>
      </c>
      <c r="I336" s="31" t="s">
        <v>234</v>
      </c>
      <c r="J336" s="32">
        <v>1957</v>
      </c>
      <c r="K336" s="33">
        <f t="shared" si="48"/>
        <v>69</v>
      </c>
      <c r="L336" s="89" t="str">
        <f t="shared" si="47"/>
        <v>OK</v>
      </c>
      <c r="M336" s="31" t="s">
        <v>239</v>
      </c>
    </row>
    <row r="337" spans="1:13" x14ac:dyDescent="0.2">
      <c r="A337" s="31" t="s">
        <v>881</v>
      </c>
      <c r="B337" s="31" t="s">
        <v>1064</v>
      </c>
      <c r="C337" s="31" t="s">
        <v>1065</v>
      </c>
      <c r="D337" s="29" t="s">
        <v>875</v>
      </c>
      <c r="E337" s="39" t="s">
        <v>437</v>
      </c>
      <c r="F337" s="31" t="str">
        <f t="shared" si="45"/>
        <v>ぷ１５</v>
      </c>
      <c r="G337" s="31" t="str">
        <f t="shared" si="46"/>
        <v>堀川敬児</v>
      </c>
      <c r="H337" s="31" t="s">
        <v>876</v>
      </c>
      <c r="I337" s="31" t="s">
        <v>234</v>
      </c>
      <c r="J337" s="32">
        <v>1952</v>
      </c>
      <c r="K337" s="33">
        <f t="shared" si="48"/>
        <v>74</v>
      </c>
      <c r="L337" s="89" t="str">
        <f t="shared" si="47"/>
        <v>OK</v>
      </c>
      <c r="M337" s="31" t="s">
        <v>239</v>
      </c>
    </row>
    <row r="338" spans="1:13" x14ac:dyDescent="0.2">
      <c r="A338" s="31" t="s">
        <v>882</v>
      </c>
      <c r="B338" s="28" t="s">
        <v>1066</v>
      </c>
      <c r="C338" s="28" t="s">
        <v>1067</v>
      </c>
      <c r="D338" s="29" t="s">
        <v>875</v>
      </c>
      <c r="F338" s="31" t="str">
        <f t="shared" si="45"/>
        <v>ぷ１６</v>
      </c>
      <c r="G338" s="31" t="str">
        <f>B338&amp;C338</f>
        <v>水義治</v>
      </c>
      <c r="H338" s="31" t="s">
        <v>876</v>
      </c>
      <c r="I338" s="28" t="s">
        <v>234</v>
      </c>
      <c r="J338" s="40">
        <v>1960</v>
      </c>
      <c r="K338" s="33">
        <f t="shared" si="48"/>
        <v>66</v>
      </c>
      <c r="L338" s="89" t="str">
        <f t="shared" si="47"/>
        <v>OK</v>
      </c>
      <c r="M338" s="31" t="s">
        <v>239</v>
      </c>
    </row>
    <row r="339" spans="1:13" x14ac:dyDescent="0.2">
      <c r="A339" s="31" t="s">
        <v>883</v>
      </c>
      <c r="B339" s="28" t="s">
        <v>940</v>
      </c>
      <c r="C339" s="28" t="s">
        <v>633</v>
      </c>
      <c r="D339" s="29" t="s">
        <v>875</v>
      </c>
      <c r="E339" s="39" t="s">
        <v>437</v>
      </c>
      <c r="F339" s="31" t="str">
        <f t="shared" si="45"/>
        <v>ぷ１７</v>
      </c>
      <c r="G339" s="31" t="str">
        <f>B339&amp;C339</f>
        <v>安田和彦</v>
      </c>
      <c r="H339" s="31" t="s">
        <v>876</v>
      </c>
      <c r="I339" s="28" t="s">
        <v>234</v>
      </c>
      <c r="J339" s="40">
        <v>1945</v>
      </c>
      <c r="K339" s="33">
        <f t="shared" si="48"/>
        <v>81</v>
      </c>
      <c r="L339" s="89" t="str">
        <f t="shared" si="47"/>
        <v>OK</v>
      </c>
      <c r="M339" s="31" t="s">
        <v>239</v>
      </c>
    </row>
    <row r="340" spans="1:13" x14ac:dyDescent="0.2">
      <c r="A340" s="31" t="s">
        <v>884</v>
      </c>
      <c r="B340" s="28" t="s">
        <v>1068</v>
      </c>
      <c r="C340" s="28" t="s">
        <v>1069</v>
      </c>
      <c r="D340" s="29" t="s">
        <v>875</v>
      </c>
      <c r="F340" s="31" t="str">
        <f t="shared" si="45"/>
        <v>ぷ１８</v>
      </c>
      <c r="G340" s="28" t="str">
        <f>B340&amp;C340</f>
        <v>牧村裕子</v>
      </c>
      <c r="H340" s="31" t="s">
        <v>876</v>
      </c>
      <c r="I340" s="42" t="s">
        <v>214</v>
      </c>
      <c r="J340" s="40">
        <v>1958</v>
      </c>
      <c r="K340" s="33">
        <f t="shared" si="48"/>
        <v>68</v>
      </c>
      <c r="L340" s="89" t="str">
        <f t="shared" si="47"/>
        <v>OK</v>
      </c>
      <c r="M340" s="28" t="s">
        <v>276</v>
      </c>
    </row>
    <row r="341" spans="1:13" x14ac:dyDescent="0.2">
      <c r="A341" s="146"/>
      <c r="B341" s="70">
        <v>12</v>
      </c>
      <c r="C341" s="95"/>
      <c r="D341" s="135" t="s">
        <v>885</v>
      </c>
      <c r="E341" s="25"/>
      <c r="F341" s="44"/>
      <c r="G341" s="44"/>
      <c r="H341" s="135"/>
      <c r="I341" s="44"/>
      <c r="J341" s="136"/>
      <c r="K341" s="33"/>
      <c r="L341" s="89" t="str">
        <f t="shared" si="47"/>
        <v/>
      </c>
      <c r="M341" s="137"/>
    </row>
    <row r="342" spans="1:13" x14ac:dyDescent="0.2">
      <c r="A342" s="31" t="s">
        <v>1070</v>
      </c>
      <c r="B342" s="29" t="s">
        <v>886</v>
      </c>
      <c r="C342" s="29" t="s">
        <v>887</v>
      </c>
      <c r="D342" s="29" t="s">
        <v>1071</v>
      </c>
      <c r="E342" s="39" t="s">
        <v>437</v>
      </c>
      <c r="F342" s="31" t="str">
        <f t="shared" ref="F342:F372" si="49">A342</f>
        <v>ひ０１</v>
      </c>
      <c r="G342" s="31" t="str">
        <f t="shared" ref="G342:G372" si="50">B342&amp;C342</f>
        <v>竹中徳司</v>
      </c>
      <c r="H342" s="31" t="s">
        <v>888</v>
      </c>
      <c r="I342" s="31" t="s">
        <v>234</v>
      </c>
      <c r="J342" s="32">
        <v>1955</v>
      </c>
      <c r="K342" s="33">
        <f>IF(J342="","",(2026-J342))</f>
        <v>71</v>
      </c>
      <c r="L342" s="89" t="str">
        <f t="shared" si="47"/>
        <v>OK</v>
      </c>
      <c r="M342" s="128" t="s">
        <v>242</v>
      </c>
    </row>
    <row r="343" spans="1:13" x14ac:dyDescent="0.2">
      <c r="A343" s="31" t="s">
        <v>1072</v>
      </c>
      <c r="B343" s="31" t="s">
        <v>287</v>
      </c>
      <c r="C343" s="31" t="s">
        <v>889</v>
      </c>
      <c r="D343" s="29" t="s">
        <v>1071</v>
      </c>
      <c r="E343" s="30" t="s">
        <v>437</v>
      </c>
      <c r="F343" s="31" t="str">
        <f t="shared" si="49"/>
        <v>ひ０２</v>
      </c>
      <c r="G343" s="31" t="str">
        <f t="shared" si="50"/>
        <v>南人嗣</v>
      </c>
      <c r="H343" s="31" t="s">
        <v>888</v>
      </c>
      <c r="I343" s="31" t="s">
        <v>234</v>
      </c>
      <c r="J343" s="34">
        <v>1955</v>
      </c>
      <c r="K343" s="33">
        <f t="shared" ref="K343:K348" si="51">IF(J343="","",(2026-J343))</f>
        <v>71</v>
      </c>
      <c r="L343" s="89" t="str">
        <f t="shared" si="47"/>
        <v>OK</v>
      </c>
      <c r="M343" s="128" t="s">
        <v>242</v>
      </c>
    </row>
    <row r="344" spans="1:13" x14ac:dyDescent="0.2">
      <c r="A344" s="31" t="s">
        <v>1073</v>
      </c>
      <c r="B344" s="29" t="s">
        <v>830</v>
      </c>
      <c r="C344" s="29" t="s">
        <v>890</v>
      </c>
      <c r="D344" s="29" t="s">
        <v>1071</v>
      </c>
      <c r="E344" s="30" t="s">
        <v>437</v>
      </c>
      <c r="F344" s="31" t="str">
        <f t="shared" si="49"/>
        <v>ひ０３</v>
      </c>
      <c r="G344" s="31" t="str">
        <f t="shared" si="50"/>
        <v>田中勝之</v>
      </c>
      <c r="H344" s="31" t="s">
        <v>888</v>
      </c>
      <c r="I344" s="31" t="s">
        <v>234</v>
      </c>
      <c r="J344" s="32">
        <v>1944</v>
      </c>
      <c r="K344" s="33">
        <f t="shared" si="51"/>
        <v>82</v>
      </c>
      <c r="L344" s="89" t="str">
        <f t="shared" si="47"/>
        <v>OK</v>
      </c>
      <c r="M344" s="128" t="s">
        <v>242</v>
      </c>
    </row>
    <row r="345" spans="1:13" x14ac:dyDescent="0.2">
      <c r="A345" s="31" t="s">
        <v>1074</v>
      </c>
      <c r="B345" s="36" t="s">
        <v>891</v>
      </c>
      <c r="C345" s="36" t="s">
        <v>892</v>
      </c>
      <c r="D345" s="29" t="s">
        <v>1071</v>
      </c>
      <c r="E345" s="30" t="s">
        <v>437</v>
      </c>
      <c r="F345" s="31" t="str">
        <f t="shared" si="49"/>
        <v>ひ０４</v>
      </c>
      <c r="G345" s="31" t="str">
        <f t="shared" si="50"/>
        <v>加藤昇</v>
      </c>
      <c r="H345" s="31" t="s">
        <v>888</v>
      </c>
      <c r="I345" s="31" t="s">
        <v>234</v>
      </c>
      <c r="J345" s="34">
        <v>1952</v>
      </c>
      <c r="K345" s="33">
        <f t="shared" si="51"/>
        <v>74</v>
      </c>
      <c r="L345" s="89" t="str">
        <f t="shared" si="47"/>
        <v>OK</v>
      </c>
      <c r="M345" s="128" t="s">
        <v>242</v>
      </c>
    </row>
    <row r="346" spans="1:13" x14ac:dyDescent="0.2">
      <c r="A346" s="31" t="s">
        <v>1075</v>
      </c>
      <c r="B346" s="31" t="s">
        <v>893</v>
      </c>
      <c r="C346" s="31" t="s">
        <v>894</v>
      </c>
      <c r="D346" s="29" t="s">
        <v>1071</v>
      </c>
      <c r="E346" s="30"/>
      <c r="F346" s="31" t="str">
        <f t="shared" si="49"/>
        <v>ひ０５</v>
      </c>
      <c r="G346" s="31" t="str">
        <f t="shared" si="50"/>
        <v>大木浩</v>
      </c>
      <c r="H346" s="31" t="s">
        <v>888</v>
      </c>
      <c r="I346" s="31" t="s">
        <v>234</v>
      </c>
      <c r="J346" s="32">
        <v>1963</v>
      </c>
      <c r="K346" s="33">
        <f t="shared" si="51"/>
        <v>63</v>
      </c>
      <c r="L346" s="89" t="str">
        <f t="shared" si="47"/>
        <v>OK</v>
      </c>
      <c r="M346" s="128" t="s">
        <v>242</v>
      </c>
    </row>
    <row r="347" spans="1:13" x14ac:dyDescent="0.2">
      <c r="A347" s="31" t="s">
        <v>1076</v>
      </c>
      <c r="B347" s="29" t="s">
        <v>326</v>
      </c>
      <c r="C347" s="29" t="s">
        <v>895</v>
      </c>
      <c r="D347" s="29" t="s">
        <v>1071</v>
      </c>
      <c r="E347" s="30" t="s">
        <v>437</v>
      </c>
      <c r="F347" s="31" t="str">
        <f t="shared" si="49"/>
        <v>ひ０６</v>
      </c>
      <c r="G347" s="31" t="str">
        <f t="shared" si="50"/>
        <v>片岡春巳</v>
      </c>
      <c r="H347" s="31" t="s">
        <v>888</v>
      </c>
      <c r="I347" s="31" t="s">
        <v>234</v>
      </c>
      <c r="J347" s="32">
        <v>1953</v>
      </c>
      <c r="K347" s="33">
        <f t="shared" si="51"/>
        <v>73</v>
      </c>
      <c r="L347" s="89" t="str">
        <f t="shared" si="47"/>
        <v>OK</v>
      </c>
      <c r="M347" s="128" t="s">
        <v>242</v>
      </c>
    </row>
    <row r="348" spans="1:13" x14ac:dyDescent="0.2">
      <c r="A348" s="31" t="s">
        <v>1077</v>
      </c>
      <c r="B348" s="81" t="s">
        <v>896</v>
      </c>
      <c r="C348" s="81" t="s">
        <v>897</v>
      </c>
      <c r="D348" s="29" t="s">
        <v>1071</v>
      </c>
      <c r="E348" s="30"/>
      <c r="F348" s="31" t="str">
        <f t="shared" si="49"/>
        <v>ひ０７</v>
      </c>
      <c r="G348" s="31" t="str">
        <f t="shared" si="50"/>
        <v>林雅子</v>
      </c>
      <c r="H348" s="31" t="s">
        <v>888</v>
      </c>
      <c r="I348" s="81" t="s">
        <v>214</v>
      </c>
      <c r="J348" s="34">
        <v>1963</v>
      </c>
      <c r="K348" s="33">
        <f t="shared" si="51"/>
        <v>63</v>
      </c>
      <c r="L348" s="89" t="str">
        <f t="shared" si="47"/>
        <v>OK</v>
      </c>
      <c r="M348" s="128" t="s">
        <v>242</v>
      </c>
    </row>
    <row r="349" spans="1:13" x14ac:dyDescent="0.2">
      <c r="A349" s="31" t="s">
        <v>1078</v>
      </c>
      <c r="B349" s="29" t="s">
        <v>716</v>
      </c>
      <c r="C349" s="29" t="s">
        <v>899</v>
      </c>
      <c r="D349" s="29" t="s">
        <v>1071</v>
      </c>
      <c r="E349" s="30"/>
      <c r="F349" s="31" t="str">
        <f t="shared" si="49"/>
        <v>ひ０８</v>
      </c>
      <c r="G349" s="31" t="str">
        <f t="shared" si="50"/>
        <v>小林誠</v>
      </c>
      <c r="H349" s="29" t="s">
        <v>1079</v>
      </c>
      <c r="I349" s="31" t="s">
        <v>234</v>
      </c>
      <c r="J349" s="32">
        <v>1961</v>
      </c>
      <c r="K349" s="33">
        <f>IF(J349="","",(2026-J349))</f>
        <v>65</v>
      </c>
      <c r="L349" s="89" t="str">
        <f t="shared" si="47"/>
        <v>OK</v>
      </c>
      <c r="M349" s="31" t="s">
        <v>203</v>
      </c>
    </row>
    <row r="350" spans="1:13" x14ac:dyDescent="0.2">
      <c r="A350" s="31" t="s">
        <v>1080</v>
      </c>
      <c r="B350" s="31" t="s">
        <v>716</v>
      </c>
      <c r="C350" s="31" t="s">
        <v>900</v>
      </c>
      <c r="D350" s="29" t="s">
        <v>1071</v>
      </c>
      <c r="E350" s="30" t="s">
        <v>437</v>
      </c>
      <c r="F350" s="31" t="str">
        <f t="shared" si="49"/>
        <v>ひ０９</v>
      </c>
      <c r="G350" s="31" t="str">
        <f t="shared" si="50"/>
        <v>小林晴之</v>
      </c>
      <c r="H350" s="29" t="s">
        <v>1079</v>
      </c>
      <c r="I350" s="31" t="s">
        <v>234</v>
      </c>
      <c r="J350" s="34">
        <v>1955</v>
      </c>
      <c r="K350" s="33">
        <f t="shared" ref="K350:K356" si="52">IF(J350="","",(2026-J350))</f>
        <v>71</v>
      </c>
      <c r="L350" s="89" t="str">
        <f t="shared" si="47"/>
        <v>OK</v>
      </c>
      <c r="M350" s="31" t="s">
        <v>203</v>
      </c>
    </row>
    <row r="351" spans="1:13" x14ac:dyDescent="0.2">
      <c r="A351" s="31" t="s">
        <v>1081</v>
      </c>
      <c r="B351" s="29" t="s">
        <v>802</v>
      </c>
      <c r="C351" s="29" t="s">
        <v>901</v>
      </c>
      <c r="D351" s="29" t="s">
        <v>1071</v>
      </c>
      <c r="E351" s="30"/>
      <c r="F351" s="31" t="str">
        <f t="shared" si="49"/>
        <v>ひ１０</v>
      </c>
      <c r="G351" s="31" t="str">
        <f t="shared" si="50"/>
        <v>大野俊治</v>
      </c>
      <c r="H351" s="29" t="s">
        <v>1079</v>
      </c>
      <c r="I351" s="31" t="s">
        <v>234</v>
      </c>
      <c r="J351" s="32">
        <v>1959</v>
      </c>
      <c r="K351" s="33">
        <f t="shared" si="52"/>
        <v>67</v>
      </c>
      <c r="L351" s="89" t="str">
        <f t="shared" si="47"/>
        <v>OK</v>
      </c>
      <c r="M351" s="81" t="s">
        <v>242</v>
      </c>
    </row>
    <row r="352" spans="1:13" x14ac:dyDescent="0.2">
      <c r="A352" s="31" t="s">
        <v>1082</v>
      </c>
      <c r="B352" s="31" t="s">
        <v>902</v>
      </c>
      <c r="C352" s="31" t="s">
        <v>903</v>
      </c>
      <c r="D352" s="29" t="s">
        <v>1071</v>
      </c>
      <c r="E352" s="30"/>
      <c r="F352" s="31" t="str">
        <f t="shared" si="49"/>
        <v>ひ１１</v>
      </c>
      <c r="G352" s="31" t="str">
        <f t="shared" si="50"/>
        <v>北村弘司</v>
      </c>
      <c r="H352" s="29" t="s">
        <v>1079</v>
      </c>
      <c r="I352" s="31" t="s">
        <v>234</v>
      </c>
      <c r="J352" s="34">
        <v>1960</v>
      </c>
      <c r="K352" s="33">
        <f t="shared" si="52"/>
        <v>66</v>
      </c>
      <c r="L352" s="89" t="str">
        <f t="shared" si="47"/>
        <v>OK</v>
      </c>
      <c r="M352" s="31" t="s">
        <v>349</v>
      </c>
    </row>
    <row r="353" spans="1:14" x14ac:dyDescent="0.2">
      <c r="A353" s="31" t="s">
        <v>1083</v>
      </c>
      <c r="B353" s="29" t="s">
        <v>904</v>
      </c>
      <c r="C353" s="29" t="s">
        <v>905</v>
      </c>
      <c r="D353" s="29" t="s">
        <v>1071</v>
      </c>
      <c r="E353" s="30"/>
      <c r="F353" s="31" t="str">
        <f t="shared" si="49"/>
        <v>ひ１２</v>
      </c>
      <c r="G353" s="31" t="str">
        <f t="shared" si="50"/>
        <v>坪田敏裕</v>
      </c>
      <c r="H353" s="29" t="s">
        <v>1079</v>
      </c>
      <c r="I353" s="31" t="s">
        <v>234</v>
      </c>
      <c r="J353" s="32">
        <v>1964</v>
      </c>
      <c r="K353" s="33">
        <f t="shared" si="52"/>
        <v>62</v>
      </c>
      <c r="L353" s="89" t="str">
        <f t="shared" si="47"/>
        <v>OK</v>
      </c>
      <c r="M353" s="31" t="s">
        <v>239</v>
      </c>
    </row>
    <row r="354" spans="1:14" x14ac:dyDescent="0.2">
      <c r="A354" s="31" t="s">
        <v>1084</v>
      </c>
      <c r="B354" s="125" t="s">
        <v>229</v>
      </c>
      <c r="C354" s="125" t="s">
        <v>906</v>
      </c>
      <c r="D354" s="29" t="s">
        <v>1071</v>
      </c>
      <c r="E354" s="30"/>
      <c r="F354" s="31" t="str">
        <f t="shared" si="49"/>
        <v>ひ１３</v>
      </c>
      <c r="G354" s="31" t="str">
        <f t="shared" si="50"/>
        <v>中村泰枝</v>
      </c>
      <c r="H354" s="29" t="s">
        <v>1079</v>
      </c>
      <c r="I354" s="81" t="s">
        <v>214</v>
      </c>
      <c r="J354" s="32">
        <v>1957</v>
      </c>
      <c r="K354" s="33">
        <f t="shared" si="52"/>
        <v>69</v>
      </c>
      <c r="L354" s="89" t="str">
        <f t="shared" si="47"/>
        <v>OK</v>
      </c>
      <c r="M354" s="31" t="s">
        <v>349</v>
      </c>
    </row>
    <row r="355" spans="1:14" x14ac:dyDescent="0.2">
      <c r="A355" s="31" t="s">
        <v>1085</v>
      </c>
      <c r="B355" s="29" t="s">
        <v>907</v>
      </c>
      <c r="C355" s="29" t="s">
        <v>908</v>
      </c>
      <c r="D355" s="29" t="s">
        <v>1071</v>
      </c>
      <c r="E355" s="30"/>
      <c r="F355" s="31" t="str">
        <f t="shared" si="49"/>
        <v>ひ１４</v>
      </c>
      <c r="G355" s="31" t="str">
        <f t="shared" si="50"/>
        <v>槙田学</v>
      </c>
      <c r="H355" s="29" t="s">
        <v>1079</v>
      </c>
      <c r="I355" s="31" t="s">
        <v>234</v>
      </c>
      <c r="J355" s="32">
        <v>1965</v>
      </c>
      <c r="K355" s="33">
        <f t="shared" si="52"/>
        <v>61</v>
      </c>
      <c r="L355" s="89" t="str">
        <f t="shared" si="47"/>
        <v>OK</v>
      </c>
      <c r="M355" s="31" t="s">
        <v>203</v>
      </c>
    </row>
    <row r="356" spans="1:14" s="153" customFormat="1" x14ac:dyDescent="0.2">
      <c r="A356" s="31" t="s">
        <v>1086</v>
      </c>
      <c r="B356" s="31" t="s">
        <v>204</v>
      </c>
      <c r="C356" s="31" t="s">
        <v>790</v>
      </c>
      <c r="D356" s="29" t="s">
        <v>1071</v>
      </c>
      <c r="E356" s="30"/>
      <c r="F356" s="31" t="str">
        <f t="shared" si="49"/>
        <v>ひ１５</v>
      </c>
      <c r="G356" s="31" t="str">
        <f t="shared" si="50"/>
        <v>青木聡</v>
      </c>
      <c r="H356" s="29" t="s">
        <v>1079</v>
      </c>
      <c r="I356" s="31" t="s">
        <v>234</v>
      </c>
      <c r="J356" s="34">
        <v>1965</v>
      </c>
      <c r="K356" s="33">
        <f t="shared" si="52"/>
        <v>61</v>
      </c>
      <c r="L356" s="89" t="str">
        <f t="shared" si="47"/>
        <v>OK</v>
      </c>
      <c r="M356" s="31" t="s">
        <v>349</v>
      </c>
      <c r="N356" s="41"/>
    </row>
    <row r="357" spans="1:14" x14ac:dyDescent="0.2">
      <c r="A357" s="31" t="s">
        <v>1087</v>
      </c>
      <c r="B357" s="29" t="s">
        <v>909</v>
      </c>
      <c r="C357" s="29" t="s">
        <v>910</v>
      </c>
      <c r="D357" s="29" t="s">
        <v>1071</v>
      </c>
      <c r="E357" s="30" t="s">
        <v>437</v>
      </c>
      <c r="F357" s="31" t="str">
        <f t="shared" si="49"/>
        <v>ひ１６</v>
      </c>
      <c r="G357" s="31" t="str">
        <f t="shared" si="50"/>
        <v>平岩治司</v>
      </c>
      <c r="H357" s="29" t="s">
        <v>1088</v>
      </c>
      <c r="I357" s="31" t="s">
        <v>234</v>
      </c>
      <c r="J357" s="121">
        <v>1955</v>
      </c>
      <c r="K357" s="138">
        <f>IF(J357="","",(2026-J357))</f>
        <v>71</v>
      </c>
      <c r="L357" s="89" t="str">
        <f t="shared" si="47"/>
        <v>OK</v>
      </c>
      <c r="M357" s="128" t="s">
        <v>242</v>
      </c>
      <c r="N357" s="153"/>
    </row>
    <row r="358" spans="1:14" x14ac:dyDescent="0.2">
      <c r="A358" s="31" t="s">
        <v>1089</v>
      </c>
      <c r="B358" s="81" t="s">
        <v>911</v>
      </c>
      <c r="C358" s="81" t="s">
        <v>912</v>
      </c>
      <c r="D358" s="29" t="s">
        <v>1071</v>
      </c>
      <c r="E358" s="30" t="s">
        <v>437</v>
      </c>
      <c r="F358" s="31" t="str">
        <f t="shared" si="49"/>
        <v>ひ１７</v>
      </c>
      <c r="G358" s="31" t="str">
        <f t="shared" si="50"/>
        <v>井田圭子</v>
      </c>
      <c r="H358" s="29" t="s">
        <v>1088</v>
      </c>
      <c r="I358" s="81" t="s">
        <v>214</v>
      </c>
      <c r="J358" s="139">
        <v>1951</v>
      </c>
      <c r="K358" s="138">
        <f t="shared" ref="K358:K369" si="53">IF(J358="","",(2026-J358))</f>
        <v>75</v>
      </c>
      <c r="L358" s="89" t="str">
        <f t="shared" si="47"/>
        <v>OK</v>
      </c>
      <c r="M358" s="128" t="s">
        <v>242</v>
      </c>
    </row>
    <row r="359" spans="1:14" x14ac:dyDescent="0.2">
      <c r="A359" s="31" t="s">
        <v>1090</v>
      </c>
      <c r="B359" s="29" t="s">
        <v>913</v>
      </c>
      <c r="C359" s="29" t="s">
        <v>914</v>
      </c>
      <c r="D359" s="29" t="s">
        <v>1071</v>
      </c>
      <c r="E359" s="30" t="s">
        <v>437</v>
      </c>
      <c r="F359" s="31" t="str">
        <f t="shared" si="49"/>
        <v>ひ１８</v>
      </c>
      <c r="G359" s="31" t="str">
        <f t="shared" si="50"/>
        <v>今村宣明</v>
      </c>
      <c r="H359" s="29" t="s">
        <v>1088</v>
      </c>
      <c r="I359" s="31" t="s">
        <v>234</v>
      </c>
      <c r="J359" s="121">
        <v>1951</v>
      </c>
      <c r="K359" s="138">
        <f t="shared" si="53"/>
        <v>75</v>
      </c>
      <c r="L359" s="89" t="str">
        <f t="shared" si="47"/>
        <v>OK</v>
      </c>
      <c r="M359" s="128" t="s">
        <v>242</v>
      </c>
    </row>
    <row r="360" spans="1:14" x14ac:dyDescent="0.2">
      <c r="A360" s="31" t="s">
        <v>1091</v>
      </c>
      <c r="B360" s="36" t="s">
        <v>915</v>
      </c>
      <c r="C360" s="36" t="s">
        <v>916</v>
      </c>
      <c r="D360" s="29" t="s">
        <v>1071</v>
      </c>
      <c r="E360" s="30" t="s">
        <v>437</v>
      </c>
      <c r="F360" s="31" t="str">
        <f t="shared" si="49"/>
        <v>ひ１９</v>
      </c>
      <c r="G360" s="31" t="str">
        <f t="shared" si="50"/>
        <v>新谷弘之</v>
      </c>
      <c r="H360" s="29" t="s">
        <v>1088</v>
      </c>
      <c r="I360" s="31" t="s">
        <v>234</v>
      </c>
      <c r="J360" s="139">
        <v>1951</v>
      </c>
      <c r="K360" s="138">
        <f t="shared" si="53"/>
        <v>75</v>
      </c>
      <c r="L360" s="89" t="str">
        <f t="shared" si="47"/>
        <v>OK</v>
      </c>
      <c r="M360" s="128" t="s">
        <v>242</v>
      </c>
    </row>
    <row r="361" spans="1:14" x14ac:dyDescent="0.2">
      <c r="A361" s="31" t="s">
        <v>1092</v>
      </c>
      <c r="B361" s="29" t="s">
        <v>917</v>
      </c>
      <c r="C361" s="29" t="s">
        <v>918</v>
      </c>
      <c r="D361" s="29" t="s">
        <v>1071</v>
      </c>
      <c r="E361" s="30"/>
      <c r="F361" s="31" t="str">
        <f t="shared" si="49"/>
        <v>ひ２０</v>
      </c>
      <c r="G361" s="31" t="str">
        <f t="shared" si="50"/>
        <v>木瀬茂雄</v>
      </c>
      <c r="H361" s="29" t="s">
        <v>1088</v>
      </c>
      <c r="I361" s="31" t="s">
        <v>234</v>
      </c>
      <c r="J361" s="121">
        <v>1958</v>
      </c>
      <c r="K361" s="138">
        <f t="shared" si="53"/>
        <v>68</v>
      </c>
      <c r="L361" s="89" t="str">
        <f t="shared" si="47"/>
        <v>OK</v>
      </c>
      <c r="M361" s="128" t="s">
        <v>242</v>
      </c>
    </row>
    <row r="362" spans="1:14" x14ac:dyDescent="0.2">
      <c r="A362" s="31" t="s">
        <v>1093</v>
      </c>
      <c r="B362" s="29" t="s">
        <v>919</v>
      </c>
      <c r="C362" s="29" t="s">
        <v>920</v>
      </c>
      <c r="D362" s="29" t="s">
        <v>1071</v>
      </c>
      <c r="E362" s="30"/>
      <c r="F362" s="31" t="str">
        <f t="shared" si="49"/>
        <v>ひ２１</v>
      </c>
      <c r="G362" s="31" t="str">
        <f t="shared" si="50"/>
        <v>ドーランデーブ</v>
      </c>
      <c r="H362" s="29" t="s">
        <v>1088</v>
      </c>
      <c r="I362" s="31" t="s">
        <v>234</v>
      </c>
      <c r="J362" s="121">
        <v>1963</v>
      </c>
      <c r="K362" s="138">
        <f t="shared" si="53"/>
        <v>63</v>
      </c>
      <c r="L362" s="89" t="str">
        <f t="shared" si="47"/>
        <v>OK</v>
      </c>
      <c r="M362" s="128" t="s">
        <v>242</v>
      </c>
    </row>
    <row r="363" spans="1:14" x14ac:dyDescent="0.2">
      <c r="A363" s="31" t="s">
        <v>1094</v>
      </c>
      <c r="B363" s="29" t="s">
        <v>236</v>
      </c>
      <c r="C363" s="29" t="s">
        <v>921</v>
      </c>
      <c r="D363" s="29" t="s">
        <v>1071</v>
      </c>
      <c r="E363" s="30" t="s">
        <v>437</v>
      </c>
      <c r="F363" s="31" t="str">
        <f t="shared" si="49"/>
        <v>ひ２２</v>
      </c>
      <c r="G363" s="31" t="str">
        <f t="shared" si="50"/>
        <v>鈴木英夫</v>
      </c>
      <c r="H363" s="29" t="s">
        <v>1088</v>
      </c>
      <c r="I363" s="31" t="s">
        <v>234</v>
      </c>
      <c r="J363" s="121">
        <v>1955</v>
      </c>
      <c r="K363" s="138">
        <f t="shared" si="53"/>
        <v>71</v>
      </c>
      <c r="L363" s="89" t="str">
        <f t="shared" si="47"/>
        <v>OK</v>
      </c>
      <c r="M363" s="128" t="s">
        <v>242</v>
      </c>
    </row>
    <row r="364" spans="1:14" x14ac:dyDescent="0.2">
      <c r="A364" s="31" t="s">
        <v>1095</v>
      </c>
      <c r="B364" s="81" t="s">
        <v>775</v>
      </c>
      <c r="C364" s="81" t="s">
        <v>922</v>
      </c>
      <c r="D364" s="29" t="s">
        <v>1071</v>
      </c>
      <c r="E364" s="30"/>
      <c r="F364" s="31" t="str">
        <f t="shared" si="49"/>
        <v>ひ２３</v>
      </c>
      <c r="G364" s="31" t="str">
        <f t="shared" si="50"/>
        <v>前田喜久子</v>
      </c>
      <c r="H364" s="29" t="s">
        <v>1088</v>
      </c>
      <c r="I364" s="81" t="s">
        <v>214</v>
      </c>
      <c r="J364" s="139">
        <v>1945</v>
      </c>
      <c r="K364" s="138">
        <f t="shared" si="53"/>
        <v>81</v>
      </c>
      <c r="L364" s="89" t="str">
        <f t="shared" si="47"/>
        <v>OK</v>
      </c>
      <c r="M364" s="128" t="s">
        <v>242</v>
      </c>
    </row>
    <row r="365" spans="1:14" x14ac:dyDescent="0.2">
      <c r="A365" s="31" t="s">
        <v>1096</v>
      </c>
      <c r="B365" s="81" t="s">
        <v>716</v>
      </c>
      <c r="C365" s="81" t="s">
        <v>923</v>
      </c>
      <c r="D365" s="29" t="s">
        <v>1071</v>
      </c>
      <c r="E365" s="30" t="s">
        <v>437</v>
      </c>
      <c r="F365" s="31" t="str">
        <f t="shared" si="49"/>
        <v>ひ２４</v>
      </c>
      <c r="G365" s="31" t="str">
        <f t="shared" si="50"/>
        <v>小林明子</v>
      </c>
      <c r="H365" s="29" t="s">
        <v>1088</v>
      </c>
      <c r="I365" s="81" t="s">
        <v>214</v>
      </c>
      <c r="J365" s="121">
        <v>1955</v>
      </c>
      <c r="K365" s="138">
        <f t="shared" si="53"/>
        <v>71</v>
      </c>
      <c r="L365" s="89" t="str">
        <f t="shared" si="47"/>
        <v>OK</v>
      </c>
      <c r="M365" s="128" t="s">
        <v>242</v>
      </c>
    </row>
    <row r="366" spans="1:14" x14ac:dyDescent="0.2">
      <c r="A366" s="31" t="s">
        <v>1097</v>
      </c>
      <c r="B366" s="29" t="s">
        <v>245</v>
      </c>
      <c r="C366" s="29" t="s">
        <v>744</v>
      </c>
      <c r="D366" s="29" t="s">
        <v>1071</v>
      </c>
      <c r="E366" s="30" t="s">
        <v>437</v>
      </c>
      <c r="F366" s="31" t="str">
        <f t="shared" si="49"/>
        <v>ひ２５</v>
      </c>
      <c r="G366" s="31" t="str">
        <f t="shared" si="50"/>
        <v>福島直樹</v>
      </c>
      <c r="H366" s="29" t="s">
        <v>1088</v>
      </c>
      <c r="I366" s="31" t="s">
        <v>234</v>
      </c>
      <c r="J366" s="121">
        <v>1951</v>
      </c>
      <c r="K366" s="138">
        <f t="shared" si="53"/>
        <v>75</v>
      </c>
      <c r="L366" s="89" t="str">
        <f t="shared" si="47"/>
        <v>OK</v>
      </c>
      <c r="M366" s="128" t="s">
        <v>242</v>
      </c>
    </row>
    <row r="367" spans="1:14" x14ac:dyDescent="0.2">
      <c r="A367" s="31" t="s">
        <v>1098</v>
      </c>
      <c r="B367" s="29" t="s">
        <v>924</v>
      </c>
      <c r="C367" s="29" t="s">
        <v>925</v>
      </c>
      <c r="D367" s="29" t="s">
        <v>1071</v>
      </c>
      <c r="E367" s="30" t="s">
        <v>437</v>
      </c>
      <c r="F367" s="31" t="str">
        <f t="shared" si="49"/>
        <v>ひ２６</v>
      </c>
      <c r="G367" s="31" t="str">
        <f t="shared" si="50"/>
        <v>藤野秀明</v>
      </c>
      <c r="H367" s="29" t="s">
        <v>1088</v>
      </c>
      <c r="I367" s="31" t="s">
        <v>234</v>
      </c>
      <c r="J367" s="121">
        <v>1947</v>
      </c>
      <c r="K367" s="138">
        <f t="shared" si="53"/>
        <v>79</v>
      </c>
      <c r="L367" s="89" t="str">
        <f t="shared" si="47"/>
        <v>OK</v>
      </c>
      <c r="M367" s="128" t="s">
        <v>242</v>
      </c>
    </row>
    <row r="368" spans="1:14" x14ac:dyDescent="0.2">
      <c r="A368" s="31" t="s">
        <v>1099</v>
      </c>
      <c r="B368" s="29" t="s">
        <v>926</v>
      </c>
      <c r="C368" s="29" t="s">
        <v>927</v>
      </c>
      <c r="D368" s="29" t="s">
        <v>1071</v>
      </c>
      <c r="E368" s="30" t="s">
        <v>437</v>
      </c>
      <c r="F368" s="31" t="str">
        <f t="shared" si="49"/>
        <v>ひ２７</v>
      </c>
      <c r="G368" s="31" t="str">
        <f t="shared" si="50"/>
        <v>油利享</v>
      </c>
      <c r="H368" s="29" t="s">
        <v>1088</v>
      </c>
      <c r="I368" s="31" t="s">
        <v>234</v>
      </c>
      <c r="J368" s="121">
        <v>1955</v>
      </c>
      <c r="K368" s="138">
        <f t="shared" si="53"/>
        <v>71</v>
      </c>
      <c r="L368" s="89" t="str">
        <f t="shared" si="47"/>
        <v>OK</v>
      </c>
      <c r="M368" s="128" t="s">
        <v>242</v>
      </c>
    </row>
    <row r="369" spans="1:13" x14ac:dyDescent="0.2">
      <c r="A369" s="31" t="s">
        <v>1100</v>
      </c>
      <c r="B369" s="31" t="s">
        <v>928</v>
      </c>
      <c r="C369" s="31" t="s">
        <v>929</v>
      </c>
      <c r="D369" s="29" t="s">
        <v>1071</v>
      </c>
      <c r="E369" s="30" t="s">
        <v>437</v>
      </c>
      <c r="F369" s="31" t="str">
        <f t="shared" si="49"/>
        <v>ひ２８</v>
      </c>
      <c r="G369" s="31" t="str">
        <f t="shared" si="50"/>
        <v>西村国太郎</v>
      </c>
      <c r="H369" s="29" t="s">
        <v>1088</v>
      </c>
      <c r="I369" s="31" t="s">
        <v>234</v>
      </c>
      <c r="J369" s="121">
        <v>1942</v>
      </c>
      <c r="K369" s="138">
        <f t="shared" si="53"/>
        <v>84</v>
      </c>
      <c r="L369" s="89" t="str">
        <f t="shared" si="47"/>
        <v>OK</v>
      </c>
      <c r="M369" s="128" t="s">
        <v>242</v>
      </c>
    </row>
    <row r="370" spans="1:13" x14ac:dyDescent="0.2">
      <c r="A370" s="31" t="s">
        <v>1101</v>
      </c>
      <c r="B370" s="29" t="s">
        <v>1102</v>
      </c>
      <c r="C370" s="29" t="s">
        <v>1103</v>
      </c>
      <c r="D370" s="29" t="s">
        <v>1071</v>
      </c>
      <c r="F370" s="31" t="str">
        <f t="shared" si="49"/>
        <v>ひ２９</v>
      </c>
      <c r="G370" s="31" t="str">
        <f t="shared" si="50"/>
        <v>河合仙治</v>
      </c>
      <c r="H370" s="29" t="s">
        <v>1088</v>
      </c>
      <c r="I370" s="31" t="s">
        <v>234</v>
      </c>
      <c r="J370" s="32">
        <v>1942</v>
      </c>
      <c r="K370" s="140">
        <v>84</v>
      </c>
      <c r="L370" s="89" t="str">
        <f t="shared" si="47"/>
        <v>OK</v>
      </c>
      <c r="M370" s="31" t="s">
        <v>930</v>
      </c>
    </row>
    <row r="371" spans="1:13" x14ac:dyDescent="0.2">
      <c r="A371" s="31" t="s">
        <v>1104</v>
      </c>
      <c r="B371" s="81" t="s">
        <v>931</v>
      </c>
      <c r="C371" s="81" t="s">
        <v>932</v>
      </c>
      <c r="D371" s="29" t="s">
        <v>1071</v>
      </c>
      <c r="F371" s="31" t="str">
        <f t="shared" si="49"/>
        <v>ひ３０</v>
      </c>
      <c r="G371" s="31" t="str">
        <f t="shared" si="50"/>
        <v>岸田昌子</v>
      </c>
      <c r="H371" s="29" t="s">
        <v>1088</v>
      </c>
      <c r="I371" s="81" t="s">
        <v>214</v>
      </c>
      <c r="J371" s="32">
        <v>1942</v>
      </c>
      <c r="K371" s="140">
        <v>84</v>
      </c>
      <c r="L371" s="89" t="str">
        <f t="shared" si="47"/>
        <v>OK</v>
      </c>
      <c r="M371" s="31" t="s">
        <v>930</v>
      </c>
    </row>
    <row r="372" spans="1:13" x14ac:dyDescent="0.2">
      <c r="A372" s="31" t="s">
        <v>1105</v>
      </c>
      <c r="B372" s="81" t="s">
        <v>933</v>
      </c>
      <c r="C372" s="81" t="s">
        <v>912</v>
      </c>
      <c r="D372" s="29" t="s">
        <v>1071</v>
      </c>
      <c r="F372" s="31" t="str">
        <f t="shared" si="49"/>
        <v>ひ３１</v>
      </c>
      <c r="G372" s="31" t="str">
        <f t="shared" si="50"/>
        <v>宇野圭子</v>
      </c>
      <c r="H372" s="29" t="s">
        <v>1088</v>
      </c>
      <c r="I372" s="81" t="s">
        <v>214</v>
      </c>
      <c r="J372" s="32">
        <v>1945</v>
      </c>
      <c r="K372" s="140">
        <v>81</v>
      </c>
      <c r="L372" s="89" t="str">
        <f t="shared" si="47"/>
        <v>OK</v>
      </c>
      <c r="M372" s="81" t="s">
        <v>242</v>
      </c>
    </row>
    <row r="373" spans="1:13" x14ac:dyDescent="0.2">
      <c r="A373" s="146"/>
      <c r="B373" s="70">
        <v>11</v>
      </c>
      <c r="C373" s="95"/>
      <c r="D373" s="135" t="s">
        <v>1171</v>
      </c>
      <c r="E373" s="25"/>
      <c r="F373" s="44"/>
      <c r="G373" s="44"/>
      <c r="H373" s="135"/>
      <c r="I373" s="44"/>
      <c r="J373" s="136"/>
      <c r="K373" s="33" t="str">
        <f>IF(J373="","",(2026-J373))</f>
        <v/>
      </c>
      <c r="L373" s="44"/>
      <c r="M373" s="137"/>
    </row>
    <row r="374" spans="1:13" x14ac:dyDescent="0.2">
      <c r="A374" s="34" t="s">
        <v>345</v>
      </c>
      <c r="B374" s="32" t="s">
        <v>333</v>
      </c>
      <c r="C374" s="32" t="s">
        <v>934</v>
      </c>
      <c r="D374" s="29" t="s">
        <v>348</v>
      </c>
      <c r="E374" s="30"/>
      <c r="F374" s="31" t="str">
        <f>A374</f>
        <v>こ０１</v>
      </c>
      <c r="G374" s="34" t="str">
        <f>B374&amp;C374</f>
        <v>山田直八</v>
      </c>
      <c r="H374" s="29" t="s">
        <v>347</v>
      </c>
      <c r="I374" s="29" t="s">
        <v>234</v>
      </c>
      <c r="J374" s="32">
        <v>1972</v>
      </c>
      <c r="K374" s="33">
        <f>IF(J374="","",(2026-J374))</f>
        <v>54</v>
      </c>
      <c r="L374" s="72" t="s">
        <v>935</v>
      </c>
      <c r="M374" s="34" t="s">
        <v>349</v>
      </c>
    </row>
    <row r="375" spans="1:13" x14ac:dyDescent="0.2">
      <c r="A375" s="34" t="s">
        <v>1106</v>
      </c>
      <c r="B375" s="28" t="s">
        <v>936</v>
      </c>
      <c r="C375" s="28" t="s">
        <v>937</v>
      </c>
      <c r="D375" s="29" t="s">
        <v>348</v>
      </c>
      <c r="E375" s="35"/>
      <c r="F375" s="31" t="str">
        <f>A375</f>
        <v>こ０２</v>
      </c>
      <c r="G375" s="34" t="str">
        <f>B375&amp;C375</f>
        <v>細原禎夫</v>
      </c>
      <c r="H375" s="29" t="s">
        <v>347</v>
      </c>
      <c r="I375" s="28" t="s">
        <v>234</v>
      </c>
      <c r="J375" s="40">
        <v>1968</v>
      </c>
      <c r="K375" s="33">
        <f>IF(J375="","",(2026-J375))</f>
        <v>58</v>
      </c>
      <c r="L375" s="72" t="s">
        <v>935</v>
      </c>
      <c r="M375" s="28" t="s">
        <v>217</v>
      </c>
    </row>
    <row r="376" spans="1:13" x14ac:dyDescent="0.2">
      <c r="A376" s="34" t="s">
        <v>1107</v>
      </c>
      <c r="B376" s="28" t="s">
        <v>346</v>
      </c>
      <c r="C376" s="28" t="s">
        <v>284</v>
      </c>
      <c r="D376" s="29" t="s">
        <v>348</v>
      </c>
      <c r="E376" s="35"/>
      <c r="F376" s="31" t="str">
        <f>A376</f>
        <v>こ０３</v>
      </c>
      <c r="G376" s="34" t="str">
        <f>B376&amp;C376</f>
        <v>國本太郎</v>
      </c>
      <c r="H376" s="29" t="s">
        <v>347</v>
      </c>
      <c r="I376" s="28" t="s">
        <v>234</v>
      </c>
      <c r="J376" s="40">
        <v>1974</v>
      </c>
      <c r="K376" s="33">
        <f>IF(J376="","",(2026-J376))</f>
        <v>52</v>
      </c>
      <c r="L376" s="72" t="s">
        <v>935</v>
      </c>
      <c r="M376" s="42" t="s">
        <v>233</v>
      </c>
    </row>
    <row r="379" spans="1:13" x14ac:dyDescent="0.55000000000000004">
      <c r="I379" s="38"/>
      <c r="J379" s="41"/>
    </row>
    <row r="380" spans="1:13" x14ac:dyDescent="0.55000000000000004">
      <c r="I380" s="38"/>
      <c r="J380" s="41"/>
    </row>
    <row r="381" spans="1:13" x14ac:dyDescent="0.55000000000000004">
      <c r="H381" s="143"/>
      <c r="I381" s="38"/>
      <c r="J381" s="41"/>
    </row>
    <row r="382" spans="1:13" x14ac:dyDescent="0.55000000000000004">
      <c r="D382" s="38"/>
    </row>
    <row r="383" spans="1:13" x14ac:dyDescent="0.55000000000000004">
      <c r="D383" s="38"/>
    </row>
    <row r="384" spans="1:13" x14ac:dyDescent="0.55000000000000004">
      <c r="D384" s="38"/>
    </row>
    <row r="385" spans="4:5" x14ac:dyDescent="0.55000000000000004">
      <c r="D385" s="38"/>
    </row>
    <row r="386" spans="4:5" x14ac:dyDescent="0.55000000000000004">
      <c r="D386" s="38"/>
    </row>
    <row r="387" spans="4:5" x14ac:dyDescent="0.55000000000000004">
      <c r="D387" s="38"/>
    </row>
    <row r="388" spans="4:5" x14ac:dyDescent="0.55000000000000004">
      <c r="D388" s="38"/>
    </row>
    <row r="389" spans="4:5" x14ac:dyDescent="0.55000000000000004">
      <c r="D389" s="38"/>
    </row>
    <row r="390" spans="4:5" x14ac:dyDescent="0.55000000000000004">
      <c r="D390" s="38"/>
    </row>
    <row r="391" spans="4:5" x14ac:dyDescent="0.55000000000000004">
      <c r="D391" s="38"/>
    </row>
    <row r="392" spans="4:5" x14ac:dyDescent="0.55000000000000004">
      <c r="D392" s="154"/>
    </row>
    <row r="393" spans="4:5" x14ac:dyDescent="0.55000000000000004">
      <c r="D393" s="154"/>
    </row>
    <row r="394" spans="4:5" x14ac:dyDescent="0.55000000000000004">
      <c r="E394" s="144"/>
    </row>
  </sheetData>
  <sheetProtection algorithmName="SHA-512" hashValue="/PpLOTn2l+iG67kYnaBI6NGtjJJ7ZP4Ow3a4G1vkko+SRNsu5H/ciUAnuxzSz5XyzG/g8/gtQlVQNaSHD9P0fQ==" saltValue="uk6rFh/aWMwMPoTN6oJy8w==" spinCount="100000" sheet="1" objects="1" scenarios="1"/>
  <mergeCells count="2">
    <mergeCell ref="I1:M2"/>
    <mergeCell ref="B1:H2"/>
  </mergeCells>
  <phoneticPr fontId="2"/>
  <conditionalFormatting sqref="B111:C114 B118:C124">
    <cfRule type="expression" dxfId="4" priority="4">
      <formula>COUNTIF($I111,"女")</formula>
    </cfRule>
  </conditionalFormatting>
  <conditionalFormatting sqref="B126:C126">
    <cfRule type="expression" dxfId="3" priority="3">
      <formula>COUNTIF($I126,"女")</formula>
    </cfRule>
  </conditionalFormatting>
  <conditionalFormatting sqref="D384:D385">
    <cfRule type="containsText" dxfId="2" priority="5" operator="containsText" text="東近江市">
      <formula>NOT(ISERROR(SEARCH("東近江市",D384)))</formula>
    </cfRule>
  </conditionalFormatting>
  <conditionalFormatting sqref="I49:I81">
    <cfRule type="containsText" dxfId="1" priority="2" operator="containsText" text="女">
      <formula>NOT(ISERROR(SEARCH("女",I49)))</formula>
    </cfRule>
  </conditionalFormatting>
  <conditionalFormatting sqref="M49:M78 M80:M81 D392:D393">
    <cfRule type="containsText" dxfId="0" priority="1" operator="containsText" text="東近江市">
      <formula>NOT(ISERROR(SEARCH("東近江市",D49)))</formula>
    </cfRule>
  </conditionalFormatting>
  <dataValidations count="6">
    <dataValidation type="list" allowBlank="1" showInputMessage="1" showErrorMessage="1" sqref="LCG1048493:LCG1048498 JA65450:JA65451 SW65450:SW65451 ACS65450:ACS65451 AMO65450:AMO65451 AWK65450:AWK65451 BGG65450:BGG65451 BQC65450:BQC65451 BZY65450:BZY65451 CJU65450:CJU65451 CTQ65450:CTQ65451 DDM65450:DDM65451 DNI65450:DNI65451 DXE65450:DXE65451 EHA65450:EHA65451 EQW65450:EQW65451 FAS65450:FAS65451 FKO65450:FKO65451 FUK65450:FUK65451 GEG65450:GEG65451 GOC65450:GOC65451 GXY65450:GXY65451 HHU65450:HHU65451 HRQ65450:HRQ65451 IBM65450:IBM65451 ILI65450:ILI65451 IVE65450:IVE65451 JFA65450:JFA65451 JOW65450:JOW65451 JYS65450:JYS65451 KIO65450:KIO65451 KSK65450:KSK65451 LCG65450:LCG65451 LMC65450:LMC65451 LVY65450:LVY65451 MFU65450:MFU65451 MPQ65450:MPQ65451 MZM65450:MZM65451 NJI65450:NJI65451 NTE65450:NTE65451 ODA65450:ODA65451 OMW65450:OMW65451 OWS65450:OWS65451 PGO65450:PGO65451 PQK65450:PQK65451 QAG65450:QAG65451 QKC65450:QKC65451 QTY65450:QTY65451 RDU65450:RDU65451 RNQ65450:RNQ65451 RXM65450:RXM65451 SHI65450:SHI65451 SRE65450:SRE65451 TBA65450:TBA65451 TKW65450:TKW65451 TUS65450:TUS65451 UEO65450:UEO65451 UOK65450:UOK65451 UYG65450:UYG65451 VIC65450:VIC65451 VRY65450:VRY65451 WBU65450:WBU65451 WLQ65450:WLQ65451 WVM65450:WVM65451 LMC1048493:LMC1048498 JA130986:JA130987 SW130986:SW130987 ACS130986:ACS130987 AMO130986:AMO130987 AWK130986:AWK130987 BGG130986:BGG130987 BQC130986:BQC130987 BZY130986:BZY130987 CJU130986:CJU130987 CTQ130986:CTQ130987 DDM130986:DDM130987 DNI130986:DNI130987 DXE130986:DXE130987 EHA130986:EHA130987 EQW130986:EQW130987 FAS130986:FAS130987 FKO130986:FKO130987 FUK130986:FUK130987 GEG130986:GEG130987 GOC130986:GOC130987 GXY130986:GXY130987 HHU130986:HHU130987 HRQ130986:HRQ130987 IBM130986:IBM130987 ILI130986:ILI130987 IVE130986:IVE130987 JFA130986:JFA130987 JOW130986:JOW130987 JYS130986:JYS130987 KIO130986:KIO130987 KSK130986:KSK130987 LCG130986:LCG130987 LMC130986:LMC130987 LVY130986:LVY130987 MFU130986:MFU130987 MPQ130986:MPQ130987 MZM130986:MZM130987 NJI130986:NJI130987 NTE130986:NTE130987 ODA130986:ODA130987 OMW130986:OMW130987 OWS130986:OWS130987 PGO130986:PGO130987 PQK130986:PQK130987 QAG130986:QAG130987 QKC130986:QKC130987 QTY130986:QTY130987 RDU130986:RDU130987 RNQ130986:RNQ130987 RXM130986:RXM130987 SHI130986:SHI130987 SRE130986:SRE130987 TBA130986:TBA130987 TKW130986:TKW130987 TUS130986:TUS130987 UEO130986:UEO130987 UOK130986:UOK130987 UYG130986:UYG130987 VIC130986:VIC130987 VRY130986:VRY130987 WBU130986:WBU130987 WLQ130986:WLQ130987 WVM130986:WVM130987 LVY1048493:LVY1048498 JA196522:JA196523 SW196522:SW196523 ACS196522:ACS196523 AMO196522:AMO196523 AWK196522:AWK196523 BGG196522:BGG196523 BQC196522:BQC196523 BZY196522:BZY196523 CJU196522:CJU196523 CTQ196522:CTQ196523 DDM196522:DDM196523 DNI196522:DNI196523 DXE196522:DXE196523 EHA196522:EHA196523 EQW196522:EQW196523 FAS196522:FAS196523 FKO196522:FKO196523 FUK196522:FUK196523 GEG196522:GEG196523 GOC196522:GOC196523 GXY196522:GXY196523 HHU196522:HHU196523 HRQ196522:HRQ196523 IBM196522:IBM196523 ILI196522:ILI196523 IVE196522:IVE196523 JFA196522:JFA196523 JOW196522:JOW196523 JYS196522:JYS196523 KIO196522:KIO196523 KSK196522:KSK196523 LCG196522:LCG196523 LMC196522:LMC196523 LVY196522:LVY196523 MFU196522:MFU196523 MPQ196522:MPQ196523 MZM196522:MZM196523 NJI196522:NJI196523 NTE196522:NTE196523 ODA196522:ODA196523 OMW196522:OMW196523 OWS196522:OWS196523 PGO196522:PGO196523 PQK196522:PQK196523 QAG196522:QAG196523 QKC196522:QKC196523 QTY196522:QTY196523 RDU196522:RDU196523 RNQ196522:RNQ196523 RXM196522:RXM196523 SHI196522:SHI196523 SRE196522:SRE196523 TBA196522:TBA196523 TKW196522:TKW196523 TUS196522:TUS196523 UEO196522:UEO196523 UOK196522:UOK196523 UYG196522:UYG196523 VIC196522:VIC196523 VRY196522:VRY196523 WBU196522:WBU196523 WLQ196522:WLQ196523 WVM196522:WVM196523 MFU1048493:MFU1048498 JA262058:JA262059 SW262058:SW262059 ACS262058:ACS262059 AMO262058:AMO262059 AWK262058:AWK262059 BGG262058:BGG262059 BQC262058:BQC262059 BZY262058:BZY262059 CJU262058:CJU262059 CTQ262058:CTQ262059 DDM262058:DDM262059 DNI262058:DNI262059 DXE262058:DXE262059 EHA262058:EHA262059 EQW262058:EQW262059 FAS262058:FAS262059 FKO262058:FKO262059 FUK262058:FUK262059 GEG262058:GEG262059 GOC262058:GOC262059 GXY262058:GXY262059 HHU262058:HHU262059 HRQ262058:HRQ262059 IBM262058:IBM262059 ILI262058:ILI262059 IVE262058:IVE262059 JFA262058:JFA262059 JOW262058:JOW262059 JYS262058:JYS262059 KIO262058:KIO262059 KSK262058:KSK262059 LCG262058:LCG262059 LMC262058:LMC262059 LVY262058:LVY262059 MFU262058:MFU262059 MPQ262058:MPQ262059 MZM262058:MZM262059 NJI262058:NJI262059 NTE262058:NTE262059 ODA262058:ODA262059 OMW262058:OMW262059 OWS262058:OWS262059 PGO262058:PGO262059 PQK262058:PQK262059 QAG262058:QAG262059 QKC262058:QKC262059 QTY262058:QTY262059 RDU262058:RDU262059 RNQ262058:RNQ262059 RXM262058:RXM262059 SHI262058:SHI262059 SRE262058:SRE262059 TBA262058:TBA262059 TKW262058:TKW262059 TUS262058:TUS262059 UEO262058:UEO262059 UOK262058:UOK262059 UYG262058:UYG262059 VIC262058:VIC262059 VRY262058:VRY262059 WBU262058:WBU262059 WLQ262058:WLQ262059 WVM262058:WVM262059 MPQ1048493:MPQ1048498 JA327594:JA327595 SW327594:SW327595 ACS327594:ACS327595 AMO327594:AMO327595 AWK327594:AWK327595 BGG327594:BGG327595 BQC327594:BQC327595 BZY327594:BZY327595 CJU327594:CJU327595 CTQ327594:CTQ327595 DDM327594:DDM327595 DNI327594:DNI327595 DXE327594:DXE327595 EHA327594:EHA327595 EQW327594:EQW327595 FAS327594:FAS327595 FKO327594:FKO327595 FUK327594:FUK327595 GEG327594:GEG327595 GOC327594:GOC327595 GXY327594:GXY327595 HHU327594:HHU327595 HRQ327594:HRQ327595 IBM327594:IBM327595 ILI327594:ILI327595 IVE327594:IVE327595 JFA327594:JFA327595 JOW327594:JOW327595 JYS327594:JYS327595 KIO327594:KIO327595 KSK327594:KSK327595 LCG327594:LCG327595 LMC327594:LMC327595 LVY327594:LVY327595 MFU327594:MFU327595 MPQ327594:MPQ327595 MZM327594:MZM327595 NJI327594:NJI327595 NTE327594:NTE327595 ODA327594:ODA327595 OMW327594:OMW327595 OWS327594:OWS327595 PGO327594:PGO327595 PQK327594:PQK327595 QAG327594:QAG327595 QKC327594:QKC327595 QTY327594:QTY327595 RDU327594:RDU327595 RNQ327594:RNQ327595 RXM327594:RXM327595 SHI327594:SHI327595 SRE327594:SRE327595 TBA327594:TBA327595 TKW327594:TKW327595 TUS327594:TUS327595 UEO327594:UEO327595 UOK327594:UOK327595 UYG327594:UYG327595 VIC327594:VIC327595 VRY327594:VRY327595 WBU327594:WBU327595 WLQ327594:WLQ327595 WVM327594:WVM327595 MZM1048493:MZM1048498 JA393130:JA393131 SW393130:SW393131 ACS393130:ACS393131 AMO393130:AMO393131 AWK393130:AWK393131 BGG393130:BGG393131 BQC393130:BQC393131 BZY393130:BZY393131 CJU393130:CJU393131 CTQ393130:CTQ393131 DDM393130:DDM393131 DNI393130:DNI393131 DXE393130:DXE393131 EHA393130:EHA393131 EQW393130:EQW393131 FAS393130:FAS393131 FKO393130:FKO393131 FUK393130:FUK393131 GEG393130:GEG393131 GOC393130:GOC393131 GXY393130:GXY393131 HHU393130:HHU393131 HRQ393130:HRQ393131 IBM393130:IBM393131 ILI393130:ILI393131 IVE393130:IVE393131 JFA393130:JFA393131 JOW393130:JOW393131 JYS393130:JYS393131 KIO393130:KIO393131 KSK393130:KSK393131 LCG393130:LCG393131 LMC393130:LMC393131 LVY393130:LVY393131 MFU393130:MFU393131 MPQ393130:MPQ393131 MZM393130:MZM393131 NJI393130:NJI393131 NTE393130:NTE393131 ODA393130:ODA393131 OMW393130:OMW393131 OWS393130:OWS393131 PGO393130:PGO393131 PQK393130:PQK393131 QAG393130:QAG393131 QKC393130:QKC393131 QTY393130:QTY393131 RDU393130:RDU393131 RNQ393130:RNQ393131 RXM393130:RXM393131 SHI393130:SHI393131 SRE393130:SRE393131 TBA393130:TBA393131 TKW393130:TKW393131 TUS393130:TUS393131 UEO393130:UEO393131 UOK393130:UOK393131 UYG393130:UYG393131 VIC393130:VIC393131 VRY393130:VRY393131 WBU393130:WBU393131 WLQ393130:WLQ393131 WVM393130:WVM393131 NJI1048493:NJI1048498 JA458666:JA458667 SW458666:SW458667 ACS458666:ACS458667 AMO458666:AMO458667 AWK458666:AWK458667 BGG458666:BGG458667 BQC458666:BQC458667 BZY458666:BZY458667 CJU458666:CJU458667 CTQ458666:CTQ458667 DDM458666:DDM458667 DNI458666:DNI458667 DXE458666:DXE458667 EHA458666:EHA458667 EQW458666:EQW458667 FAS458666:FAS458667 FKO458666:FKO458667 FUK458666:FUK458667 GEG458666:GEG458667 GOC458666:GOC458667 GXY458666:GXY458667 HHU458666:HHU458667 HRQ458666:HRQ458667 IBM458666:IBM458667 ILI458666:ILI458667 IVE458666:IVE458667 JFA458666:JFA458667 JOW458666:JOW458667 JYS458666:JYS458667 KIO458666:KIO458667 KSK458666:KSK458667 LCG458666:LCG458667 LMC458666:LMC458667 LVY458666:LVY458667 MFU458666:MFU458667 MPQ458666:MPQ458667 MZM458666:MZM458667 NJI458666:NJI458667 NTE458666:NTE458667 ODA458666:ODA458667 OMW458666:OMW458667 OWS458666:OWS458667 PGO458666:PGO458667 PQK458666:PQK458667 QAG458666:QAG458667 QKC458666:QKC458667 QTY458666:QTY458667 RDU458666:RDU458667 RNQ458666:RNQ458667 RXM458666:RXM458667 SHI458666:SHI458667 SRE458666:SRE458667 TBA458666:TBA458667 TKW458666:TKW458667 TUS458666:TUS458667 UEO458666:UEO458667 UOK458666:UOK458667 UYG458666:UYG458667 VIC458666:VIC458667 VRY458666:VRY458667 WBU458666:WBU458667 WLQ458666:WLQ458667 WVM458666:WVM458667 NTE1048493:NTE1048498 JA524202:JA524203 SW524202:SW524203 ACS524202:ACS524203 AMO524202:AMO524203 AWK524202:AWK524203 BGG524202:BGG524203 BQC524202:BQC524203 BZY524202:BZY524203 CJU524202:CJU524203 CTQ524202:CTQ524203 DDM524202:DDM524203 DNI524202:DNI524203 DXE524202:DXE524203 EHA524202:EHA524203 EQW524202:EQW524203 FAS524202:FAS524203 FKO524202:FKO524203 FUK524202:FUK524203 GEG524202:GEG524203 GOC524202:GOC524203 GXY524202:GXY524203 HHU524202:HHU524203 HRQ524202:HRQ524203 IBM524202:IBM524203 ILI524202:ILI524203 IVE524202:IVE524203 JFA524202:JFA524203 JOW524202:JOW524203 JYS524202:JYS524203 KIO524202:KIO524203 KSK524202:KSK524203 LCG524202:LCG524203 LMC524202:LMC524203 LVY524202:LVY524203 MFU524202:MFU524203 MPQ524202:MPQ524203 MZM524202:MZM524203 NJI524202:NJI524203 NTE524202:NTE524203 ODA524202:ODA524203 OMW524202:OMW524203 OWS524202:OWS524203 PGO524202:PGO524203 PQK524202:PQK524203 QAG524202:QAG524203 QKC524202:QKC524203 QTY524202:QTY524203 RDU524202:RDU524203 RNQ524202:RNQ524203 RXM524202:RXM524203 SHI524202:SHI524203 SRE524202:SRE524203 TBA524202:TBA524203 TKW524202:TKW524203 TUS524202:TUS524203 UEO524202:UEO524203 UOK524202:UOK524203 UYG524202:UYG524203 VIC524202:VIC524203 VRY524202:VRY524203 WBU524202:WBU524203 WLQ524202:WLQ524203 WVM524202:WVM524203 ODA1048493:ODA1048498 JA589738:JA589739 SW589738:SW589739 ACS589738:ACS589739 AMO589738:AMO589739 AWK589738:AWK589739 BGG589738:BGG589739 BQC589738:BQC589739 BZY589738:BZY589739 CJU589738:CJU589739 CTQ589738:CTQ589739 DDM589738:DDM589739 DNI589738:DNI589739 DXE589738:DXE589739 EHA589738:EHA589739 EQW589738:EQW589739 FAS589738:FAS589739 FKO589738:FKO589739 FUK589738:FUK589739 GEG589738:GEG589739 GOC589738:GOC589739 GXY589738:GXY589739 HHU589738:HHU589739 HRQ589738:HRQ589739 IBM589738:IBM589739 ILI589738:ILI589739 IVE589738:IVE589739 JFA589738:JFA589739 JOW589738:JOW589739 JYS589738:JYS589739 KIO589738:KIO589739 KSK589738:KSK589739 LCG589738:LCG589739 LMC589738:LMC589739 LVY589738:LVY589739 MFU589738:MFU589739 MPQ589738:MPQ589739 MZM589738:MZM589739 NJI589738:NJI589739 NTE589738:NTE589739 ODA589738:ODA589739 OMW589738:OMW589739 OWS589738:OWS589739 PGO589738:PGO589739 PQK589738:PQK589739 QAG589738:QAG589739 QKC589738:QKC589739 QTY589738:QTY589739 RDU589738:RDU589739 RNQ589738:RNQ589739 RXM589738:RXM589739 SHI589738:SHI589739 SRE589738:SRE589739 TBA589738:TBA589739 TKW589738:TKW589739 TUS589738:TUS589739 UEO589738:UEO589739 UOK589738:UOK589739 UYG589738:UYG589739 VIC589738:VIC589739 VRY589738:VRY589739 WBU589738:WBU589739 WLQ589738:WLQ589739 WVM589738:WVM589739 OMW1048493:OMW1048498 JA655274:JA655275 SW655274:SW655275 ACS655274:ACS655275 AMO655274:AMO655275 AWK655274:AWK655275 BGG655274:BGG655275 BQC655274:BQC655275 BZY655274:BZY655275 CJU655274:CJU655275 CTQ655274:CTQ655275 DDM655274:DDM655275 DNI655274:DNI655275 DXE655274:DXE655275 EHA655274:EHA655275 EQW655274:EQW655275 FAS655274:FAS655275 FKO655274:FKO655275 FUK655274:FUK655275 GEG655274:GEG655275 GOC655274:GOC655275 GXY655274:GXY655275 HHU655274:HHU655275 HRQ655274:HRQ655275 IBM655274:IBM655275 ILI655274:ILI655275 IVE655274:IVE655275 JFA655274:JFA655275 JOW655274:JOW655275 JYS655274:JYS655275 KIO655274:KIO655275 KSK655274:KSK655275 LCG655274:LCG655275 LMC655274:LMC655275 LVY655274:LVY655275 MFU655274:MFU655275 MPQ655274:MPQ655275 MZM655274:MZM655275 NJI655274:NJI655275 NTE655274:NTE655275 ODA655274:ODA655275 OMW655274:OMW655275 OWS655274:OWS655275 PGO655274:PGO655275 PQK655274:PQK655275 QAG655274:QAG655275 QKC655274:QKC655275 QTY655274:QTY655275 RDU655274:RDU655275 RNQ655274:RNQ655275 RXM655274:RXM655275 SHI655274:SHI655275 SRE655274:SRE655275 TBA655274:TBA655275 TKW655274:TKW655275 TUS655274:TUS655275 UEO655274:UEO655275 UOK655274:UOK655275 UYG655274:UYG655275 VIC655274:VIC655275 VRY655274:VRY655275 WBU655274:WBU655275 WLQ655274:WLQ655275 WVM655274:WVM655275 OWS1048493:OWS1048498 JA720810:JA720811 SW720810:SW720811 ACS720810:ACS720811 AMO720810:AMO720811 AWK720810:AWK720811 BGG720810:BGG720811 BQC720810:BQC720811 BZY720810:BZY720811 CJU720810:CJU720811 CTQ720810:CTQ720811 DDM720810:DDM720811 DNI720810:DNI720811 DXE720810:DXE720811 EHA720810:EHA720811 EQW720810:EQW720811 FAS720810:FAS720811 FKO720810:FKO720811 FUK720810:FUK720811 GEG720810:GEG720811 GOC720810:GOC720811 GXY720810:GXY720811 HHU720810:HHU720811 HRQ720810:HRQ720811 IBM720810:IBM720811 ILI720810:ILI720811 IVE720810:IVE720811 JFA720810:JFA720811 JOW720810:JOW720811 JYS720810:JYS720811 KIO720810:KIO720811 KSK720810:KSK720811 LCG720810:LCG720811 LMC720810:LMC720811 LVY720810:LVY720811 MFU720810:MFU720811 MPQ720810:MPQ720811 MZM720810:MZM720811 NJI720810:NJI720811 NTE720810:NTE720811 ODA720810:ODA720811 OMW720810:OMW720811 OWS720810:OWS720811 PGO720810:PGO720811 PQK720810:PQK720811 QAG720810:QAG720811 QKC720810:QKC720811 QTY720810:QTY720811 RDU720810:RDU720811 RNQ720810:RNQ720811 RXM720810:RXM720811 SHI720810:SHI720811 SRE720810:SRE720811 TBA720810:TBA720811 TKW720810:TKW720811 TUS720810:TUS720811 UEO720810:UEO720811 UOK720810:UOK720811 UYG720810:UYG720811 VIC720810:VIC720811 VRY720810:VRY720811 WBU720810:WBU720811 WLQ720810:WLQ720811 WVM720810:WVM720811 PGO1048493:PGO1048498 JA786346:JA786347 SW786346:SW786347 ACS786346:ACS786347 AMO786346:AMO786347 AWK786346:AWK786347 BGG786346:BGG786347 BQC786346:BQC786347 BZY786346:BZY786347 CJU786346:CJU786347 CTQ786346:CTQ786347 DDM786346:DDM786347 DNI786346:DNI786347 DXE786346:DXE786347 EHA786346:EHA786347 EQW786346:EQW786347 FAS786346:FAS786347 FKO786346:FKO786347 FUK786346:FUK786347 GEG786346:GEG786347 GOC786346:GOC786347 GXY786346:GXY786347 HHU786346:HHU786347 HRQ786346:HRQ786347 IBM786346:IBM786347 ILI786346:ILI786347 IVE786346:IVE786347 JFA786346:JFA786347 JOW786346:JOW786347 JYS786346:JYS786347 KIO786346:KIO786347 KSK786346:KSK786347 LCG786346:LCG786347 LMC786346:LMC786347 LVY786346:LVY786347 MFU786346:MFU786347 MPQ786346:MPQ786347 MZM786346:MZM786347 NJI786346:NJI786347 NTE786346:NTE786347 ODA786346:ODA786347 OMW786346:OMW786347 OWS786346:OWS786347 PGO786346:PGO786347 PQK786346:PQK786347 QAG786346:QAG786347 QKC786346:QKC786347 QTY786346:QTY786347 RDU786346:RDU786347 RNQ786346:RNQ786347 RXM786346:RXM786347 SHI786346:SHI786347 SRE786346:SRE786347 TBA786346:TBA786347 TKW786346:TKW786347 TUS786346:TUS786347 UEO786346:UEO786347 UOK786346:UOK786347 UYG786346:UYG786347 VIC786346:VIC786347 VRY786346:VRY786347 WBU786346:WBU786347 WLQ786346:WLQ786347 WVM786346:WVM786347 PQK1048493:PQK1048498 JA851882:JA851883 SW851882:SW851883 ACS851882:ACS851883 AMO851882:AMO851883 AWK851882:AWK851883 BGG851882:BGG851883 BQC851882:BQC851883 BZY851882:BZY851883 CJU851882:CJU851883 CTQ851882:CTQ851883 DDM851882:DDM851883 DNI851882:DNI851883 DXE851882:DXE851883 EHA851882:EHA851883 EQW851882:EQW851883 FAS851882:FAS851883 FKO851882:FKO851883 FUK851882:FUK851883 GEG851882:GEG851883 GOC851882:GOC851883 GXY851882:GXY851883 HHU851882:HHU851883 HRQ851882:HRQ851883 IBM851882:IBM851883 ILI851882:ILI851883 IVE851882:IVE851883 JFA851882:JFA851883 JOW851882:JOW851883 JYS851882:JYS851883 KIO851882:KIO851883 KSK851882:KSK851883 LCG851882:LCG851883 LMC851882:LMC851883 LVY851882:LVY851883 MFU851882:MFU851883 MPQ851882:MPQ851883 MZM851882:MZM851883 NJI851882:NJI851883 NTE851882:NTE851883 ODA851882:ODA851883 OMW851882:OMW851883 OWS851882:OWS851883 PGO851882:PGO851883 PQK851882:PQK851883 QAG851882:QAG851883 QKC851882:QKC851883 QTY851882:QTY851883 RDU851882:RDU851883 RNQ851882:RNQ851883 RXM851882:RXM851883 SHI851882:SHI851883 SRE851882:SRE851883 TBA851882:TBA851883 TKW851882:TKW851883 TUS851882:TUS851883 UEO851882:UEO851883 UOK851882:UOK851883 UYG851882:UYG851883 VIC851882:VIC851883 VRY851882:VRY851883 WBU851882:WBU851883 WLQ851882:WLQ851883 WVM851882:WVM851883 QAG1048493:QAG1048498 JA917418:JA917419 SW917418:SW917419 ACS917418:ACS917419 AMO917418:AMO917419 AWK917418:AWK917419 BGG917418:BGG917419 BQC917418:BQC917419 BZY917418:BZY917419 CJU917418:CJU917419 CTQ917418:CTQ917419 DDM917418:DDM917419 DNI917418:DNI917419 DXE917418:DXE917419 EHA917418:EHA917419 EQW917418:EQW917419 FAS917418:FAS917419 FKO917418:FKO917419 FUK917418:FUK917419 GEG917418:GEG917419 GOC917418:GOC917419 GXY917418:GXY917419 HHU917418:HHU917419 HRQ917418:HRQ917419 IBM917418:IBM917419 ILI917418:ILI917419 IVE917418:IVE917419 JFA917418:JFA917419 JOW917418:JOW917419 JYS917418:JYS917419 KIO917418:KIO917419 KSK917418:KSK917419 LCG917418:LCG917419 LMC917418:LMC917419 LVY917418:LVY917419 MFU917418:MFU917419 MPQ917418:MPQ917419 MZM917418:MZM917419 NJI917418:NJI917419 NTE917418:NTE917419 ODA917418:ODA917419 OMW917418:OMW917419 OWS917418:OWS917419 PGO917418:PGO917419 PQK917418:PQK917419 QAG917418:QAG917419 QKC917418:QKC917419 QTY917418:QTY917419 RDU917418:RDU917419 RNQ917418:RNQ917419 RXM917418:RXM917419 SHI917418:SHI917419 SRE917418:SRE917419 TBA917418:TBA917419 TKW917418:TKW917419 TUS917418:TUS917419 UEO917418:UEO917419 UOK917418:UOK917419 UYG917418:UYG917419 VIC917418:VIC917419 VRY917418:VRY917419 WBU917418:WBU917419 WLQ917418:WLQ917419 WVM917418:WVM917419 QKC1048493:QKC1048498 JA982954:JA982955 SW982954:SW982955 ACS982954:ACS982955 AMO982954:AMO982955 AWK982954:AWK982955 BGG982954:BGG982955 BQC982954:BQC982955 BZY982954:BZY982955 CJU982954:CJU982955 CTQ982954:CTQ982955 DDM982954:DDM982955 DNI982954:DNI982955 DXE982954:DXE982955 EHA982954:EHA982955 EQW982954:EQW982955 FAS982954:FAS982955 FKO982954:FKO982955 FUK982954:FUK982955 GEG982954:GEG982955 GOC982954:GOC982955 GXY982954:GXY982955 HHU982954:HHU982955 HRQ982954:HRQ982955 IBM982954:IBM982955 ILI982954:ILI982955 IVE982954:IVE982955 JFA982954:JFA982955 JOW982954:JOW982955 JYS982954:JYS982955 KIO982954:KIO982955 KSK982954:KSK982955 LCG982954:LCG982955 LMC982954:LMC982955 LVY982954:LVY982955 MFU982954:MFU982955 MPQ982954:MPQ982955 MZM982954:MZM982955 NJI982954:NJI982955 NTE982954:NTE982955 ODA982954:ODA982955 OMW982954:OMW982955 OWS982954:OWS982955 PGO982954:PGO982955 PQK982954:PQK982955 QAG982954:QAG982955 QKC982954:QKC982955 QTY982954:QTY982955 RDU982954:RDU982955 RNQ982954:RNQ982955 RXM982954:RXM982955 SHI982954:SHI982955 SRE982954:SRE982955 TBA982954:TBA982955 TKW982954:TKW982955 TUS982954:TUS982955 UEO982954:UEO982955 UOK982954:UOK982955 UYG982954:UYG982955 VIC982954:VIC982955 VRY982954:VRY982955 WBU982954:WBU982955 WLQ982954:WLQ982955 WVM982954:WVM982955 QTY1048493:QTY1048498 JA1048490:JA1048491 SW1048490:SW1048491 ACS1048490:ACS1048491 AMO1048490:AMO1048491 AWK1048490:AWK1048491 BGG1048490:BGG1048491 BQC1048490:BQC1048491 BZY1048490:BZY1048491 CJU1048490:CJU1048491 CTQ1048490:CTQ1048491 DDM1048490:DDM1048491 DNI1048490:DNI1048491 DXE1048490:DXE1048491 EHA1048490:EHA1048491 EQW1048490:EQW1048491 FAS1048490:FAS1048491 FKO1048490:FKO1048491 FUK1048490:FUK1048491 GEG1048490:GEG1048491 GOC1048490:GOC1048491 GXY1048490:GXY1048491 HHU1048490:HHU1048491 HRQ1048490:HRQ1048491 IBM1048490:IBM1048491 ILI1048490:ILI1048491 IVE1048490:IVE1048491 JFA1048490:JFA1048491 JOW1048490:JOW1048491 JYS1048490:JYS1048491 KIO1048490:KIO1048491 KSK1048490:KSK1048491 LCG1048490:LCG1048491 LMC1048490:LMC1048491 LVY1048490:LVY1048491 MFU1048490:MFU1048491 MPQ1048490:MPQ1048491 MZM1048490:MZM1048491 NJI1048490:NJI1048491 NTE1048490:NTE1048491 ODA1048490:ODA1048491 OMW1048490:OMW1048491 OWS1048490:OWS1048491 PGO1048490:PGO1048491 PQK1048490:PQK1048491 QAG1048490:QAG1048491 QKC1048490:QKC1048491 QTY1048490:QTY1048491 RDU1048490:RDU1048491 RNQ1048490:RNQ1048491 RXM1048490:RXM1048491 SHI1048490:SHI1048491 SRE1048490:SRE1048491 TBA1048490:TBA1048491 TKW1048490:TKW1048491 TUS1048490:TUS1048491 UEO1048490:UEO1048491 UOK1048490:UOK1048491 UYG1048490:UYG1048491 VIC1048490:VIC1048491 VRY1048490:VRY1048491 WBU1048490:WBU1048491 WLQ1048490:WLQ1048491 WVM1048490:WVM1048491 RDU1048493:RDU1048498 JA65453:JA65458 SW65453:SW65458 ACS65453:ACS65458 AMO65453:AMO65458 AWK65453:AWK65458 BGG65453:BGG65458 BQC65453:BQC65458 BZY65453:BZY65458 CJU65453:CJU65458 CTQ65453:CTQ65458 DDM65453:DDM65458 DNI65453:DNI65458 DXE65453:DXE65458 EHA65453:EHA65458 EQW65453:EQW65458 FAS65453:FAS65458 FKO65453:FKO65458 FUK65453:FUK65458 GEG65453:GEG65458 GOC65453:GOC65458 GXY65453:GXY65458 HHU65453:HHU65458 HRQ65453:HRQ65458 IBM65453:IBM65458 ILI65453:ILI65458 IVE65453:IVE65458 JFA65453:JFA65458 JOW65453:JOW65458 JYS65453:JYS65458 KIO65453:KIO65458 KSK65453:KSK65458 LCG65453:LCG65458 LMC65453:LMC65458 LVY65453:LVY65458 MFU65453:MFU65458 MPQ65453:MPQ65458 MZM65453:MZM65458 NJI65453:NJI65458 NTE65453:NTE65458 ODA65453:ODA65458 OMW65453:OMW65458 OWS65453:OWS65458 PGO65453:PGO65458 PQK65453:PQK65458 QAG65453:QAG65458 QKC65453:QKC65458 QTY65453:QTY65458 RDU65453:RDU65458 RNQ65453:RNQ65458 RXM65453:RXM65458 SHI65453:SHI65458 SRE65453:SRE65458 TBA65453:TBA65458 TKW65453:TKW65458 TUS65453:TUS65458 UEO65453:UEO65458 UOK65453:UOK65458 UYG65453:UYG65458 VIC65453:VIC65458 VRY65453:VRY65458 WBU65453:WBU65458 WLQ65453:WLQ65458 WVM65453:WVM65458 RNQ1048493:RNQ1048498 JA130989:JA130994 SW130989:SW130994 ACS130989:ACS130994 AMO130989:AMO130994 AWK130989:AWK130994 BGG130989:BGG130994 BQC130989:BQC130994 BZY130989:BZY130994 CJU130989:CJU130994 CTQ130989:CTQ130994 DDM130989:DDM130994 DNI130989:DNI130994 DXE130989:DXE130994 EHA130989:EHA130994 EQW130989:EQW130994 FAS130989:FAS130994 FKO130989:FKO130994 FUK130989:FUK130994 GEG130989:GEG130994 GOC130989:GOC130994 GXY130989:GXY130994 HHU130989:HHU130994 HRQ130989:HRQ130994 IBM130989:IBM130994 ILI130989:ILI130994 IVE130989:IVE130994 JFA130989:JFA130994 JOW130989:JOW130994 JYS130989:JYS130994 KIO130989:KIO130994 KSK130989:KSK130994 LCG130989:LCG130994 LMC130989:LMC130994 LVY130989:LVY130994 MFU130989:MFU130994 MPQ130989:MPQ130994 MZM130989:MZM130994 NJI130989:NJI130994 NTE130989:NTE130994 ODA130989:ODA130994 OMW130989:OMW130994 OWS130989:OWS130994 PGO130989:PGO130994 PQK130989:PQK130994 QAG130989:QAG130994 QKC130989:QKC130994 QTY130989:QTY130994 RDU130989:RDU130994 RNQ130989:RNQ130994 RXM130989:RXM130994 SHI130989:SHI130994 SRE130989:SRE130994 TBA130989:TBA130994 TKW130989:TKW130994 TUS130989:TUS130994 UEO130989:UEO130994 UOK130989:UOK130994 UYG130989:UYG130994 VIC130989:VIC130994 VRY130989:VRY130994 WBU130989:WBU130994 WLQ130989:WLQ130994 WVM130989:WVM130994 RXM1048493:RXM1048498 JA196525:JA196530 SW196525:SW196530 ACS196525:ACS196530 AMO196525:AMO196530 AWK196525:AWK196530 BGG196525:BGG196530 BQC196525:BQC196530 BZY196525:BZY196530 CJU196525:CJU196530 CTQ196525:CTQ196530 DDM196525:DDM196530 DNI196525:DNI196530 DXE196525:DXE196530 EHA196525:EHA196530 EQW196525:EQW196530 FAS196525:FAS196530 FKO196525:FKO196530 FUK196525:FUK196530 GEG196525:GEG196530 GOC196525:GOC196530 GXY196525:GXY196530 HHU196525:HHU196530 HRQ196525:HRQ196530 IBM196525:IBM196530 ILI196525:ILI196530 IVE196525:IVE196530 JFA196525:JFA196530 JOW196525:JOW196530 JYS196525:JYS196530 KIO196525:KIO196530 KSK196525:KSK196530 LCG196525:LCG196530 LMC196525:LMC196530 LVY196525:LVY196530 MFU196525:MFU196530 MPQ196525:MPQ196530 MZM196525:MZM196530 NJI196525:NJI196530 NTE196525:NTE196530 ODA196525:ODA196530 OMW196525:OMW196530 OWS196525:OWS196530 PGO196525:PGO196530 PQK196525:PQK196530 QAG196525:QAG196530 QKC196525:QKC196530 QTY196525:QTY196530 RDU196525:RDU196530 RNQ196525:RNQ196530 RXM196525:RXM196530 SHI196525:SHI196530 SRE196525:SRE196530 TBA196525:TBA196530 TKW196525:TKW196530 TUS196525:TUS196530 UEO196525:UEO196530 UOK196525:UOK196530 UYG196525:UYG196530 VIC196525:VIC196530 VRY196525:VRY196530 WBU196525:WBU196530 WLQ196525:WLQ196530 WVM196525:WVM196530 SHI1048493:SHI1048498 JA262061:JA262066 SW262061:SW262066 ACS262061:ACS262066 AMO262061:AMO262066 AWK262061:AWK262066 BGG262061:BGG262066 BQC262061:BQC262066 BZY262061:BZY262066 CJU262061:CJU262066 CTQ262061:CTQ262066 DDM262061:DDM262066 DNI262061:DNI262066 DXE262061:DXE262066 EHA262061:EHA262066 EQW262061:EQW262066 FAS262061:FAS262066 FKO262061:FKO262066 FUK262061:FUK262066 GEG262061:GEG262066 GOC262061:GOC262066 GXY262061:GXY262066 HHU262061:HHU262066 HRQ262061:HRQ262066 IBM262061:IBM262066 ILI262061:ILI262066 IVE262061:IVE262066 JFA262061:JFA262066 JOW262061:JOW262066 JYS262061:JYS262066 KIO262061:KIO262066 KSK262061:KSK262066 LCG262061:LCG262066 LMC262061:LMC262066 LVY262061:LVY262066 MFU262061:MFU262066 MPQ262061:MPQ262066 MZM262061:MZM262066 NJI262061:NJI262066 NTE262061:NTE262066 ODA262061:ODA262066 OMW262061:OMW262066 OWS262061:OWS262066 PGO262061:PGO262066 PQK262061:PQK262066 QAG262061:QAG262066 QKC262061:QKC262066 QTY262061:QTY262066 RDU262061:RDU262066 RNQ262061:RNQ262066 RXM262061:RXM262066 SHI262061:SHI262066 SRE262061:SRE262066 TBA262061:TBA262066 TKW262061:TKW262066 TUS262061:TUS262066 UEO262061:UEO262066 UOK262061:UOK262066 UYG262061:UYG262066 VIC262061:VIC262066 VRY262061:VRY262066 WBU262061:WBU262066 WLQ262061:WLQ262066 WVM262061:WVM262066 SRE1048493:SRE1048498 JA327597:JA327602 SW327597:SW327602 ACS327597:ACS327602 AMO327597:AMO327602 AWK327597:AWK327602 BGG327597:BGG327602 BQC327597:BQC327602 BZY327597:BZY327602 CJU327597:CJU327602 CTQ327597:CTQ327602 DDM327597:DDM327602 DNI327597:DNI327602 DXE327597:DXE327602 EHA327597:EHA327602 EQW327597:EQW327602 FAS327597:FAS327602 FKO327597:FKO327602 FUK327597:FUK327602 GEG327597:GEG327602 GOC327597:GOC327602 GXY327597:GXY327602 HHU327597:HHU327602 HRQ327597:HRQ327602 IBM327597:IBM327602 ILI327597:ILI327602 IVE327597:IVE327602 JFA327597:JFA327602 JOW327597:JOW327602 JYS327597:JYS327602 KIO327597:KIO327602 KSK327597:KSK327602 LCG327597:LCG327602 LMC327597:LMC327602 LVY327597:LVY327602 MFU327597:MFU327602 MPQ327597:MPQ327602 MZM327597:MZM327602 NJI327597:NJI327602 NTE327597:NTE327602 ODA327597:ODA327602 OMW327597:OMW327602 OWS327597:OWS327602 PGO327597:PGO327602 PQK327597:PQK327602 QAG327597:QAG327602 QKC327597:QKC327602 QTY327597:QTY327602 RDU327597:RDU327602 RNQ327597:RNQ327602 RXM327597:RXM327602 SHI327597:SHI327602 SRE327597:SRE327602 TBA327597:TBA327602 TKW327597:TKW327602 TUS327597:TUS327602 UEO327597:UEO327602 UOK327597:UOK327602 UYG327597:UYG327602 VIC327597:VIC327602 VRY327597:VRY327602 WBU327597:WBU327602 WLQ327597:WLQ327602 WVM327597:WVM327602 TBA1048493:TBA1048498 JA393133:JA393138 SW393133:SW393138 ACS393133:ACS393138 AMO393133:AMO393138 AWK393133:AWK393138 BGG393133:BGG393138 BQC393133:BQC393138 BZY393133:BZY393138 CJU393133:CJU393138 CTQ393133:CTQ393138 DDM393133:DDM393138 DNI393133:DNI393138 DXE393133:DXE393138 EHA393133:EHA393138 EQW393133:EQW393138 FAS393133:FAS393138 FKO393133:FKO393138 FUK393133:FUK393138 GEG393133:GEG393138 GOC393133:GOC393138 GXY393133:GXY393138 HHU393133:HHU393138 HRQ393133:HRQ393138 IBM393133:IBM393138 ILI393133:ILI393138 IVE393133:IVE393138 JFA393133:JFA393138 JOW393133:JOW393138 JYS393133:JYS393138 KIO393133:KIO393138 KSK393133:KSK393138 LCG393133:LCG393138 LMC393133:LMC393138 LVY393133:LVY393138 MFU393133:MFU393138 MPQ393133:MPQ393138 MZM393133:MZM393138 NJI393133:NJI393138 NTE393133:NTE393138 ODA393133:ODA393138 OMW393133:OMW393138 OWS393133:OWS393138 PGO393133:PGO393138 PQK393133:PQK393138 QAG393133:QAG393138 QKC393133:QKC393138 QTY393133:QTY393138 RDU393133:RDU393138 RNQ393133:RNQ393138 RXM393133:RXM393138 SHI393133:SHI393138 SRE393133:SRE393138 TBA393133:TBA393138 TKW393133:TKW393138 TUS393133:TUS393138 UEO393133:UEO393138 UOK393133:UOK393138 UYG393133:UYG393138 VIC393133:VIC393138 VRY393133:VRY393138 WBU393133:WBU393138 WLQ393133:WLQ393138 WVM393133:WVM393138 TKW1048493:TKW1048498 JA458669:JA458674 SW458669:SW458674 ACS458669:ACS458674 AMO458669:AMO458674 AWK458669:AWK458674 BGG458669:BGG458674 BQC458669:BQC458674 BZY458669:BZY458674 CJU458669:CJU458674 CTQ458669:CTQ458674 DDM458669:DDM458674 DNI458669:DNI458674 DXE458669:DXE458674 EHA458669:EHA458674 EQW458669:EQW458674 FAS458669:FAS458674 FKO458669:FKO458674 FUK458669:FUK458674 GEG458669:GEG458674 GOC458669:GOC458674 GXY458669:GXY458674 HHU458669:HHU458674 HRQ458669:HRQ458674 IBM458669:IBM458674 ILI458669:ILI458674 IVE458669:IVE458674 JFA458669:JFA458674 JOW458669:JOW458674 JYS458669:JYS458674 KIO458669:KIO458674 KSK458669:KSK458674 LCG458669:LCG458674 LMC458669:LMC458674 LVY458669:LVY458674 MFU458669:MFU458674 MPQ458669:MPQ458674 MZM458669:MZM458674 NJI458669:NJI458674 NTE458669:NTE458674 ODA458669:ODA458674 OMW458669:OMW458674 OWS458669:OWS458674 PGO458669:PGO458674 PQK458669:PQK458674 QAG458669:QAG458674 QKC458669:QKC458674 QTY458669:QTY458674 RDU458669:RDU458674 RNQ458669:RNQ458674 RXM458669:RXM458674 SHI458669:SHI458674 SRE458669:SRE458674 TBA458669:TBA458674 TKW458669:TKW458674 TUS458669:TUS458674 UEO458669:UEO458674 UOK458669:UOK458674 UYG458669:UYG458674 VIC458669:VIC458674 VRY458669:VRY458674 WBU458669:WBU458674 WLQ458669:WLQ458674 WVM458669:WVM458674 TUS1048493:TUS1048498 JA524205:JA524210 SW524205:SW524210 ACS524205:ACS524210 AMO524205:AMO524210 AWK524205:AWK524210 BGG524205:BGG524210 BQC524205:BQC524210 BZY524205:BZY524210 CJU524205:CJU524210 CTQ524205:CTQ524210 DDM524205:DDM524210 DNI524205:DNI524210 DXE524205:DXE524210 EHA524205:EHA524210 EQW524205:EQW524210 FAS524205:FAS524210 FKO524205:FKO524210 FUK524205:FUK524210 GEG524205:GEG524210 GOC524205:GOC524210 GXY524205:GXY524210 HHU524205:HHU524210 HRQ524205:HRQ524210 IBM524205:IBM524210 ILI524205:ILI524210 IVE524205:IVE524210 JFA524205:JFA524210 JOW524205:JOW524210 JYS524205:JYS524210 KIO524205:KIO524210 KSK524205:KSK524210 LCG524205:LCG524210 LMC524205:LMC524210 LVY524205:LVY524210 MFU524205:MFU524210 MPQ524205:MPQ524210 MZM524205:MZM524210 NJI524205:NJI524210 NTE524205:NTE524210 ODA524205:ODA524210 OMW524205:OMW524210 OWS524205:OWS524210 PGO524205:PGO524210 PQK524205:PQK524210 QAG524205:QAG524210 QKC524205:QKC524210 QTY524205:QTY524210 RDU524205:RDU524210 RNQ524205:RNQ524210 RXM524205:RXM524210 SHI524205:SHI524210 SRE524205:SRE524210 TBA524205:TBA524210 TKW524205:TKW524210 TUS524205:TUS524210 UEO524205:UEO524210 UOK524205:UOK524210 UYG524205:UYG524210 VIC524205:VIC524210 VRY524205:VRY524210 WBU524205:WBU524210 WLQ524205:WLQ524210 WVM524205:WVM524210 UEO1048493:UEO1048498 JA589741:JA589746 SW589741:SW589746 ACS589741:ACS589746 AMO589741:AMO589746 AWK589741:AWK589746 BGG589741:BGG589746 BQC589741:BQC589746 BZY589741:BZY589746 CJU589741:CJU589746 CTQ589741:CTQ589746 DDM589741:DDM589746 DNI589741:DNI589746 DXE589741:DXE589746 EHA589741:EHA589746 EQW589741:EQW589746 FAS589741:FAS589746 FKO589741:FKO589746 FUK589741:FUK589746 GEG589741:GEG589746 GOC589741:GOC589746 GXY589741:GXY589746 HHU589741:HHU589746 HRQ589741:HRQ589746 IBM589741:IBM589746 ILI589741:ILI589746 IVE589741:IVE589746 JFA589741:JFA589746 JOW589741:JOW589746 JYS589741:JYS589746 KIO589741:KIO589746 KSK589741:KSK589746 LCG589741:LCG589746 LMC589741:LMC589746 LVY589741:LVY589746 MFU589741:MFU589746 MPQ589741:MPQ589746 MZM589741:MZM589746 NJI589741:NJI589746 NTE589741:NTE589746 ODA589741:ODA589746 OMW589741:OMW589746 OWS589741:OWS589746 PGO589741:PGO589746 PQK589741:PQK589746 QAG589741:QAG589746 QKC589741:QKC589746 QTY589741:QTY589746 RDU589741:RDU589746 RNQ589741:RNQ589746 RXM589741:RXM589746 SHI589741:SHI589746 SRE589741:SRE589746 TBA589741:TBA589746 TKW589741:TKW589746 TUS589741:TUS589746 UEO589741:UEO589746 UOK589741:UOK589746 UYG589741:UYG589746 VIC589741:VIC589746 VRY589741:VRY589746 WBU589741:WBU589746 WLQ589741:WLQ589746 WVM589741:WVM589746 UOK1048493:UOK1048498 JA655277:JA655282 SW655277:SW655282 ACS655277:ACS655282 AMO655277:AMO655282 AWK655277:AWK655282 BGG655277:BGG655282 BQC655277:BQC655282 BZY655277:BZY655282 CJU655277:CJU655282 CTQ655277:CTQ655282 DDM655277:DDM655282 DNI655277:DNI655282 DXE655277:DXE655282 EHA655277:EHA655282 EQW655277:EQW655282 FAS655277:FAS655282 FKO655277:FKO655282 FUK655277:FUK655282 GEG655277:GEG655282 GOC655277:GOC655282 GXY655277:GXY655282 HHU655277:HHU655282 HRQ655277:HRQ655282 IBM655277:IBM655282 ILI655277:ILI655282 IVE655277:IVE655282 JFA655277:JFA655282 JOW655277:JOW655282 JYS655277:JYS655282 KIO655277:KIO655282 KSK655277:KSK655282 LCG655277:LCG655282 LMC655277:LMC655282 LVY655277:LVY655282 MFU655277:MFU655282 MPQ655277:MPQ655282 MZM655277:MZM655282 NJI655277:NJI655282 NTE655277:NTE655282 ODA655277:ODA655282 OMW655277:OMW655282 OWS655277:OWS655282 PGO655277:PGO655282 PQK655277:PQK655282 QAG655277:QAG655282 QKC655277:QKC655282 QTY655277:QTY655282 RDU655277:RDU655282 RNQ655277:RNQ655282 RXM655277:RXM655282 SHI655277:SHI655282 SRE655277:SRE655282 TBA655277:TBA655282 TKW655277:TKW655282 TUS655277:TUS655282 UEO655277:UEO655282 UOK655277:UOK655282 UYG655277:UYG655282 VIC655277:VIC655282 VRY655277:VRY655282 WBU655277:WBU655282 WLQ655277:WLQ655282 WVM655277:WVM655282 UYG1048493:UYG1048498 JA720813:JA720818 SW720813:SW720818 ACS720813:ACS720818 AMO720813:AMO720818 AWK720813:AWK720818 BGG720813:BGG720818 BQC720813:BQC720818 BZY720813:BZY720818 CJU720813:CJU720818 CTQ720813:CTQ720818 DDM720813:DDM720818 DNI720813:DNI720818 DXE720813:DXE720818 EHA720813:EHA720818 EQW720813:EQW720818 FAS720813:FAS720818 FKO720813:FKO720818 FUK720813:FUK720818 GEG720813:GEG720818 GOC720813:GOC720818 GXY720813:GXY720818 HHU720813:HHU720818 HRQ720813:HRQ720818 IBM720813:IBM720818 ILI720813:ILI720818 IVE720813:IVE720818 JFA720813:JFA720818 JOW720813:JOW720818 JYS720813:JYS720818 KIO720813:KIO720818 KSK720813:KSK720818 LCG720813:LCG720818 LMC720813:LMC720818 LVY720813:LVY720818 MFU720813:MFU720818 MPQ720813:MPQ720818 MZM720813:MZM720818 NJI720813:NJI720818 NTE720813:NTE720818 ODA720813:ODA720818 OMW720813:OMW720818 OWS720813:OWS720818 PGO720813:PGO720818 PQK720813:PQK720818 QAG720813:QAG720818 QKC720813:QKC720818 QTY720813:QTY720818 RDU720813:RDU720818 RNQ720813:RNQ720818 RXM720813:RXM720818 SHI720813:SHI720818 SRE720813:SRE720818 TBA720813:TBA720818 TKW720813:TKW720818 TUS720813:TUS720818 UEO720813:UEO720818 UOK720813:UOK720818 UYG720813:UYG720818 VIC720813:VIC720818 VRY720813:VRY720818 WBU720813:WBU720818 WLQ720813:WLQ720818 WVM720813:WVM720818 VIC1048493:VIC1048498 JA786349:JA786354 SW786349:SW786354 ACS786349:ACS786354 AMO786349:AMO786354 AWK786349:AWK786354 BGG786349:BGG786354 BQC786349:BQC786354 BZY786349:BZY786354 CJU786349:CJU786354 CTQ786349:CTQ786354 DDM786349:DDM786354 DNI786349:DNI786354 DXE786349:DXE786354 EHA786349:EHA786354 EQW786349:EQW786354 FAS786349:FAS786354 FKO786349:FKO786354 FUK786349:FUK786354 GEG786349:GEG786354 GOC786349:GOC786354 GXY786349:GXY786354 HHU786349:HHU786354 HRQ786349:HRQ786354 IBM786349:IBM786354 ILI786349:ILI786354 IVE786349:IVE786354 JFA786349:JFA786354 JOW786349:JOW786354 JYS786349:JYS786354 KIO786349:KIO786354 KSK786349:KSK786354 LCG786349:LCG786354 LMC786349:LMC786354 LVY786349:LVY786354 MFU786349:MFU786354 MPQ786349:MPQ786354 MZM786349:MZM786354 NJI786349:NJI786354 NTE786349:NTE786354 ODA786349:ODA786354 OMW786349:OMW786354 OWS786349:OWS786354 PGO786349:PGO786354 PQK786349:PQK786354 QAG786349:QAG786354 QKC786349:QKC786354 QTY786349:QTY786354 RDU786349:RDU786354 RNQ786349:RNQ786354 RXM786349:RXM786354 SHI786349:SHI786354 SRE786349:SRE786354 TBA786349:TBA786354 TKW786349:TKW786354 TUS786349:TUS786354 UEO786349:UEO786354 UOK786349:UOK786354 UYG786349:UYG786354 VIC786349:VIC786354 VRY786349:VRY786354 WBU786349:WBU786354 WLQ786349:WLQ786354 WVM786349:WVM786354 VRY1048493:VRY1048498 JA851885:JA851890 SW851885:SW851890 ACS851885:ACS851890 AMO851885:AMO851890 AWK851885:AWK851890 BGG851885:BGG851890 BQC851885:BQC851890 BZY851885:BZY851890 CJU851885:CJU851890 CTQ851885:CTQ851890 DDM851885:DDM851890 DNI851885:DNI851890 DXE851885:DXE851890 EHA851885:EHA851890 EQW851885:EQW851890 FAS851885:FAS851890 FKO851885:FKO851890 FUK851885:FUK851890 GEG851885:GEG851890 GOC851885:GOC851890 GXY851885:GXY851890 HHU851885:HHU851890 HRQ851885:HRQ851890 IBM851885:IBM851890 ILI851885:ILI851890 IVE851885:IVE851890 JFA851885:JFA851890 JOW851885:JOW851890 JYS851885:JYS851890 KIO851885:KIO851890 KSK851885:KSK851890 LCG851885:LCG851890 LMC851885:LMC851890 LVY851885:LVY851890 MFU851885:MFU851890 MPQ851885:MPQ851890 MZM851885:MZM851890 NJI851885:NJI851890 NTE851885:NTE851890 ODA851885:ODA851890 OMW851885:OMW851890 OWS851885:OWS851890 PGO851885:PGO851890 PQK851885:PQK851890 QAG851885:QAG851890 QKC851885:QKC851890 QTY851885:QTY851890 RDU851885:RDU851890 RNQ851885:RNQ851890 RXM851885:RXM851890 SHI851885:SHI851890 SRE851885:SRE851890 TBA851885:TBA851890 TKW851885:TKW851890 TUS851885:TUS851890 UEO851885:UEO851890 UOK851885:UOK851890 UYG851885:UYG851890 VIC851885:VIC851890 VRY851885:VRY851890 WBU851885:WBU851890 WLQ851885:WLQ851890 WVM851885:WVM851890 WBU1048493:WBU1048498 JA917421:JA917426 SW917421:SW917426 ACS917421:ACS917426 AMO917421:AMO917426 AWK917421:AWK917426 BGG917421:BGG917426 BQC917421:BQC917426 BZY917421:BZY917426 CJU917421:CJU917426 CTQ917421:CTQ917426 DDM917421:DDM917426 DNI917421:DNI917426 DXE917421:DXE917426 EHA917421:EHA917426 EQW917421:EQW917426 FAS917421:FAS917426 FKO917421:FKO917426 FUK917421:FUK917426 GEG917421:GEG917426 GOC917421:GOC917426 GXY917421:GXY917426 HHU917421:HHU917426 HRQ917421:HRQ917426 IBM917421:IBM917426 ILI917421:ILI917426 IVE917421:IVE917426 JFA917421:JFA917426 JOW917421:JOW917426 JYS917421:JYS917426 KIO917421:KIO917426 KSK917421:KSK917426 LCG917421:LCG917426 LMC917421:LMC917426 LVY917421:LVY917426 MFU917421:MFU917426 MPQ917421:MPQ917426 MZM917421:MZM917426 NJI917421:NJI917426 NTE917421:NTE917426 ODA917421:ODA917426 OMW917421:OMW917426 OWS917421:OWS917426 PGO917421:PGO917426 PQK917421:PQK917426 QAG917421:QAG917426 QKC917421:QKC917426 QTY917421:QTY917426 RDU917421:RDU917426 RNQ917421:RNQ917426 RXM917421:RXM917426 SHI917421:SHI917426 SRE917421:SRE917426 TBA917421:TBA917426 TKW917421:TKW917426 TUS917421:TUS917426 UEO917421:UEO917426 UOK917421:UOK917426 UYG917421:UYG917426 VIC917421:VIC917426 VRY917421:VRY917426 WBU917421:WBU917426 WLQ917421:WLQ917426 WVM917421:WVM917426 WLQ1048493:WLQ1048498 JA982957:JA982962 SW982957:SW982962 ACS982957:ACS982962 AMO982957:AMO982962 AWK982957:AWK982962 BGG982957:BGG982962 BQC982957:BQC982962 BZY982957:BZY982962 CJU982957:CJU982962 CTQ982957:CTQ982962 DDM982957:DDM982962 DNI982957:DNI982962 DXE982957:DXE982962 EHA982957:EHA982962 EQW982957:EQW982962 FAS982957:FAS982962 FKO982957:FKO982962 FUK982957:FUK982962 GEG982957:GEG982962 GOC982957:GOC982962 GXY982957:GXY982962 HHU982957:HHU982962 HRQ982957:HRQ982962 IBM982957:IBM982962 ILI982957:ILI982962 IVE982957:IVE982962 JFA982957:JFA982962 JOW982957:JOW982962 JYS982957:JYS982962 KIO982957:KIO982962 KSK982957:KSK982962 LCG982957:LCG982962 LMC982957:LMC982962 LVY982957:LVY982962 MFU982957:MFU982962 MPQ982957:MPQ982962 MZM982957:MZM982962 NJI982957:NJI982962 NTE982957:NTE982962 ODA982957:ODA982962 OMW982957:OMW982962 OWS982957:OWS982962 PGO982957:PGO982962 PQK982957:PQK982962 QAG982957:QAG982962 QKC982957:QKC982962 QTY982957:QTY982962 RDU982957:RDU982962 RNQ982957:RNQ982962 RXM982957:RXM982962 SHI982957:SHI982962 SRE982957:SRE982962 TBA982957:TBA982962 TKW982957:TKW982962 TUS982957:TUS982962 UEO982957:UEO982962 UOK982957:UOK982962 UYG982957:UYG982962 VIC982957:VIC982962 VRY982957:VRY982962 WBU982957:WBU982962 WLQ982957:WLQ982962 WVM982957:WVM982962 WVM1048493:WVM1048498 JA1048493:JA1048498 SW1048493:SW1048498 ACS1048493:ACS1048498 AMO1048493:AMO1048498 AWK1048493:AWK1048498 BGG1048493:BGG1048498 BQC1048493:BQC1048498 BZY1048493:BZY1048498 CJU1048493:CJU1048498 CTQ1048493:CTQ1048498 DDM1048493:DDM1048498 DNI1048493:DNI1048498 DXE1048493:DXE1048498 EHA1048493:EHA1048498 EQW1048493:EQW1048498 FAS1048493:FAS1048498 FKO1048493:FKO1048498 FUK1048493:FUK1048498 GEG1048493:GEG1048498 GOC1048493:GOC1048498 GXY1048493:GXY1048498 HHU1048493:HHU1048498 HRQ1048493:HRQ1048498 IBM1048493:IBM1048498 ILI1048493:ILI1048498 IVE1048493:IVE1048498 JFA1048493:JFA1048498 JOW1048493:JOW1048498 JYS1048493:JYS1048498 KIO1048493:KIO1048498 KSK1048493:KSK1048498 E65468:E65469 E131004:E131005 E196540:E196541 E262076:E262077 E327612:E327613 E393148:E393149 E458684:E458685 E524220:E524221 E589756:E589757 E655292:E655293 E720828:E720829 E786364:E786365 E851900:E851901 E917436:E917437 E982972:E982973 E1048508:E1048509 E65471:E65476 E131007:E131012 E196543:E196548 E262079:E262084 E327615:E327620 E393151:E393156 E458687:E458692 E524223:E524228 E589759:E589764 E655295:E655300 E720831:E720836 E786367:E786372 E851903:E851908 E917439:E917444 E982975:E982980 E1048511:E1048516" xr:uid="{D11B6BD8-E395-4989-8686-7450D0F51253}">
      <formula1>"jr, ,"</formula1>
    </dataValidation>
    <dataValidation type="list" allowBlank="1" showInputMessage="1" showErrorMessage="1" sqref="RDY1048495 JE65455 TA65455 ACW65455 AMS65455 AWO65455 BGK65455 BQG65455 CAC65455 CJY65455 CTU65455 DDQ65455 DNM65455 DXI65455 EHE65455 ERA65455 FAW65455 FKS65455 FUO65455 GEK65455 GOG65455 GYC65455 HHY65455 HRU65455 IBQ65455 ILM65455 IVI65455 JFE65455 JPA65455 JYW65455 KIS65455 KSO65455 LCK65455 LMG65455 LWC65455 MFY65455 MPU65455 MZQ65455 NJM65455 NTI65455 ODE65455 ONA65455 OWW65455 PGS65455 PQO65455 QAK65455 QKG65455 QUC65455 RDY65455 RNU65455 RXQ65455 SHM65455 SRI65455 TBE65455 TLA65455 TUW65455 UES65455 UOO65455 UYK65455 VIG65455 VSC65455 WBY65455 WLU65455 WVQ65455 RNU1048495 JE130991 TA130991 ACW130991 AMS130991 AWO130991 BGK130991 BQG130991 CAC130991 CJY130991 CTU130991 DDQ130991 DNM130991 DXI130991 EHE130991 ERA130991 FAW130991 FKS130991 FUO130991 GEK130991 GOG130991 GYC130991 HHY130991 HRU130991 IBQ130991 ILM130991 IVI130991 JFE130991 JPA130991 JYW130991 KIS130991 KSO130991 LCK130991 LMG130991 LWC130991 MFY130991 MPU130991 MZQ130991 NJM130991 NTI130991 ODE130991 ONA130991 OWW130991 PGS130991 PQO130991 QAK130991 QKG130991 QUC130991 RDY130991 RNU130991 RXQ130991 SHM130991 SRI130991 TBE130991 TLA130991 TUW130991 UES130991 UOO130991 UYK130991 VIG130991 VSC130991 WBY130991 WLU130991 WVQ130991 RXQ1048495 JE196527 TA196527 ACW196527 AMS196527 AWO196527 BGK196527 BQG196527 CAC196527 CJY196527 CTU196527 DDQ196527 DNM196527 DXI196527 EHE196527 ERA196527 FAW196527 FKS196527 FUO196527 GEK196527 GOG196527 GYC196527 HHY196527 HRU196527 IBQ196527 ILM196527 IVI196527 JFE196527 JPA196527 JYW196527 KIS196527 KSO196527 LCK196527 LMG196527 LWC196527 MFY196527 MPU196527 MZQ196527 NJM196527 NTI196527 ODE196527 ONA196527 OWW196527 PGS196527 PQO196527 QAK196527 QKG196527 QUC196527 RDY196527 RNU196527 RXQ196527 SHM196527 SRI196527 TBE196527 TLA196527 TUW196527 UES196527 UOO196527 UYK196527 VIG196527 VSC196527 WBY196527 WLU196527 WVQ196527 SHM1048495 JE262063 TA262063 ACW262063 AMS262063 AWO262063 BGK262063 BQG262063 CAC262063 CJY262063 CTU262063 DDQ262063 DNM262063 DXI262063 EHE262063 ERA262063 FAW262063 FKS262063 FUO262063 GEK262063 GOG262063 GYC262063 HHY262063 HRU262063 IBQ262063 ILM262063 IVI262063 JFE262063 JPA262063 JYW262063 KIS262063 KSO262063 LCK262063 LMG262063 LWC262063 MFY262063 MPU262063 MZQ262063 NJM262063 NTI262063 ODE262063 ONA262063 OWW262063 PGS262063 PQO262063 QAK262063 QKG262063 QUC262063 RDY262063 RNU262063 RXQ262063 SHM262063 SRI262063 TBE262063 TLA262063 TUW262063 UES262063 UOO262063 UYK262063 VIG262063 VSC262063 WBY262063 WLU262063 WVQ262063 SRI1048495 JE327599 TA327599 ACW327599 AMS327599 AWO327599 BGK327599 BQG327599 CAC327599 CJY327599 CTU327599 DDQ327599 DNM327599 DXI327599 EHE327599 ERA327599 FAW327599 FKS327599 FUO327599 GEK327599 GOG327599 GYC327599 HHY327599 HRU327599 IBQ327599 ILM327599 IVI327599 JFE327599 JPA327599 JYW327599 KIS327599 KSO327599 LCK327599 LMG327599 LWC327599 MFY327599 MPU327599 MZQ327599 NJM327599 NTI327599 ODE327599 ONA327599 OWW327599 PGS327599 PQO327599 QAK327599 QKG327599 QUC327599 RDY327599 RNU327599 RXQ327599 SHM327599 SRI327599 TBE327599 TLA327599 TUW327599 UES327599 UOO327599 UYK327599 VIG327599 VSC327599 WBY327599 WLU327599 WVQ327599 TBE1048495 JE393135 TA393135 ACW393135 AMS393135 AWO393135 BGK393135 BQG393135 CAC393135 CJY393135 CTU393135 DDQ393135 DNM393135 DXI393135 EHE393135 ERA393135 FAW393135 FKS393135 FUO393135 GEK393135 GOG393135 GYC393135 HHY393135 HRU393135 IBQ393135 ILM393135 IVI393135 JFE393135 JPA393135 JYW393135 KIS393135 KSO393135 LCK393135 LMG393135 LWC393135 MFY393135 MPU393135 MZQ393135 NJM393135 NTI393135 ODE393135 ONA393135 OWW393135 PGS393135 PQO393135 QAK393135 QKG393135 QUC393135 RDY393135 RNU393135 RXQ393135 SHM393135 SRI393135 TBE393135 TLA393135 TUW393135 UES393135 UOO393135 UYK393135 VIG393135 VSC393135 WBY393135 WLU393135 WVQ393135 TLA1048495 JE458671 TA458671 ACW458671 AMS458671 AWO458671 BGK458671 BQG458671 CAC458671 CJY458671 CTU458671 DDQ458671 DNM458671 DXI458671 EHE458671 ERA458671 FAW458671 FKS458671 FUO458671 GEK458671 GOG458671 GYC458671 HHY458671 HRU458671 IBQ458671 ILM458671 IVI458671 JFE458671 JPA458671 JYW458671 KIS458671 KSO458671 LCK458671 LMG458671 LWC458671 MFY458671 MPU458671 MZQ458671 NJM458671 NTI458671 ODE458671 ONA458671 OWW458671 PGS458671 PQO458671 QAK458671 QKG458671 QUC458671 RDY458671 RNU458671 RXQ458671 SHM458671 SRI458671 TBE458671 TLA458671 TUW458671 UES458671 UOO458671 UYK458671 VIG458671 VSC458671 WBY458671 WLU458671 WVQ458671 TUW1048495 JE524207 TA524207 ACW524207 AMS524207 AWO524207 BGK524207 BQG524207 CAC524207 CJY524207 CTU524207 DDQ524207 DNM524207 DXI524207 EHE524207 ERA524207 FAW524207 FKS524207 FUO524207 GEK524207 GOG524207 GYC524207 HHY524207 HRU524207 IBQ524207 ILM524207 IVI524207 JFE524207 JPA524207 JYW524207 KIS524207 KSO524207 LCK524207 LMG524207 LWC524207 MFY524207 MPU524207 MZQ524207 NJM524207 NTI524207 ODE524207 ONA524207 OWW524207 PGS524207 PQO524207 QAK524207 QKG524207 QUC524207 RDY524207 RNU524207 RXQ524207 SHM524207 SRI524207 TBE524207 TLA524207 TUW524207 UES524207 UOO524207 UYK524207 VIG524207 VSC524207 WBY524207 WLU524207 WVQ524207 UES1048495 JE589743 TA589743 ACW589743 AMS589743 AWO589743 BGK589743 BQG589743 CAC589743 CJY589743 CTU589743 DDQ589743 DNM589743 DXI589743 EHE589743 ERA589743 FAW589743 FKS589743 FUO589743 GEK589743 GOG589743 GYC589743 HHY589743 HRU589743 IBQ589743 ILM589743 IVI589743 JFE589743 JPA589743 JYW589743 KIS589743 KSO589743 LCK589743 LMG589743 LWC589743 MFY589743 MPU589743 MZQ589743 NJM589743 NTI589743 ODE589743 ONA589743 OWW589743 PGS589743 PQO589743 QAK589743 QKG589743 QUC589743 RDY589743 RNU589743 RXQ589743 SHM589743 SRI589743 TBE589743 TLA589743 TUW589743 UES589743 UOO589743 UYK589743 VIG589743 VSC589743 WBY589743 WLU589743 WVQ589743 UOO1048495 JE655279 TA655279 ACW655279 AMS655279 AWO655279 BGK655279 BQG655279 CAC655279 CJY655279 CTU655279 DDQ655279 DNM655279 DXI655279 EHE655279 ERA655279 FAW655279 FKS655279 FUO655279 GEK655279 GOG655279 GYC655279 HHY655279 HRU655279 IBQ655279 ILM655279 IVI655279 JFE655279 JPA655279 JYW655279 KIS655279 KSO655279 LCK655279 LMG655279 LWC655279 MFY655279 MPU655279 MZQ655279 NJM655279 NTI655279 ODE655279 ONA655279 OWW655279 PGS655279 PQO655279 QAK655279 QKG655279 QUC655279 RDY655279 RNU655279 RXQ655279 SHM655279 SRI655279 TBE655279 TLA655279 TUW655279 UES655279 UOO655279 UYK655279 VIG655279 VSC655279 WBY655279 WLU655279 WVQ655279 UYK1048495 JE720815 TA720815 ACW720815 AMS720815 AWO720815 BGK720815 BQG720815 CAC720815 CJY720815 CTU720815 DDQ720815 DNM720815 DXI720815 EHE720815 ERA720815 FAW720815 FKS720815 FUO720815 GEK720815 GOG720815 GYC720815 HHY720815 HRU720815 IBQ720815 ILM720815 IVI720815 JFE720815 JPA720815 JYW720815 KIS720815 KSO720815 LCK720815 LMG720815 LWC720815 MFY720815 MPU720815 MZQ720815 NJM720815 NTI720815 ODE720815 ONA720815 OWW720815 PGS720815 PQO720815 QAK720815 QKG720815 QUC720815 RDY720815 RNU720815 RXQ720815 SHM720815 SRI720815 TBE720815 TLA720815 TUW720815 UES720815 UOO720815 UYK720815 VIG720815 VSC720815 WBY720815 WLU720815 WVQ720815 VIG1048495 JE786351 TA786351 ACW786351 AMS786351 AWO786351 BGK786351 BQG786351 CAC786351 CJY786351 CTU786351 DDQ786351 DNM786351 DXI786351 EHE786351 ERA786351 FAW786351 FKS786351 FUO786351 GEK786351 GOG786351 GYC786351 HHY786351 HRU786351 IBQ786351 ILM786351 IVI786351 JFE786351 JPA786351 JYW786351 KIS786351 KSO786351 LCK786351 LMG786351 LWC786351 MFY786351 MPU786351 MZQ786351 NJM786351 NTI786351 ODE786351 ONA786351 OWW786351 PGS786351 PQO786351 QAK786351 QKG786351 QUC786351 RDY786351 RNU786351 RXQ786351 SHM786351 SRI786351 TBE786351 TLA786351 TUW786351 UES786351 UOO786351 UYK786351 VIG786351 VSC786351 WBY786351 WLU786351 WVQ786351 VSC1048495 JE851887 TA851887 ACW851887 AMS851887 AWO851887 BGK851887 BQG851887 CAC851887 CJY851887 CTU851887 DDQ851887 DNM851887 DXI851887 EHE851887 ERA851887 FAW851887 FKS851887 FUO851887 GEK851887 GOG851887 GYC851887 HHY851887 HRU851887 IBQ851887 ILM851887 IVI851887 JFE851887 JPA851887 JYW851887 KIS851887 KSO851887 LCK851887 LMG851887 LWC851887 MFY851887 MPU851887 MZQ851887 NJM851887 NTI851887 ODE851887 ONA851887 OWW851887 PGS851887 PQO851887 QAK851887 QKG851887 QUC851887 RDY851887 RNU851887 RXQ851887 SHM851887 SRI851887 TBE851887 TLA851887 TUW851887 UES851887 UOO851887 UYK851887 VIG851887 VSC851887 WBY851887 WLU851887 WVQ851887 WBY1048495 JE917423 TA917423 ACW917423 AMS917423 AWO917423 BGK917423 BQG917423 CAC917423 CJY917423 CTU917423 DDQ917423 DNM917423 DXI917423 EHE917423 ERA917423 FAW917423 FKS917423 FUO917423 GEK917423 GOG917423 GYC917423 HHY917423 HRU917423 IBQ917423 ILM917423 IVI917423 JFE917423 JPA917423 JYW917423 KIS917423 KSO917423 LCK917423 LMG917423 LWC917423 MFY917423 MPU917423 MZQ917423 NJM917423 NTI917423 ODE917423 ONA917423 OWW917423 PGS917423 PQO917423 QAK917423 QKG917423 QUC917423 RDY917423 RNU917423 RXQ917423 SHM917423 SRI917423 TBE917423 TLA917423 TUW917423 UES917423 UOO917423 UYK917423 VIG917423 VSC917423 WBY917423 WLU917423 WVQ917423 WLU1048495 JE982959 TA982959 ACW982959 AMS982959 AWO982959 BGK982959 BQG982959 CAC982959 CJY982959 CTU982959 DDQ982959 DNM982959 DXI982959 EHE982959 ERA982959 FAW982959 FKS982959 FUO982959 GEK982959 GOG982959 GYC982959 HHY982959 HRU982959 IBQ982959 ILM982959 IVI982959 JFE982959 JPA982959 JYW982959 KIS982959 KSO982959 LCK982959 LMG982959 LWC982959 MFY982959 MPU982959 MZQ982959 NJM982959 NTI982959 ODE982959 ONA982959 OWW982959 PGS982959 PQO982959 QAK982959 QKG982959 QUC982959 RDY982959 RNU982959 RXQ982959 SHM982959 SRI982959 TBE982959 TLA982959 TUW982959 UES982959 UOO982959 UYK982959 VIG982959 VSC982959 WBY982959 WLU982959 WVQ982959 WVQ1048495 JE1048495 TA1048495 ACW1048495 AMS1048495 AWO1048495 BGK1048495 BQG1048495 CAC1048495 CJY1048495 CTU1048495 DDQ1048495 DNM1048495 DXI1048495 EHE1048495 ERA1048495 FAW1048495 FKS1048495 FUO1048495 GEK1048495 GOG1048495 GYC1048495 HHY1048495 HRU1048495 IBQ1048495 ILM1048495 IVI1048495 JFE1048495 JPA1048495 JYW1048495 KIS1048495 KSO1048495 LCK1048495 LMG1048495 LWC1048495 MFY1048495 MPU1048495 MZQ1048495 NJM1048495 NTI1048495 ODE1048495 ONA1048495 OWW1048495 PGS1048495 PQO1048495 QAK1048495 QKG1048495 QUC1048495 I65473 I131009 I196545 I262081 I327617 I393153 I458689 I524225 I589761 I655297 I720833 I786369 I851905 I917441 I982977 I1048513" xr:uid="{0544A2AD-7B1C-4B78-89D7-058F1DEB00BB}">
      <formula1>"男,女,"</formula1>
    </dataValidation>
    <dataValidation type="list" allowBlank="1" showInputMessage="1" showErrorMessage="1" sqref="REC1048495 JI65455 TE65455 ADA65455 AMW65455 AWS65455 BGO65455 BQK65455 CAG65455 CKC65455 CTY65455 DDU65455 DNQ65455 DXM65455 EHI65455 ERE65455 FBA65455 FKW65455 FUS65455 GEO65455 GOK65455 GYG65455 HIC65455 HRY65455 IBU65455 ILQ65455 IVM65455 JFI65455 JPE65455 JZA65455 KIW65455 KSS65455 LCO65455 LMK65455 LWG65455 MGC65455 MPY65455 MZU65455 NJQ65455 NTM65455 ODI65455 ONE65455 OXA65455 PGW65455 PQS65455 QAO65455 QKK65455 QUG65455 REC65455 RNY65455 RXU65455 SHQ65455 SRM65455 TBI65455 TLE65455 TVA65455 UEW65455 UOS65455 UYO65455 VIK65455 VSG65455 WCC65455 WLY65455 WVU65455 RNY1048495 JI130991 TE130991 ADA130991 AMW130991 AWS130991 BGO130991 BQK130991 CAG130991 CKC130991 CTY130991 DDU130991 DNQ130991 DXM130991 EHI130991 ERE130991 FBA130991 FKW130991 FUS130991 GEO130991 GOK130991 GYG130991 HIC130991 HRY130991 IBU130991 ILQ130991 IVM130991 JFI130991 JPE130991 JZA130991 KIW130991 KSS130991 LCO130991 LMK130991 LWG130991 MGC130991 MPY130991 MZU130991 NJQ130991 NTM130991 ODI130991 ONE130991 OXA130991 PGW130991 PQS130991 QAO130991 QKK130991 QUG130991 REC130991 RNY130991 RXU130991 SHQ130991 SRM130991 TBI130991 TLE130991 TVA130991 UEW130991 UOS130991 UYO130991 VIK130991 VSG130991 WCC130991 WLY130991 WVU130991 RXU1048495 JI196527 TE196527 ADA196527 AMW196527 AWS196527 BGO196527 BQK196527 CAG196527 CKC196527 CTY196527 DDU196527 DNQ196527 DXM196527 EHI196527 ERE196527 FBA196527 FKW196527 FUS196527 GEO196527 GOK196527 GYG196527 HIC196527 HRY196527 IBU196527 ILQ196527 IVM196527 JFI196527 JPE196527 JZA196527 KIW196527 KSS196527 LCO196527 LMK196527 LWG196527 MGC196527 MPY196527 MZU196527 NJQ196527 NTM196527 ODI196527 ONE196527 OXA196527 PGW196527 PQS196527 QAO196527 QKK196527 QUG196527 REC196527 RNY196527 RXU196527 SHQ196527 SRM196527 TBI196527 TLE196527 TVA196527 UEW196527 UOS196527 UYO196527 VIK196527 VSG196527 WCC196527 WLY196527 WVU196527 SHQ1048495 JI262063 TE262063 ADA262063 AMW262063 AWS262063 BGO262063 BQK262063 CAG262063 CKC262063 CTY262063 DDU262063 DNQ262063 DXM262063 EHI262063 ERE262063 FBA262063 FKW262063 FUS262063 GEO262063 GOK262063 GYG262063 HIC262063 HRY262063 IBU262063 ILQ262063 IVM262063 JFI262063 JPE262063 JZA262063 KIW262063 KSS262063 LCO262063 LMK262063 LWG262063 MGC262063 MPY262063 MZU262063 NJQ262063 NTM262063 ODI262063 ONE262063 OXA262063 PGW262063 PQS262063 QAO262063 QKK262063 QUG262063 REC262063 RNY262063 RXU262063 SHQ262063 SRM262063 TBI262063 TLE262063 TVA262063 UEW262063 UOS262063 UYO262063 VIK262063 VSG262063 WCC262063 WLY262063 WVU262063 SRM1048495 JI327599 TE327599 ADA327599 AMW327599 AWS327599 BGO327599 BQK327599 CAG327599 CKC327599 CTY327599 DDU327599 DNQ327599 DXM327599 EHI327599 ERE327599 FBA327599 FKW327599 FUS327599 GEO327599 GOK327599 GYG327599 HIC327599 HRY327599 IBU327599 ILQ327599 IVM327599 JFI327599 JPE327599 JZA327599 KIW327599 KSS327599 LCO327599 LMK327599 LWG327599 MGC327599 MPY327599 MZU327599 NJQ327599 NTM327599 ODI327599 ONE327599 OXA327599 PGW327599 PQS327599 QAO327599 QKK327599 QUG327599 REC327599 RNY327599 RXU327599 SHQ327599 SRM327599 TBI327599 TLE327599 TVA327599 UEW327599 UOS327599 UYO327599 VIK327599 VSG327599 WCC327599 WLY327599 WVU327599 TBI1048495 JI393135 TE393135 ADA393135 AMW393135 AWS393135 BGO393135 BQK393135 CAG393135 CKC393135 CTY393135 DDU393135 DNQ393135 DXM393135 EHI393135 ERE393135 FBA393135 FKW393135 FUS393135 GEO393135 GOK393135 GYG393135 HIC393135 HRY393135 IBU393135 ILQ393135 IVM393135 JFI393135 JPE393135 JZA393135 KIW393135 KSS393135 LCO393135 LMK393135 LWG393135 MGC393135 MPY393135 MZU393135 NJQ393135 NTM393135 ODI393135 ONE393135 OXA393135 PGW393135 PQS393135 QAO393135 QKK393135 QUG393135 REC393135 RNY393135 RXU393135 SHQ393135 SRM393135 TBI393135 TLE393135 TVA393135 UEW393135 UOS393135 UYO393135 VIK393135 VSG393135 WCC393135 WLY393135 WVU393135 TLE1048495 JI458671 TE458671 ADA458671 AMW458671 AWS458671 BGO458671 BQK458671 CAG458671 CKC458671 CTY458671 DDU458671 DNQ458671 DXM458671 EHI458671 ERE458671 FBA458671 FKW458671 FUS458671 GEO458671 GOK458671 GYG458671 HIC458671 HRY458671 IBU458671 ILQ458671 IVM458671 JFI458671 JPE458671 JZA458671 KIW458671 KSS458671 LCO458671 LMK458671 LWG458671 MGC458671 MPY458671 MZU458671 NJQ458671 NTM458671 ODI458671 ONE458671 OXA458671 PGW458671 PQS458671 QAO458671 QKK458671 QUG458671 REC458671 RNY458671 RXU458671 SHQ458671 SRM458671 TBI458671 TLE458671 TVA458671 UEW458671 UOS458671 UYO458671 VIK458671 VSG458671 WCC458671 WLY458671 WVU458671 TVA1048495 JI524207 TE524207 ADA524207 AMW524207 AWS524207 BGO524207 BQK524207 CAG524207 CKC524207 CTY524207 DDU524207 DNQ524207 DXM524207 EHI524207 ERE524207 FBA524207 FKW524207 FUS524207 GEO524207 GOK524207 GYG524207 HIC524207 HRY524207 IBU524207 ILQ524207 IVM524207 JFI524207 JPE524207 JZA524207 KIW524207 KSS524207 LCO524207 LMK524207 LWG524207 MGC524207 MPY524207 MZU524207 NJQ524207 NTM524207 ODI524207 ONE524207 OXA524207 PGW524207 PQS524207 QAO524207 QKK524207 QUG524207 REC524207 RNY524207 RXU524207 SHQ524207 SRM524207 TBI524207 TLE524207 TVA524207 UEW524207 UOS524207 UYO524207 VIK524207 VSG524207 WCC524207 WLY524207 WVU524207 UEW1048495 JI589743 TE589743 ADA589743 AMW589743 AWS589743 BGO589743 BQK589743 CAG589743 CKC589743 CTY589743 DDU589743 DNQ589743 DXM589743 EHI589743 ERE589743 FBA589743 FKW589743 FUS589743 GEO589743 GOK589743 GYG589743 HIC589743 HRY589743 IBU589743 ILQ589743 IVM589743 JFI589743 JPE589743 JZA589743 KIW589743 KSS589743 LCO589743 LMK589743 LWG589743 MGC589743 MPY589743 MZU589743 NJQ589743 NTM589743 ODI589743 ONE589743 OXA589743 PGW589743 PQS589743 QAO589743 QKK589743 QUG589743 REC589743 RNY589743 RXU589743 SHQ589743 SRM589743 TBI589743 TLE589743 TVA589743 UEW589743 UOS589743 UYO589743 VIK589743 VSG589743 WCC589743 WLY589743 WVU589743 UOS1048495 JI655279 TE655279 ADA655279 AMW655279 AWS655279 BGO655279 BQK655279 CAG655279 CKC655279 CTY655279 DDU655279 DNQ655279 DXM655279 EHI655279 ERE655279 FBA655279 FKW655279 FUS655279 GEO655279 GOK655279 GYG655279 HIC655279 HRY655279 IBU655279 ILQ655279 IVM655279 JFI655279 JPE655279 JZA655279 KIW655279 KSS655279 LCO655279 LMK655279 LWG655279 MGC655279 MPY655279 MZU655279 NJQ655279 NTM655279 ODI655279 ONE655279 OXA655279 PGW655279 PQS655279 QAO655279 QKK655279 QUG655279 REC655279 RNY655279 RXU655279 SHQ655279 SRM655279 TBI655279 TLE655279 TVA655279 UEW655279 UOS655279 UYO655279 VIK655279 VSG655279 WCC655279 WLY655279 WVU655279 UYO1048495 JI720815 TE720815 ADA720815 AMW720815 AWS720815 BGO720815 BQK720815 CAG720815 CKC720815 CTY720815 DDU720815 DNQ720815 DXM720815 EHI720815 ERE720815 FBA720815 FKW720815 FUS720815 GEO720815 GOK720815 GYG720815 HIC720815 HRY720815 IBU720815 ILQ720815 IVM720815 JFI720815 JPE720815 JZA720815 KIW720815 KSS720815 LCO720815 LMK720815 LWG720815 MGC720815 MPY720815 MZU720815 NJQ720815 NTM720815 ODI720815 ONE720815 OXA720815 PGW720815 PQS720815 QAO720815 QKK720815 QUG720815 REC720815 RNY720815 RXU720815 SHQ720815 SRM720815 TBI720815 TLE720815 TVA720815 UEW720815 UOS720815 UYO720815 VIK720815 VSG720815 WCC720815 WLY720815 WVU720815 VIK1048495 JI786351 TE786351 ADA786351 AMW786351 AWS786351 BGO786351 BQK786351 CAG786351 CKC786351 CTY786351 DDU786351 DNQ786351 DXM786351 EHI786351 ERE786351 FBA786351 FKW786351 FUS786351 GEO786351 GOK786351 GYG786351 HIC786351 HRY786351 IBU786351 ILQ786351 IVM786351 JFI786351 JPE786351 JZA786351 KIW786351 KSS786351 LCO786351 LMK786351 LWG786351 MGC786351 MPY786351 MZU786351 NJQ786351 NTM786351 ODI786351 ONE786351 OXA786351 PGW786351 PQS786351 QAO786351 QKK786351 QUG786351 REC786351 RNY786351 RXU786351 SHQ786351 SRM786351 TBI786351 TLE786351 TVA786351 UEW786351 UOS786351 UYO786351 VIK786351 VSG786351 WCC786351 WLY786351 WVU786351 VSG1048495 JI851887 TE851887 ADA851887 AMW851887 AWS851887 BGO851887 BQK851887 CAG851887 CKC851887 CTY851887 DDU851887 DNQ851887 DXM851887 EHI851887 ERE851887 FBA851887 FKW851887 FUS851887 GEO851887 GOK851887 GYG851887 HIC851887 HRY851887 IBU851887 ILQ851887 IVM851887 JFI851887 JPE851887 JZA851887 KIW851887 KSS851887 LCO851887 LMK851887 LWG851887 MGC851887 MPY851887 MZU851887 NJQ851887 NTM851887 ODI851887 ONE851887 OXA851887 PGW851887 PQS851887 QAO851887 QKK851887 QUG851887 REC851887 RNY851887 RXU851887 SHQ851887 SRM851887 TBI851887 TLE851887 TVA851887 UEW851887 UOS851887 UYO851887 VIK851887 VSG851887 WCC851887 WLY851887 WVU851887 WCC1048495 JI917423 TE917423 ADA917423 AMW917423 AWS917423 BGO917423 BQK917423 CAG917423 CKC917423 CTY917423 DDU917423 DNQ917423 DXM917423 EHI917423 ERE917423 FBA917423 FKW917423 FUS917423 GEO917423 GOK917423 GYG917423 HIC917423 HRY917423 IBU917423 ILQ917423 IVM917423 JFI917423 JPE917423 JZA917423 KIW917423 KSS917423 LCO917423 LMK917423 LWG917423 MGC917423 MPY917423 MZU917423 NJQ917423 NTM917423 ODI917423 ONE917423 OXA917423 PGW917423 PQS917423 QAO917423 QKK917423 QUG917423 REC917423 RNY917423 RXU917423 SHQ917423 SRM917423 TBI917423 TLE917423 TVA917423 UEW917423 UOS917423 UYO917423 VIK917423 VSG917423 WCC917423 WLY917423 WVU917423 WLY1048495 JI982959 TE982959 ADA982959 AMW982959 AWS982959 BGO982959 BQK982959 CAG982959 CKC982959 CTY982959 DDU982959 DNQ982959 DXM982959 EHI982959 ERE982959 FBA982959 FKW982959 FUS982959 GEO982959 GOK982959 GYG982959 HIC982959 HRY982959 IBU982959 ILQ982959 IVM982959 JFI982959 JPE982959 JZA982959 KIW982959 KSS982959 LCO982959 LMK982959 LWG982959 MGC982959 MPY982959 MZU982959 NJQ982959 NTM982959 ODI982959 ONE982959 OXA982959 PGW982959 PQS982959 QAO982959 QKK982959 QUG982959 REC982959 RNY982959 RXU982959 SHQ982959 SRM982959 TBI982959 TLE982959 TVA982959 UEW982959 UOS982959 UYO982959 VIK982959 VSG982959 WCC982959 WLY982959 WVU982959 WVU1048495 JI1048495 TE1048495 ADA1048495 AMW1048495 AWS1048495 BGO1048495 BQK1048495 CAG1048495 CKC1048495 CTY1048495 DDU1048495 DNQ1048495 DXM1048495 EHI1048495 ERE1048495 FBA1048495 FKW1048495 FUS1048495 GEO1048495 GOK1048495 GYG1048495 HIC1048495 HRY1048495 IBU1048495 ILQ1048495 IVM1048495 JFI1048495 JPE1048495 JZA1048495 KIW1048495 KSS1048495 LCO1048495 LMK1048495 LWG1048495 MGC1048495 MPY1048495 MZU1048495 NJQ1048495 NTM1048495 ODI1048495 ONE1048495 OXA1048495 PGW1048495 PQS1048495 QAO1048495 QKK1048495 QUG1048495 M65473 M131009 M196545 M262081 M327617 M393153 M458689 M524225 M589761 M655297 M720833 M786369 M851905 M917441 M982977 M1048513" xr:uid="{9D16FBD2-E71A-44D5-AA77-1F30FFA4BB7C}">
      <formula1>"東近江市,彦根市,愛荘町,長浜市,多賀町,"</formula1>
    </dataValidation>
    <dataValidation type="list" allowBlank="1" showInputMessage="1" showErrorMessage="1" sqref="O60:O88 JK60:JK88 TG60:TG88 ADC60:ADC88 AMY60:AMY88 AWU60:AWU88 BGQ60:BGQ88 BQM60:BQM88 CAI60:CAI88 CKE60:CKE88 CUA60:CUA88 DDW60:DDW88 DNS60:DNS88 DXO60:DXO88 EHK60:EHK88 ERG60:ERG88 FBC60:FBC88 FKY60:FKY88 FUU60:FUU88 GEQ60:GEQ88 GOM60:GOM88 GYI60:GYI88 HIE60:HIE88 HSA60:HSA88 IBW60:IBW88 ILS60:ILS88 IVO60:IVO88 JFK60:JFK88 JPG60:JPG88 JZC60:JZC88 KIY60:KIY88 KSU60:KSU88 LCQ60:LCQ88 LMM60:LMM88 LWI60:LWI88 MGE60:MGE88 MQA60:MQA88 MZW60:MZW88 NJS60:NJS88 NTO60:NTO88 ODK60:ODK88 ONG60:ONG88 OXC60:OXC88 PGY60:PGY88 PQU60:PQU88 QAQ60:QAQ88 QKM60:QKM88 QUI60:QUI88 REE60:REE88 ROA60:ROA88 RXW60:RXW88 SHS60:SHS88 SRO60:SRO88 TBK60:TBK88 TLG60:TLG88 TVC60:TVC88 UEY60:UEY88 UOU60:UOU88 UYQ60:UYQ88 VIM60:VIM88 VSI60:VSI88 WCE60:WCE88 WMA60:WMA88 WVW60:WVW88 O65598:O65626 JK65598:JK65626 TG65598:TG65626 ADC65598:ADC65626 AMY65598:AMY65626 AWU65598:AWU65626 BGQ65598:BGQ65626 BQM65598:BQM65626 CAI65598:CAI65626 CKE65598:CKE65626 CUA65598:CUA65626 DDW65598:DDW65626 DNS65598:DNS65626 DXO65598:DXO65626 EHK65598:EHK65626 ERG65598:ERG65626 FBC65598:FBC65626 FKY65598:FKY65626 FUU65598:FUU65626 GEQ65598:GEQ65626 GOM65598:GOM65626 GYI65598:GYI65626 HIE65598:HIE65626 HSA65598:HSA65626 IBW65598:IBW65626 ILS65598:ILS65626 IVO65598:IVO65626 JFK65598:JFK65626 JPG65598:JPG65626 JZC65598:JZC65626 KIY65598:KIY65626 KSU65598:KSU65626 LCQ65598:LCQ65626 LMM65598:LMM65626 LWI65598:LWI65626 MGE65598:MGE65626 MQA65598:MQA65626 MZW65598:MZW65626 NJS65598:NJS65626 NTO65598:NTO65626 ODK65598:ODK65626 ONG65598:ONG65626 OXC65598:OXC65626 PGY65598:PGY65626 PQU65598:PQU65626 QAQ65598:QAQ65626 QKM65598:QKM65626 QUI65598:QUI65626 REE65598:REE65626 ROA65598:ROA65626 RXW65598:RXW65626 SHS65598:SHS65626 SRO65598:SRO65626 TBK65598:TBK65626 TLG65598:TLG65626 TVC65598:TVC65626 UEY65598:UEY65626 UOU65598:UOU65626 UYQ65598:UYQ65626 VIM65598:VIM65626 VSI65598:VSI65626 WCE65598:WCE65626 WMA65598:WMA65626 WVW65598:WVW65626 O131134:O131162 JK131134:JK131162 TG131134:TG131162 ADC131134:ADC131162 AMY131134:AMY131162 AWU131134:AWU131162 BGQ131134:BGQ131162 BQM131134:BQM131162 CAI131134:CAI131162 CKE131134:CKE131162 CUA131134:CUA131162 DDW131134:DDW131162 DNS131134:DNS131162 DXO131134:DXO131162 EHK131134:EHK131162 ERG131134:ERG131162 FBC131134:FBC131162 FKY131134:FKY131162 FUU131134:FUU131162 GEQ131134:GEQ131162 GOM131134:GOM131162 GYI131134:GYI131162 HIE131134:HIE131162 HSA131134:HSA131162 IBW131134:IBW131162 ILS131134:ILS131162 IVO131134:IVO131162 JFK131134:JFK131162 JPG131134:JPG131162 JZC131134:JZC131162 KIY131134:KIY131162 KSU131134:KSU131162 LCQ131134:LCQ131162 LMM131134:LMM131162 LWI131134:LWI131162 MGE131134:MGE131162 MQA131134:MQA131162 MZW131134:MZW131162 NJS131134:NJS131162 NTO131134:NTO131162 ODK131134:ODK131162 ONG131134:ONG131162 OXC131134:OXC131162 PGY131134:PGY131162 PQU131134:PQU131162 QAQ131134:QAQ131162 QKM131134:QKM131162 QUI131134:QUI131162 REE131134:REE131162 ROA131134:ROA131162 RXW131134:RXW131162 SHS131134:SHS131162 SRO131134:SRO131162 TBK131134:TBK131162 TLG131134:TLG131162 TVC131134:TVC131162 UEY131134:UEY131162 UOU131134:UOU131162 UYQ131134:UYQ131162 VIM131134:VIM131162 VSI131134:VSI131162 WCE131134:WCE131162 WMA131134:WMA131162 WVW131134:WVW131162 O196670:O196698 JK196670:JK196698 TG196670:TG196698 ADC196670:ADC196698 AMY196670:AMY196698 AWU196670:AWU196698 BGQ196670:BGQ196698 BQM196670:BQM196698 CAI196670:CAI196698 CKE196670:CKE196698 CUA196670:CUA196698 DDW196670:DDW196698 DNS196670:DNS196698 DXO196670:DXO196698 EHK196670:EHK196698 ERG196670:ERG196698 FBC196670:FBC196698 FKY196670:FKY196698 FUU196670:FUU196698 GEQ196670:GEQ196698 GOM196670:GOM196698 GYI196670:GYI196698 HIE196670:HIE196698 HSA196670:HSA196698 IBW196670:IBW196698 ILS196670:ILS196698 IVO196670:IVO196698 JFK196670:JFK196698 JPG196670:JPG196698 JZC196670:JZC196698 KIY196670:KIY196698 KSU196670:KSU196698 LCQ196670:LCQ196698 LMM196670:LMM196698 LWI196670:LWI196698 MGE196670:MGE196698 MQA196670:MQA196698 MZW196670:MZW196698 NJS196670:NJS196698 NTO196670:NTO196698 ODK196670:ODK196698 ONG196670:ONG196698 OXC196670:OXC196698 PGY196670:PGY196698 PQU196670:PQU196698 QAQ196670:QAQ196698 QKM196670:QKM196698 QUI196670:QUI196698 REE196670:REE196698 ROA196670:ROA196698 RXW196670:RXW196698 SHS196670:SHS196698 SRO196670:SRO196698 TBK196670:TBK196698 TLG196670:TLG196698 TVC196670:TVC196698 UEY196670:UEY196698 UOU196670:UOU196698 UYQ196670:UYQ196698 VIM196670:VIM196698 VSI196670:VSI196698 WCE196670:WCE196698 WMA196670:WMA196698 WVW196670:WVW196698 O262206:O262234 JK262206:JK262234 TG262206:TG262234 ADC262206:ADC262234 AMY262206:AMY262234 AWU262206:AWU262234 BGQ262206:BGQ262234 BQM262206:BQM262234 CAI262206:CAI262234 CKE262206:CKE262234 CUA262206:CUA262234 DDW262206:DDW262234 DNS262206:DNS262234 DXO262206:DXO262234 EHK262206:EHK262234 ERG262206:ERG262234 FBC262206:FBC262234 FKY262206:FKY262234 FUU262206:FUU262234 GEQ262206:GEQ262234 GOM262206:GOM262234 GYI262206:GYI262234 HIE262206:HIE262234 HSA262206:HSA262234 IBW262206:IBW262234 ILS262206:ILS262234 IVO262206:IVO262234 JFK262206:JFK262234 JPG262206:JPG262234 JZC262206:JZC262234 KIY262206:KIY262234 KSU262206:KSU262234 LCQ262206:LCQ262234 LMM262206:LMM262234 LWI262206:LWI262234 MGE262206:MGE262234 MQA262206:MQA262234 MZW262206:MZW262234 NJS262206:NJS262234 NTO262206:NTO262234 ODK262206:ODK262234 ONG262206:ONG262234 OXC262206:OXC262234 PGY262206:PGY262234 PQU262206:PQU262234 QAQ262206:QAQ262234 QKM262206:QKM262234 QUI262206:QUI262234 REE262206:REE262234 ROA262206:ROA262234 RXW262206:RXW262234 SHS262206:SHS262234 SRO262206:SRO262234 TBK262206:TBK262234 TLG262206:TLG262234 TVC262206:TVC262234 UEY262206:UEY262234 UOU262206:UOU262234 UYQ262206:UYQ262234 VIM262206:VIM262234 VSI262206:VSI262234 WCE262206:WCE262234 WMA262206:WMA262234 WVW262206:WVW262234 O327742:O327770 JK327742:JK327770 TG327742:TG327770 ADC327742:ADC327770 AMY327742:AMY327770 AWU327742:AWU327770 BGQ327742:BGQ327770 BQM327742:BQM327770 CAI327742:CAI327770 CKE327742:CKE327770 CUA327742:CUA327770 DDW327742:DDW327770 DNS327742:DNS327770 DXO327742:DXO327770 EHK327742:EHK327770 ERG327742:ERG327770 FBC327742:FBC327770 FKY327742:FKY327770 FUU327742:FUU327770 GEQ327742:GEQ327770 GOM327742:GOM327770 GYI327742:GYI327770 HIE327742:HIE327770 HSA327742:HSA327770 IBW327742:IBW327770 ILS327742:ILS327770 IVO327742:IVO327770 JFK327742:JFK327770 JPG327742:JPG327770 JZC327742:JZC327770 KIY327742:KIY327770 KSU327742:KSU327770 LCQ327742:LCQ327770 LMM327742:LMM327770 LWI327742:LWI327770 MGE327742:MGE327770 MQA327742:MQA327770 MZW327742:MZW327770 NJS327742:NJS327770 NTO327742:NTO327770 ODK327742:ODK327770 ONG327742:ONG327770 OXC327742:OXC327770 PGY327742:PGY327770 PQU327742:PQU327770 QAQ327742:QAQ327770 QKM327742:QKM327770 QUI327742:QUI327770 REE327742:REE327770 ROA327742:ROA327770 RXW327742:RXW327770 SHS327742:SHS327770 SRO327742:SRO327770 TBK327742:TBK327770 TLG327742:TLG327770 TVC327742:TVC327770 UEY327742:UEY327770 UOU327742:UOU327770 UYQ327742:UYQ327770 VIM327742:VIM327770 VSI327742:VSI327770 WCE327742:WCE327770 WMA327742:WMA327770 WVW327742:WVW327770 O393278:O393306 JK393278:JK393306 TG393278:TG393306 ADC393278:ADC393306 AMY393278:AMY393306 AWU393278:AWU393306 BGQ393278:BGQ393306 BQM393278:BQM393306 CAI393278:CAI393306 CKE393278:CKE393306 CUA393278:CUA393306 DDW393278:DDW393306 DNS393278:DNS393306 DXO393278:DXO393306 EHK393278:EHK393306 ERG393278:ERG393306 FBC393278:FBC393306 FKY393278:FKY393306 FUU393278:FUU393306 GEQ393278:GEQ393306 GOM393278:GOM393306 GYI393278:GYI393306 HIE393278:HIE393306 HSA393278:HSA393306 IBW393278:IBW393306 ILS393278:ILS393306 IVO393278:IVO393306 JFK393278:JFK393306 JPG393278:JPG393306 JZC393278:JZC393306 KIY393278:KIY393306 KSU393278:KSU393306 LCQ393278:LCQ393306 LMM393278:LMM393306 LWI393278:LWI393306 MGE393278:MGE393306 MQA393278:MQA393306 MZW393278:MZW393306 NJS393278:NJS393306 NTO393278:NTO393306 ODK393278:ODK393306 ONG393278:ONG393306 OXC393278:OXC393306 PGY393278:PGY393306 PQU393278:PQU393306 QAQ393278:QAQ393306 QKM393278:QKM393306 QUI393278:QUI393306 REE393278:REE393306 ROA393278:ROA393306 RXW393278:RXW393306 SHS393278:SHS393306 SRO393278:SRO393306 TBK393278:TBK393306 TLG393278:TLG393306 TVC393278:TVC393306 UEY393278:UEY393306 UOU393278:UOU393306 UYQ393278:UYQ393306 VIM393278:VIM393306 VSI393278:VSI393306 WCE393278:WCE393306 WMA393278:WMA393306 WVW393278:WVW393306 O458814:O458842 JK458814:JK458842 TG458814:TG458842 ADC458814:ADC458842 AMY458814:AMY458842 AWU458814:AWU458842 BGQ458814:BGQ458842 BQM458814:BQM458842 CAI458814:CAI458842 CKE458814:CKE458842 CUA458814:CUA458842 DDW458814:DDW458842 DNS458814:DNS458842 DXO458814:DXO458842 EHK458814:EHK458842 ERG458814:ERG458842 FBC458814:FBC458842 FKY458814:FKY458842 FUU458814:FUU458842 GEQ458814:GEQ458842 GOM458814:GOM458842 GYI458814:GYI458842 HIE458814:HIE458842 HSA458814:HSA458842 IBW458814:IBW458842 ILS458814:ILS458842 IVO458814:IVO458842 JFK458814:JFK458842 JPG458814:JPG458842 JZC458814:JZC458842 KIY458814:KIY458842 KSU458814:KSU458842 LCQ458814:LCQ458842 LMM458814:LMM458842 LWI458814:LWI458842 MGE458814:MGE458842 MQA458814:MQA458842 MZW458814:MZW458842 NJS458814:NJS458842 NTO458814:NTO458842 ODK458814:ODK458842 ONG458814:ONG458842 OXC458814:OXC458842 PGY458814:PGY458842 PQU458814:PQU458842 QAQ458814:QAQ458842 QKM458814:QKM458842 QUI458814:QUI458842 REE458814:REE458842 ROA458814:ROA458842 RXW458814:RXW458842 SHS458814:SHS458842 SRO458814:SRO458842 TBK458814:TBK458842 TLG458814:TLG458842 TVC458814:TVC458842 UEY458814:UEY458842 UOU458814:UOU458842 UYQ458814:UYQ458842 VIM458814:VIM458842 VSI458814:VSI458842 WCE458814:WCE458842 WMA458814:WMA458842 WVW458814:WVW458842 O524350:O524378 JK524350:JK524378 TG524350:TG524378 ADC524350:ADC524378 AMY524350:AMY524378 AWU524350:AWU524378 BGQ524350:BGQ524378 BQM524350:BQM524378 CAI524350:CAI524378 CKE524350:CKE524378 CUA524350:CUA524378 DDW524350:DDW524378 DNS524350:DNS524378 DXO524350:DXO524378 EHK524350:EHK524378 ERG524350:ERG524378 FBC524350:FBC524378 FKY524350:FKY524378 FUU524350:FUU524378 GEQ524350:GEQ524378 GOM524350:GOM524378 GYI524350:GYI524378 HIE524350:HIE524378 HSA524350:HSA524378 IBW524350:IBW524378 ILS524350:ILS524378 IVO524350:IVO524378 JFK524350:JFK524378 JPG524350:JPG524378 JZC524350:JZC524378 KIY524350:KIY524378 KSU524350:KSU524378 LCQ524350:LCQ524378 LMM524350:LMM524378 LWI524350:LWI524378 MGE524350:MGE524378 MQA524350:MQA524378 MZW524350:MZW524378 NJS524350:NJS524378 NTO524350:NTO524378 ODK524350:ODK524378 ONG524350:ONG524378 OXC524350:OXC524378 PGY524350:PGY524378 PQU524350:PQU524378 QAQ524350:QAQ524378 QKM524350:QKM524378 QUI524350:QUI524378 REE524350:REE524378 ROA524350:ROA524378 RXW524350:RXW524378 SHS524350:SHS524378 SRO524350:SRO524378 TBK524350:TBK524378 TLG524350:TLG524378 TVC524350:TVC524378 UEY524350:UEY524378 UOU524350:UOU524378 UYQ524350:UYQ524378 VIM524350:VIM524378 VSI524350:VSI524378 WCE524350:WCE524378 WMA524350:WMA524378 WVW524350:WVW524378 O589886:O589914 JK589886:JK589914 TG589886:TG589914 ADC589886:ADC589914 AMY589886:AMY589914 AWU589886:AWU589914 BGQ589886:BGQ589914 BQM589886:BQM589914 CAI589886:CAI589914 CKE589886:CKE589914 CUA589886:CUA589914 DDW589886:DDW589914 DNS589886:DNS589914 DXO589886:DXO589914 EHK589886:EHK589914 ERG589886:ERG589914 FBC589886:FBC589914 FKY589886:FKY589914 FUU589886:FUU589914 GEQ589886:GEQ589914 GOM589886:GOM589914 GYI589886:GYI589914 HIE589886:HIE589914 HSA589886:HSA589914 IBW589886:IBW589914 ILS589886:ILS589914 IVO589886:IVO589914 JFK589886:JFK589914 JPG589886:JPG589914 JZC589886:JZC589914 KIY589886:KIY589914 KSU589886:KSU589914 LCQ589886:LCQ589914 LMM589886:LMM589914 LWI589886:LWI589914 MGE589886:MGE589914 MQA589886:MQA589914 MZW589886:MZW589914 NJS589886:NJS589914 NTO589886:NTO589914 ODK589886:ODK589914 ONG589886:ONG589914 OXC589886:OXC589914 PGY589886:PGY589914 PQU589886:PQU589914 QAQ589886:QAQ589914 QKM589886:QKM589914 QUI589886:QUI589914 REE589886:REE589914 ROA589886:ROA589914 RXW589886:RXW589914 SHS589886:SHS589914 SRO589886:SRO589914 TBK589886:TBK589914 TLG589886:TLG589914 TVC589886:TVC589914 UEY589886:UEY589914 UOU589886:UOU589914 UYQ589886:UYQ589914 VIM589886:VIM589914 VSI589886:VSI589914 WCE589886:WCE589914 WMA589886:WMA589914 WVW589886:WVW589914 O655422:O655450 JK655422:JK655450 TG655422:TG655450 ADC655422:ADC655450 AMY655422:AMY655450 AWU655422:AWU655450 BGQ655422:BGQ655450 BQM655422:BQM655450 CAI655422:CAI655450 CKE655422:CKE655450 CUA655422:CUA655450 DDW655422:DDW655450 DNS655422:DNS655450 DXO655422:DXO655450 EHK655422:EHK655450 ERG655422:ERG655450 FBC655422:FBC655450 FKY655422:FKY655450 FUU655422:FUU655450 GEQ655422:GEQ655450 GOM655422:GOM655450 GYI655422:GYI655450 HIE655422:HIE655450 HSA655422:HSA655450 IBW655422:IBW655450 ILS655422:ILS655450 IVO655422:IVO655450 JFK655422:JFK655450 JPG655422:JPG655450 JZC655422:JZC655450 KIY655422:KIY655450 KSU655422:KSU655450 LCQ655422:LCQ655450 LMM655422:LMM655450 LWI655422:LWI655450 MGE655422:MGE655450 MQA655422:MQA655450 MZW655422:MZW655450 NJS655422:NJS655450 NTO655422:NTO655450 ODK655422:ODK655450 ONG655422:ONG655450 OXC655422:OXC655450 PGY655422:PGY655450 PQU655422:PQU655450 QAQ655422:QAQ655450 QKM655422:QKM655450 QUI655422:QUI655450 REE655422:REE655450 ROA655422:ROA655450 RXW655422:RXW655450 SHS655422:SHS655450 SRO655422:SRO655450 TBK655422:TBK655450 TLG655422:TLG655450 TVC655422:TVC655450 UEY655422:UEY655450 UOU655422:UOU655450 UYQ655422:UYQ655450 VIM655422:VIM655450 VSI655422:VSI655450 WCE655422:WCE655450 WMA655422:WMA655450 WVW655422:WVW655450 O720958:O720986 JK720958:JK720986 TG720958:TG720986 ADC720958:ADC720986 AMY720958:AMY720986 AWU720958:AWU720986 BGQ720958:BGQ720986 BQM720958:BQM720986 CAI720958:CAI720986 CKE720958:CKE720986 CUA720958:CUA720986 DDW720958:DDW720986 DNS720958:DNS720986 DXO720958:DXO720986 EHK720958:EHK720986 ERG720958:ERG720986 FBC720958:FBC720986 FKY720958:FKY720986 FUU720958:FUU720986 GEQ720958:GEQ720986 GOM720958:GOM720986 GYI720958:GYI720986 HIE720958:HIE720986 HSA720958:HSA720986 IBW720958:IBW720986 ILS720958:ILS720986 IVO720958:IVO720986 JFK720958:JFK720986 JPG720958:JPG720986 JZC720958:JZC720986 KIY720958:KIY720986 KSU720958:KSU720986 LCQ720958:LCQ720986 LMM720958:LMM720986 LWI720958:LWI720986 MGE720958:MGE720986 MQA720958:MQA720986 MZW720958:MZW720986 NJS720958:NJS720986 NTO720958:NTO720986 ODK720958:ODK720986 ONG720958:ONG720986 OXC720958:OXC720986 PGY720958:PGY720986 PQU720958:PQU720986 QAQ720958:QAQ720986 QKM720958:QKM720986 QUI720958:QUI720986 REE720958:REE720986 ROA720958:ROA720986 RXW720958:RXW720986 SHS720958:SHS720986 SRO720958:SRO720986 TBK720958:TBK720986 TLG720958:TLG720986 TVC720958:TVC720986 UEY720958:UEY720986 UOU720958:UOU720986 UYQ720958:UYQ720986 VIM720958:VIM720986 VSI720958:VSI720986 WCE720958:WCE720986 WMA720958:WMA720986 WVW720958:WVW720986 O786494:O786522 JK786494:JK786522 TG786494:TG786522 ADC786494:ADC786522 AMY786494:AMY786522 AWU786494:AWU786522 BGQ786494:BGQ786522 BQM786494:BQM786522 CAI786494:CAI786522 CKE786494:CKE786522 CUA786494:CUA786522 DDW786494:DDW786522 DNS786494:DNS786522 DXO786494:DXO786522 EHK786494:EHK786522 ERG786494:ERG786522 FBC786494:FBC786522 FKY786494:FKY786522 FUU786494:FUU786522 GEQ786494:GEQ786522 GOM786494:GOM786522 GYI786494:GYI786522 HIE786494:HIE786522 HSA786494:HSA786522 IBW786494:IBW786522 ILS786494:ILS786522 IVO786494:IVO786522 JFK786494:JFK786522 JPG786494:JPG786522 JZC786494:JZC786522 KIY786494:KIY786522 KSU786494:KSU786522 LCQ786494:LCQ786522 LMM786494:LMM786522 LWI786494:LWI786522 MGE786494:MGE786522 MQA786494:MQA786522 MZW786494:MZW786522 NJS786494:NJS786522 NTO786494:NTO786522 ODK786494:ODK786522 ONG786494:ONG786522 OXC786494:OXC786522 PGY786494:PGY786522 PQU786494:PQU786522 QAQ786494:QAQ786522 QKM786494:QKM786522 QUI786494:QUI786522 REE786494:REE786522 ROA786494:ROA786522 RXW786494:RXW786522 SHS786494:SHS786522 SRO786494:SRO786522 TBK786494:TBK786522 TLG786494:TLG786522 TVC786494:TVC786522 UEY786494:UEY786522 UOU786494:UOU786522 UYQ786494:UYQ786522 VIM786494:VIM786522 VSI786494:VSI786522 WCE786494:WCE786522 WMA786494:WMA786522 WVW786494:WVW786522 O852030:O852058 JK852030:JK852058 TG852030:TG852058 ADC852030:ADC852058 AMY852030:AMY852058 AWU852030:AWU852058 BGQ852030:BGQ852058 BQM852030:BQM852058 CAI852030:CAI852058 CKE852030:CKE852058 CUA852030:CUA852058 DDW852030:DDW852058 DNS852030:DNS852058 DXO852030:DXO852058 EHK852030:EHK852058 ERG852030:ERG852058 FBC852030:FBC852058 FKY852030:FKY852058 FUU852030:FUU852058 GEQ852030:GEQ852058 GOM852030:GOM852058 GYI852030:GYI852058 HIE852030:HIE852058 HSA852030:HSA852058 IBW852030:IBW852058 ILS852030:ILS852058 IVO852030:IVO852058 JFK852030:JFK852058 JPG852030:JPG852058 JZC852030:JZC852058 KIY852030:KIY852058 KSU852030:KSU852058 LCQ852030:LCQ852058 LMM852030:LMM852058 LWI852030:LWI852058 MGE852030:MGE852058 MQA852030:MQA852058 MZW852030:MZW852058 NJS852030:NJS852058 NTO852030:NTO852058 ODK852030:ODK852058 ONG852030:ONG852058 OXC852030:OXC852058 PGY852030:PGY852058 PQU852030:PQU852058 QAQ852030:QAQ852058 QKM852030:QKM852058 QUI852030:QUI852058 REE852030:REE852058 ROA852030:ROA852058 RXW852030:RXW852058 SHS852030:SHS852058 SRO852030:SRO852058 TBK852030:TBK852058 TLG852030:TLG852058 TVC852030:TVC852058 UEY852030:UEY852058 UOU852030:UOU852058 UYQ852030:UYQ852058 VIM852030:VIM852058 VSI852030:VSI852058 WCE852030:WCE852058 WMA852030:WMA852058 WVW852030:WVW852058 O917566:O917594 JK917566:JK917594 TG917566:TG917594 ADC917566:ADC917594 AMY917566:AMY917594 AWU917566:AWU917594 BGQ917566:BGQ917594 BQM917566:BQM917594 CAI917566:CAI917594 CKE917566:CKE917594 CUA917566:CUA917594 DDW917566:DDW917594 DNS917566:DNS917594 DXO917566:DXO917594 EHK917566:EHK917594 ERG917566:ERG917594 FBC917566:FBC917594 FKY917566:FKY917594 FUU917566:FUU917594 GEQ917566:GEQ917594 GOM917566:GOM917594 GYI917566:GYI917594 HIE917566:HIE917594 HSA917566:HSA917594 IBW917566:IBW917594 ILS917566:ILS917594 IVO917566:IVO917594 JFK917566:JFK917594 JPG917566:JPG917594 JZC917566:JZC917594 KIY917566:KIY917594 KSU917566:KSU917594 LCQ917566:LCQ917594 LMM917566:LMM917594 LWI917566:LWI917594 MGE917566:MGE917594 MQA917566:MQA917594 MZW917566:MZW917594 NJS917566:NJS917594 NTO917566:NTO917594 ODK917566:ODK917594 ONG917566:ONG917594 OXC917566:OXC917594 PGY917566:PGY917594 PQU917566:PQU917594 QAQ917566:QAQ917594 QKM917566:QKM917594 QUI917566:QUI917594 REE917566:REE917594 ROA917566:ROA917594 RXW917566:RXW917594 SHS917566:SHS917594 SRO917566:SRO917594 TBK917566:TBK917594 TLG917566:TLG917594 TVC917566:TVC917594 UEY917566:UEY917594 UOU917566:UOU917594 UYQ917566:UYQ917594 VIM917566:VIM917594 VSI917566:VSI917594 WCE917566:WCE917594 WMA917566:WMA917594 WVW917566:WVW917594 O983102:O983130 JK983102:JK983130 TG983102:TG983130 ADC983102:ADC983130 AMY983102:AMY983130 AWU983102:AWU983130 BGQ983102:BGQ983130 BQM983102:BQM983130 CAI983102:CAI983130 CKE983102:CKE983130 CUA983102:CUA983130 DDW983102:DDW983130 DNS983102:DNS983130 DXO983102:DXO983130 EHK983102:EHK983130 ERG983102:ERG983130 FBC983102:FBC983130 FKY983102:FKY983130 FUU983102:FUU983130 GEQ983102:GEQ983130 GOM983102:GOM983130 GYI983102:GYI983130 HIE983102:HIE983130 HSA983102:HSA983130 IBW983102:IBW983130 ILS983102:ILS983130 IVO983102:IVO983130 JFK983102:JFK983130 JPG983102:JPG983130 JZC983102:JZC983130 KIY983102:KIY983130 KSU983102:KSU983130 LCQ983102:LCQ983130 LMM983102:LMM983130 LWI983102:LWI983130 MGE983102:MGE983130 MQA983102:MQA983130 MZW983102:MZW983130 NJS983102:NJS983130 NTO983102:NTO983130 ODK983102:ODK983130 ONG983102:ONG983130 OXC983102:OXC983130 PGY983102:PGY983130 PQU983102:PQU983130 QAQ983102:QAQ983130 QKM983102:QKM983130 QUI983102:QUI983130 REE983102:REE983130 ROA983102:ROA983130 RXW983102:RXW983130 SHS983102:SHS983130 SRO983102:SRO983130 TBK983102:TBK983130 TLG983102:TLG983130 TVC983102:TVC983130 UEY983102:UEY983130 UOU983102:UOU983130 UYQ983102:UYQ983130 VIM983102:VIM983130 VSI983102:VSI983130 WCE983102:WCE983130 WMA983102:WMA983130 WVW983102:WVW983130" xr:uid="{C288044F-D44D-49A9-A8B2-213DD76B95BF}">
      <formula1>$M$2:$N$2</formula1>
    </dataValidation>
    <dataValidation type="list" allowBlank="1" showInputMessage="1" showErrorMessage="1" sqref="P65327:P65353 JL65327:JL65353 TH65327:TH65353 ADD65327:ADD65353 AMZ65327:AMZ65353 AWV65327:AWV65353 BGR65327:BGR65353 BQN65327:BQN65353 CAJ65327:CAJ65353 CKF65327:CKF65353 CUB65327:CUB65353 DDX65327:DDX65353 DNT65327:DNT65353 DXP65327:DXP65353 EHL65327:EHL65353 ERH65327:ERH65353 FBD65327:FBD65353 FKZ65327:FKZ65353 FUV65327:FUV65353 GER65327:GER65353 GON65327:GON65353 GYJ65327:GYJ65353 HIF65327:HIF65353 HSB65327:HSB65353 IBX65327:IBX65353 ILT65327:ILT65353 IVP65327:IVP65353 JFL65327:JFL65353 JPH65327:JPH65353 JZD65327:JZD65353 KIZ65327:KIZ65353 KSV65327:KSV65353 LCR65327:LCR65353 LMN65327:LMN65353 LWJ65327:LWJ65353 MGF65327:MGF65353 MQB65327:MQB65353 MZX65327:MZX65353 NJT65327:NJT65353 NTP65327:NTP65353 ODL65327:ODL65353 ONH65327:ONH65353 OXD65327:OXD65353 PGZ65327:PGZ65353 PQV65327:PQV65353 QAR65327:QAR65353 QKN65327:QKN65353 QUJ65327:QUJ65353 REF65327:REF65353 ROB65327:ROB65353 RXX65327:RXX65353 SHT65327:SHT65353 SRP65327:SRP65353 TBL65327:TBL65353 TLH65327:TLH65353 TVD65327:TVD65353 UEZ65327:UEZ65353 UOV65327:UOV65353 UYR65327:UYR65353 VIN65327:VIN65353 VSJ65327:VSJ65353 WCF65327:WCF65353 WMB65327:WMB65353 WVX65327:WVX65353 P130863:P130889 JL130863:JL130889 TH130863:TH130889 ADD130863:ADD130889 AMZ130863:AMZ130889 AWV130863:AWV130889 BGR130863:BGR130889 BQN130863:BQN130889 CAJ130863:CAJ130889 CKF130863:CKF130889 CUB130863:CUB130889 DDX130863:DDX130889 DNT130863:DNT130889 DXP130863:DXP130889 EHL130863:EHL130889 ERH130863:ERH130889 FBD130863:FBD130889 FKZ130863:FKZ130889 FUV130863:FUV130889 GER130863:GER130889 GON130863:GON130889 GYJ130863:GYJ130889 HIF130863:HIF130889 HSB130863:HSB130889 IBX130863:IBX130889 ILT130863:ILT130889 IVP130863:IVP130889 JFL130863:JFL130889 JPH130863:JPH130889 JZD130863:JZD130889 KIZ130863:KIZ130889 KSV130863:KSV130889 LCR130863:LCR130889 LMN130863:LMN130889 LWJ130863:LWJ130889 MGF130863:MGF130889 MQB130863:MQB130889 MZX130863:MZX130889 NJT130863:NJT130889 NTP130863:NTP130889 ODL130863:ODL130889 ONH130863:ONH130889 OXD130863:OXD130889 PGZ130863:PGZ130889 PQV130863:PQV130889 QAR130863:QAR130889 QKN130863:QKN130889 QUJ130863:QUJ130889 REF130863:REF130889 ROB130863:ROB130889 RXX130863:RXX130889 SHT130863:SHT130889 SRP130863:SRP130889 TBL130863:TBL130889 TLH130863:TLH130889 TVD130863:TVD130889 UEZ130863:UEZ130889 UOV130863:UOV130889 UYR130863:UYR130889 VIN130863:VIN130889 VSJ130863:VSJ130889 WCF130863:WCF130889 WMB130863:WMB130889 WVX130863:WVX130889 P196399:P196425 JL196399:JL196425 TH196399:TH196425 ADD196399:ADD196425 AMZ196399:AMZ196425 AWV196399:AWV196425 BGR196399:BGR196425 BQN196399:BQN196425 CAJ196399:CAJ196425 CKF196399:CKF196425 CUB196399:CUB196425 DDX196399:DDX196425 DNT196399:DNT196425 DXP196399:DXP196425 EHL196399:EHL196425 ERH196399:ERH196425 FBD196399:FBD196425 FKZ196399:FKZ196425 FUV196399:FUV196425 GER196399:GER196425 GON196399:GON196425 GYJ196399:GYJ196425 HIF196399:HIF196425 HSB196399:HSB196425 IBX196399:IBX196425 ILT196399:ILT196425 IVP196399:IVP196425 JFL196399:JFL196425 JPH196399:JPH196425 JZD196399:JZD196425 KIZ196399:KIZ196425 KSV196399:KSV196425 LCR196399:LCR196425 LMN196399:LMN196425 LWJ196399:LWJ196425 MGF196399:MGF196425 MQB196399:MQB196425 MZX196399:MZX196425 NJT196399:NJT196425 NTP196399:NTP196425 ODL196399:ODL196425 ONH196399:ONH196425 OXD196399:OXD196425 PGZ196399:PGZ196425 PQV196399:PQV196425 QAR196399:QAR196425 QKN196399:QKN196425 QUJ196399:QUJ196425 REF196399:REF196425 ROB196399:ROB196425 RXX196399:RXX196425 SHT196399:SHT196425 SRP196399:SRP196425 TBL196399:TBL196425 TLH196399:TLH196425 TVD196399:TVD196425 UEZ196399:UEZ196425 UOV196399:UOV196425 UYR196399:UYR196425 VIN196399:VIN196425 VSJ196399:VSJ196425 WCF196399:WCF196425 WMB196399:WMB196425 WVX196399:WVX196425 P261935:P261961 JL261935:JL261961 TH261935:TH261961 ADD261935:ADD261961 AMZ261935:AMZ261961 AWV261935:AWV261961 BGR261935:BGR261961 BQN261935:BQN261961 CAJ261935:CAJ261961 CKF261935:CKF261961 CUB261935:CUB261961 DDX261935:DDX261961 DNT261935:DNT261961 DXP261935:DXP261961 EHL261935:EHL261961 ERH261935:ERH261961 FBD261935:FBD261961 FKZ261935:FKZ261961 FUV261935:FUV261961 GER261935:GER261961 GON261935:GON261961 GYJ261935:GYJ261961 HIF261935:HIF261961 HSB261935:HSB261961 IBX261935:IBX261961 ILT261935:ILT261961 IVP261935:IVP261961 JFL261935:JFL261961 JPH261935:JPH261961 JZD261935:JZD261961 KIZ261935:KIZ261961 KSV261935:KSV261961 LCR261935:LCR261961 LMN261935:LMN261961 LWJ261935:LWJ261961 MGF261935:MGF261961 MQB261935:MQB261961 MZX261935:MZX261961 NJT261935:NJT261961 NTP261935:NTP261961 ODL261935:ODL261961 ONH261935:ONH261961 OXD261935:OXD261961 PGZ261935:PGZ261961 PQV261935:PQV261961 QAR261935:QAR261961 QKN261935:QKN261961 QUJ261935:QUJ261961 REF261935:REF261961 ROB261935:ROB261961 RXX261935:RXX261961 SHT261935:SHT261961 SRP261935:SRP261961 TBL261935:TBL261961 TLH261935:TLH261961 TVD261935:TVD261961 UEZ261935:UEZ261961 UOV261935:UOV261961 UYR261935:UYR261961 VIN261935:VIN261961 VSJ261935:VSJ261961 WCF261935:WCF261961 WMB261935:WMB261961 WVX261935:WVX261961 P327471:P327497 JL327471:JL327497 TH327471:TH327497 ADD327471:ADD327497 AMZ327471:AMZ327497 AWV327471:AWV327497 BGR327471:BGR327497 BQN327471:BQN327497 CAJ327471:CAJ327497 CKF327471:CKF327497 CUB327471:CUB327497 DDX327471:DDX327497 DNT327471:DNT327497 DXP327471:DXP327497 EHL327471:EHL327497 ERH327471:ERH327497 FBD327471:FBD327497 FKZ327471:FKZ327497 FUV327471:FUV327497 GER327471:GER327497 GON327471:GON327497 GYJ327471:GYJ327497 HIF327471:HIF327497 HSB327471:HSB327497 IBX327471:IBX327497 ILT327471:ILT327497 IVP327471:IVP327497 JFL327471:JFL327497 JPH327471:JPH327497 JZD327471:JZD327497 KIZ327471:KIZ327497 KSV327471:KSV327497 LCR327471:LCR327497 LMN327471:LMN327497 LWJ327471:LWJ327497 MGF327471:MGF327497 MQB327471:MQB327497 MZX327471:MZX327497 NJT327471:NJT327497 NTP327471:NTP327497 ODL327471:ODL327497 ONH327471:ONH327497 OXD327471:OXD327497 PGZ327471:PGZ327497 PQV327471:PQV327497 QAR327471:QAR327497 QKN327471:QKN327497 QUJ327471:QUJ327497 REF327471:REF327497 ROB327471:ROB327497 RXX327471:RXX327497 SHT327471:SHT327497 SRP327471:SRP327497 TBL327471:TBL327497 TLH327471:TLH327497 TVD327471:TVD327497 UEZ327471:UEZ327497 UOV327471:UOV327497 UYR327471:UYR327497 VIN327471:VIN327497 VSJ327471:VSJ327497 WCF327471:WCF327497 WMB327471:WMB327497 WVX327471:WVX327497 P393007:P393033 JL393007:JL393033 TH393007:TH393033 ADD393007:ADD393033 AMZ393007:AMZ393033 AWV393007:AWV393033 BGR393007:BGR393033 BQN393007:BQN393033 CAJ393007:CAJ393033 CKF393007:CKF393033 CUB393007:CUB393033 DDX393007:DDX393033 DNT393007:DNT393033 DXP393007:DXP393033 EHL393007:EHL393033 ERH393007:ERH393033 FBD393007:FBD393033 FKZ393007:FKZ393033 FUV393007:FUV393033 GER393007:GER393033 GON393007:GON393033 GYJ393007:GYJ393033 HIF393007:HIF393033 HSB393007:HSB393033 IBX393007:IBX393033 ILT393007:ILT393033 IVP393007:IVP393033 JFL393007:JFL393033 JPH393007:JPH393033 JZD393007:JZD393033 KIZ393007:KIZ393033 KSV393007:KSV393033 LCR393007:LCR393033 LMN393007:LMN393033 LWJ393007:LWJ393033 MGF393007:MGF393033 MQB393007:MQB393033 MZX393007:MZX393033 NJT393007:NJT393033 NTP393007:NTP393033 ODL393007:ODL393033 ONH393007:ONH393033 OXD393007:OXD393033 PGZ393007:PGZ393033 PQV393007:PQV393033 QAR393007:QAR393033 QKN393007:QKN393033 QUJ393007:QUJ393033 REF393007:REF393033 ROB393007:ROB393033 RXX393007:RXX393033 SHT393007:SHT393033 SRP393007:SRP393033 TBL393007:TBL393033 TLH393007:TLH393033 TVD393007:TVD393033 UEZ393007:UEZ393033 UOV393007:UOV393033 UYR393007:UYR393033 VIN393007:VIN393033 VSJ393007:VSJ393033 WCF393007:WCF393033 WMB393007:WMB393033 WVX393007:WVX393033 P458543:P458569 JL458543:JL458569 TH458543:TH458569 ADD458543:ADD458569 AMZ458543:AMZ458569 AWV458543:AWV458569 BGR458543:BGR458569 BQN458543:BQN458569 CAJ458543:CAJ458569 CKF458543:CKF458569 CUB458543:CUB458569 DDX458543:DDX458569 DNT458543:DNT458569 DXP458543:DXP458569 EHL458543:EHL458569 ERH458543:ERH458569 FBD458543:FBD458569 FKZ458543:FKZ458569 FUV458543:FUV458569 GER458543:GER458569 GON458543:GON458569 GYJ458543:GYJ458569 HIF458543:HIF458569 HSB458543:HSB458569 IBX458543:IBX458569 ILT458543:ILT458569 IVP458543:IVP458569 JFL458543:JFL458569 JPH458543:JPH458569 JZD458543:JZD458569 KIZ458543:KIZ458569 KSV458543:KSV458569 LCR458543:LCR458569 LMN458543:LMN458569 LWJ458543:LWJ458569 MGF458543:MGF458569 MQB458543:MQB458569 MZX458543:MZX458569 NJT458543:NJT458569 NTP458543:NTP458569 ODL458543:ODL458569 ONH458543:ONH458569 OXD458543:OXD458569 PGZ458543:PGZ458569 PQV458543:PQV458569 QAR458543:QAR458569 QKN458543:QKN458569 QUJ458543:QUJ458569 REF458543:REF458569 ROB458543:ROB458569 RXX458543:RXX458569 SHT458543:SHT458569 SRP458543:SRP458569 TBL458543:TBL458569 TLH458543:TLH458569 TVD458543:TVD458569 UEZ458543:UEZ458569 UOV458543:UOV458569 UYR458543:UYR458569 VIN458543:VIN458569 VSJ458543:VSJ458569 WCF458543:WCF458569 WMB458543:WMB458569 WVX458543:WVX458569 P524079:P524105 JL524079:JL524105 TH524079:TH524105 ADD524079:ADD524105 AMZ524079:AMZ524105 AWV524079:AWV524105 BGR524079:BGR524105 BQN524079:BQN524105 CAJ524079:CAJ524105 CKF524079:CKF524105 CUB524079:CUB524105 DDX524079:DDX524105 DNT524079:DNT524105 DXP524079:DXP524105 EHL524079:EHL524105 ERH524079:ERH524105 FBD524079:FBD524105 FKZ524079:FKZ524105 FUV524079:FUV524105 GER524079:GER524105 GON524079:GON524105 GYJ524079:GYJ524105 HIF524079:HIF524105 HSB524079:HSB524105 IBX524079:IBX524105 ILT524079:ILT524105 IVP524079:IVP524105 JFL524079:JFL524105 JPH524079:JPH524105 JZD524079:JZD524105 KIZ524079:KIZ524105 KSV524079:KSV524105 LCR524079:LCR524105 LMN524079:LMN524105 LWJ524079:LWJ524105 MGF524079:MGF524105 MQB524079:MQB524105 MZX524079:MZX524105 NJT524079:NJT524105 NTP524079:NTP524105 ODL524079:ODL524105 ONH524079:ONH524105 OXD524079:OXD524105 PGZ524079:PGZ524105 PQV524079:PQV524105 QAR524079:QAR524105 QKN524079:QKN524105 QUJ524079:QUJ524105 REF524079:REF524105 ROB524079:ROB524105 RXX524079:RXX524105 SHT524079:SHT524105 SRP524079:SRP524105 TBL524079:TBL524105 TLH524079:TLH524105 TVD524079:TVD524105 UEZ524079:UEZ524105 UOV524079:UOV524105 UYR524079:UYR524105 VIN524079:VIN524105 VSJ524079:VSJ524105 WCF524079:WCF524105 WMB524079:WMB524105 WVX524079:WVX524105 P589615:P589641 JL589615:JL589641 TH589615:TH589641 ADD589615:ADD589641 AMZ589615:AMZ589641 AWV589615:AWV589641 BGR589615:BGR589641 BQN589615:BQN589641 CAJ589615:CAJ589641 CKF589615:CKF589641 CUB589615:CUB589641 DDX589615:DDX589641 DNT589615:DNT589641 DXP589615:DXP589641 EHL589615:EHL589641 ERH589615:ERH589641 FBD589615:FBD589641 FKZ589615:FKZ589641 FUV589615:FUV589641 GER589615:GER589641 GON589615:GON589641 GYJ589615:GYJ589641 HIF589615:HIF589641 HSB589615:HSB589641 IBX589615:IBX589641 ILT589615:ILT589641 IVP589615:IVP589641 JFL589615:JFL589641 JPH589615:JPH589641 JZD589615:JZD589641 KIZ589615:KIZ589641 KSV589615:KSV589641 LCR589615:LCR589641 LMN589615:LMN589641 LWJ589615:LWJ589641 MGF589615:MGF589641 MQB589615:MQB589641 MZX589615:MZX589641 NJT589615:NJT589641 NTP589615:NTP589641 ODL589615:ODL589641 ONH589615:ONH589641 OXD589615:OXD589641 PGZ589615:PGZ589641 PQV589615:PQV589641 QAR589615:QAR589641 QKN589615:QKN589641 QUJ589615:QUJ589641 REF589615:REF589641 ROB589615:ROB589641 RXX589615:RXX589641 SHT589615:SHT589641 SRP589615:SRP589641 TBL589615:TBL589641 TLH589615:TLH589641 TVD589615:TVD589641 UEZ589615:UEZ589641 UOV589615:UOV589641 UYR589615:UYR589641 VIN589615:VIN589641 VSJ589615:VSJ589641 WCF589615:WCF589641 WMB589615:WMB589641 WVX589615:WVX589641 P655151:P655177 JL655151:JL655177 TH655151:TH655177 ADD655151:ADD655177 AMZ655151:AMZ655177 AWV655151:AWV655177 BGR655151:BGR655177 BQN655151:BQN655177 CAJ655151:CAJ655177 CKF655151:CKF655177 CUB655151:CUB655177 DDX655151:DDX655177 DNT655151:DNT655177 DXP655151:DXP655177 EHL655151:EHL655177 ERH655151:ERH655177 FBD655151:FBD655177 FKZ655151:FKZ655177 FUV655151:FUV655177 GER655151:GER655177 GON655151:GON655177 GYJ655151:GYJ655177 HIF655151:HIF655177 HSB655151:HSB655177 IBX655151:IBX655177 ILT655151:ILT655177 IVP655151:IVP655177 JFL655151:JFL655177 JPH655151:JPH655177 JZD655151:JZD655177 KIZ655151:KIZ655177 KSV655151:KSV655177 LCR655151:LCR655177 LMN655151:LMN655177 LWJ655151:LWJ655177 MGF655151:MGF655177 MQB655151:MQB655177 MZX655151:MZX655177 NJT655151:NJT655177 NTP655151:NTP655177 ODL655151:ODL655177 ONH655151:ONH655177 OXD655151:OXD655177 PGZ655151:PGZ655177 PQV655151:PQV655177 QAR655151:QAR655177 QKN655151:QKN655177 QUJ655151:QUJ655177 REF655151:REF655177 ROB655151:ROB655177 RXX655151:RXX655177 SHT655151:SHT655177 SRP655151:SRP655177 TBL655151:TBL655177 TLH655151:TLH655177 TVD655151:TVD655177 UEZ655151:UEZ655177 UOV655151:UOV655177 UYR655151:UYR655177 VIN655151:VIN655177 VSJ655151:VSJ655177 WCF655151:WCF655177 WMB655151:WMB655177 WVX655151:WVX655177 P720687:P720713 JL720687:JL720713 TH720687:TH720713 ADD720687:ADD720713 AMZ720687:AMZ720713 AWV720687:AWV720713 BGR720687:BGR720713 BQN720687:BQN720713 CAJ720687:CAJ720713 CKF720687:CKF720713 CUB720687:CUB720713 DDX720687:DDX720713 DNT720687:DNT720713 DXP720687:DXP720713 EHL720687:EHL720713 ERH720687:ERH720713 FBD720687:FBD720713 FKZ720687:FKZ720713 FUV720687:FUV720713 GER720687:GER720713 GON720687:GON720713 GYJ720687:GYJ720713 HIF720687:HIF720713 HSB720687:HSB720713 IBX720687:IBX720713 ILT720687:ILT720713 IVP720687:IVP720713 JFL720687:JFL720713 JPH720687:JPH720713 JZD720687:JZD720713 KIZ720687:KIZ720713 KSV720687:KSV720713 LCR720687:LCR720713 LMN720687:LMN720713 LWJ720687:LWJ720713 MGF720687:MGF720713 MQB720687:MQB720713 MZX720687:MZX720713 NJT720687:NJT720713 NTP720687:NTP720713 ODL720687:ODL720713 ONH720687:ONH720713 OXD720687:OXD720713 PGZ720687:PGZ720713 PQV720687:PQV720713 QAR720687:QAR720713 QKN720687:QKN720713 QUJ720687:QUJ720713 REF720687:REF720713 ROB720687:ROB720713 RXX720687:RXX720713 SHT720687:SHT720713 SRP720687:SRP720713 TBL720687:TBL720713 TLH720687:TLH720713 TVD720687:TVD720713 UEZ720687:UEZ720713 UOV720687:UOV720713 UYR720687:UYR720713 VIN720687:VIN720713 VSJ720687:VSJ720713 WCF720687:WCF720713 WMB720687:WMB720713 WVX720687:WVX720713 P786223:P786249 JL786223:JL786249 TH786223:TH786249 ADD786223:ADD786249 AMZ786223:AMZ786249 AWV786223:AWV786249 BGR786223:BGR786249 BQN786223:BQN786249 CAJ786223:CAJ786249 CKF786223:CKF786249 CUB786223:CUB786249 DDX786223:DDX786249 DNT786223:DNT786249 DXP786223:DXP786249 EHL786223:EHL786249 ERH786223:ERH786249 FBD786223:FBD786249 FKZ786223:FKZ786249 FUV786223:FUV786249 GER786223:GER786249 GON786223:GON786249 GYJ786223:GYJ786249 HIF786223:HIF786249 HSB786223:HSB786249 IBX786223:IBX786249 ILT786223:ILT786249 IVP786223:IVP786249 JFL786223:JFL786249 JPH786223:JPH786249 JZD786223:JZD786249 KIZ786223:KIZ786249 KSV786223:KSV786249 LCR786223:LCR786249 LMN786223:LMN786249 LWJ786223:LWJ786249 MGF786223:MGF786249 MQB786223:MQB786249 MZX786223:MZX786249 NJT786223:NJT786249 NTP786223:NTP786249 ODL786223:ODL786249 ONH786223:ONH786249 OXD786223:OXD786249 PGZ786223:PGZ786249 PQV786223:PQV786249 QAR786223:QAR786249 QKN786223:QKN786249 QUJ786223:QUJ786249 REF786223:REF786249 ROB786223:ROB786249 RXX786223:RXX786249 SHT786223:SHT786249 SRP786223:SRP786249 TBL786223:TBL786249 TLH786223:TLH786249 TVD786223:TVD786249 UEZ786223:UEZ786249 UOV786223:UOV786249 UYR786223:UYR786249 VIN786223:VIN786249 VSJ786223:VSJ786249 WCF786223:WCF786249 WMB786223:WMB786249 WVX786223:WVX786249 P851759:P851785 JL851759:JL851785 TH851759:TH851785 ADD851759:ADD851785 AMZ851759:AMZ851785 AWV851759:AWV851785 BGR851759:BGR851785 BQN851759:BQN851785 CAJ851759:CAJ851785 CKF851759:CKF851785 CUB851759:CUB851785 DDX851759:DDX851785 DNT851759:DNT851785 DXP851759:DXP851785 EHL851759:EHL851785 ERH851759:ERH851785 FBD851759:FBD851785 FKZ851759:FKZ851785 FUV851759:FUV851785 GER851759:GER851785 GON851759:GON851785 GYJ851759:GYJ851785 HIF851759:HIF851785 HSB851759:HSB851785 IBX851759:IBX851785 ILT851759:ILT851785 IVP851759:IVP851785 JFL851759:JFL851785 JPH851759:JPH851785 JZD851759:JZD851785 KIZ851759:KIZ851785 KSV851759:KSV851785 LCR851759:LCR851785 LMN851759:LMN851785 LWJ851759:LWJ851785 MGF851759:MGF851785 MQB851759:MQB851785 MZX851759:MZX851785 NJT851759:NJT851785 NTP851759:NTP851785 ODL851759:ODL851785 ONH851759:ONH851785 OXD851759:OXD851785 PGZ851759:PGZ851785 PQV851759:PQV851785 QAR851759:QAR851785 QKN851759:QKN851785 QUJ851759:QUJ851785 REF851759:REF851785 ROB851759:ROB851785 RXX851759:RXX851785 SHT851759:SHT851785 SRP851759:SRP851785 TBL851759:TBL851785 TLH851759:TLH851785 TVD851759:TVD851785 UEZ851759:UEZ851785 UOV851759:UOV851785 UYR851759:UYR851785 VIN851759:VIN851785 VSJ851759:VSJ851785 WCF851759:WCF851785 WMB851759:WMB851785 WVX851759:WVX851785 P917295:P917321 JL917295:JL917321 TH917295:TH917321 ADD917295:ADD917321 AMZ917295:AMZ917321 AWV917295:AWV917321 BGR917295:BGR917321 BQN917295:BQN917321 CAJ917295:CAJ917321 CKF917295:CKF917321 CUB917295:CUB917321 DDX917295:DDX917321 DNT917295:DNT917321 DXP917295:DXP917321 EHL917295:EHL917321 ERH917295:ERH917321 FBD917295:FBD917321 FKZ917295:FKZ917321 FUV917295:FUV917321 GER917295:GER917321 GON917295:GON917321 GYJ917295:GYJ917321 HIF917295:HIF917321 HSB917295:HSB917321 IBX917295:IBX917321 ILT917295:ILT917321 IVP917295:IVP917321 JFL917295:JFL917321 JPH917295:JPH917321 JZD917295:JZD917321 KIZ917295:KIZ917321 KSV917295:KSV917321 LCR917295:LCR917321 LMN917295:LMN917321 LWJ917295:LWJ917321 MGF917295:MGF917321 MQB917295:MQB917321 MZX917295:MZX917321 NJT917295:NJT917321 NTP917295:NTP917321 ODL917295:ODL917321 ONH917295:ONH917321 OXD917295:OXD917321 PGZ917295:PGZ917321 PQV917295:PQV917321 QAR917295:QAR917321 QKN917295:QKN917321 QUJ917295:QUJ917321 REF917295:REF917321 ROB917295:ROB917321 RXX917295:RXX917321 SHT917295:SHT917321 SRP917295:SRP917321 TBL917295:TBL917321 TLH917295:TLH917321 TVD917295:TVD917321 UEZ917295:UEZ917321 UOV917295:UOV917321 UYR917295:UYR917321 VIN917295:VIN917321 VSJ917295:VSJ917321 WCF917295:WCF917321 WMB917295:WMB917321 WVX917295:WVX917321 P982831:P982857 JL982831:JL982857 TH982831:TH982857 ADD982831:ADD982857 AMZ982831:AMZ982857 AWV982831:AWV982857 BGR982831:BGR982857 BQN982831:BQN982857 CAJ982831:CAJ982857 CKF982831:CKF982857 CUB982831:CUB982857 DDX982831:DDX982857 DNT982831:DNT982857 DXP982831:DXP982857 EHL982831:EHL982857 ERH982831:ERH982857 FBD982831:FBD982857 FKZ982831:FKZ982857 FUV982831:FUV982857 GER982831:GER982857 GON982831:GON982857 GYJ982831:GYJ982857 HIF982831:HIF982857 HSB982831:HSB982857 IBX982831:IBX982857 ILT982831:ILT982857 IVP982831:IVP982857 JFL982831:JFL982857 JPH982831:JPH982857 JZD982831:JZD982857 KIZ982831:KIZ982857 KSV982831:KSV982857 LCR982831:LCR982857 LMN982831:LMN982857 LWJ982831:LWJ982857 MGF982831:MGF982857 MQB982831:MQB982857 MZX982831:MZX982857 NJT982831:NJT982857 NTP982831:NTP982857 ODL982831:ODL982857 ONH982831:ONH982857 OXD982831:OXD982857 PGZ982831:PGZ982857 PQV982831:PQV982857 QAR982831:QAR982857 QKN982831:QKN982857 QUJ982831:QUJ982857 REF982831:REF982857 ROB982831:ROB982857 RXX982831:RXX982857 SHT982831:SHT982857 SRP982831:SRP982857 TBL982831:TBL982857 TLH982831:TLH982857 TVD982831:TVD982857 UEZ982831:UEZ982857 UOV982831:UOV982857 UYR982831:UYR982857 VIN982831:VIN982857 VSJ982831:VSJ982857 WCF982831:WCF982857 WMB982831:WMB982857 WVX982831:WVX982857 P1048367:P1048393 JL1048367:JL1048393 TH1048367:TH1048393 ADD1048367:ADD1048393 AMZ1048367:AMZ1048393 AWV1048367:AWV1048393 BGR1048367:BGR1048393 BQN1048367:BQN1048393 CAJ1048367:CAJ1048393 CKF1048367:CKF1048393 CUB1048367:CUB1048393 DDX1048367:DDX1048393 DNT1048367:DNT1048393 DXP1048367:DXP1048393 EHL1048367:EHL1048393 ERH1048367:ERH1048393 FBD1048367:FBD1048393 FKZ1048367:FKZ1048393 FUV1048367:FUV1048393 GER1048367:GER1048393 GON1048367:GON1048393 GYJ1048367:GYJ1048393 HIF1048367:HIF1048393 HSB1048367:HSB1048393 IBX1048367:IBX1048393 ILT1048367:ILT1048393 IVP1048367:IVP1048393 JFL1048367:JFL1048393 JPH1048367:JPH1048393 JZD1048367:JZD1048393 KIZ1048367:KIZ1048393 KSV1048367:KSV1048393 LCR1048367:LCR1048393 LMN1048367:LMN1048393 LWJ1048367:LWJ1048393 MGF1048367:MGF1048393 MQB1048367:MQB1048393 MZX1048367:MZX1048393 NJT1048367:NJT1048393 NTP1048367:NTP1048393 ODL1048367:ODL1048393 ONH1048367:ONH1048393 OXD1048367:OXD1048393 PGZ1048367:PGZ1048393 PQV1048367:PQV1048393 QAR1048367:QAR1048393 QKN1048367:QKN1048393 QUJ1048367:QUJ1048393 REF1048367:REF1048393 ROB1048367:ROB1048393 RXX1048367:RXX1048393 SHT1048367:SHT1048393 SRP1048367:SRP1048393 TBL1048367:TBL1048393 TLH1048367:TLH1048393 TVD1048367:TVD1048393 UEZ1048367:UEZ1048393 UOV1048367:UOV1048393 UYR1048367:UYR1048393 VIN1048367:VIN1048393 VSJ1048367:VSJ1048393 WCF1048367:WCF1048393 WMB1048367:WMB1048393 WVX1048367:WVX1048393" xr:uid="{9EFD0D74-0B06-45C7-B5CD-55526B635C05}">
      <formula1>$P$3:$P$5</formula1>
    </dataValidation>
    <dataValidation type="list" allowBlank="1" showInputMessage="1" showErrorMessage="1" sqref="O65327:O65353 JK65327:JK65353 TG65327:TG65353 ADC65327:ADC65353 AMY65327:AMY65353 AWU65327:AWU65353 BGQ65327:BGQ65353 BQM65327:BQM65353 CAI65327:CAI65353 CKE65327:CKE65353 CUA65327:CUA65353 DDW65327:DDW65353 DNS65327:DNS65353 DXO65327:DXO65353 EHK65327:EHK65353 ERG65327:ERG65353 FBC65327:FBC65353 FKY65327:FKY65353 FUU65327:FUU65353 GEQ65327:GEQ65353 GOM65327:GOM65353 GYI65327:GYI65353 HIE65327:HIE65353 HSA65327:HSA65353 IBW65327:IBW65353 ILS65327:ILS65353 IVO65327:IVO65353 JFK65327:JFK65353 JPG65327:JPG65353 JZC65327:JZC65353 KIY65327:KIY65353 KSU65327:KSU65353 LCQ65327:LCQ65353 LMM65327:LMM65353 LWI65327:LWI65353 MGE65327:MGE65353 MQA65327:MQA65353 MZW65327:MZW65353 NJS65327:NJS65353 NTO65327:NTO65353 ODK65327:ODK65353 ONG65327:ONG65353 OXC65327:OXC65353 PGY65327:PGY65353 PQU65327:PQU65353 QAQ65327:QAQ65353 QKM65327:QKM65353 QUI65327:QUI65353 REE65327:REE65353 ROA65327:ROA65353 RXW65327:RXW65353 SHS65327:SHS65353 SRO65327:SRO65353 TBK65327:TBK65353 TLG65327:TLG65353 TVC65327:TVC65353 UEY65327:UEY65353 UOU65327:UOU65353 UYQ65327:UYQ65353 VIM65327:VIM65353 VSI65327:VSI65353 WCE65327:WCE65353 WMA65327:WMA65353 WVW65327:WVW65353 O130863:O130889 JK130863:JK130889 TG130863:TG130889 ADC130863:ADC130889 AMY130863:AMY130889 AWU130863:AWU130889 BGQ130863:BGQ130889 BQM130863:BQM130889 CAI130863:CAI130889 CKE130863:CKE130889 CUA130863:CUA130889 DDW130863:DDW130889 DNS130863:DNS130889 DXO130863:DXO130889 EHK130863:EHK130889 ERG130863:ERG130889 FBC130863:FBC130889 FKY130863:FKY130889 FUU130863:FUU130889 GEQ130863:GEQ130889 GOM130863:GOM130889 GYI130863:GYI130889 HIE130863:HIE130889 HSA130863:HSA130889 IBW130863:IBW130889 ILS130863:ILS130889 IVO130863:IVO130889 JFK130863:JFK130889 JPG130863:JPG130889 JZC130863:JZC130889 KIY130863:KIY130889 KSU130863:KSU130889 LCQ130863:LCQ130889 LMM130863:LMM130889 LWI130863:LWI130889 MGE130863:MGE130889 MQA130863:MQA130889 MZW130863:MZW130889 NJS130863:NJS130889 NTO130863:NTO130889 ODK130863:ODK130889 ONG130863:ONG130889 OXC130863:OXC130889 PGY130863:PGY130889 PQU130863:PQU130889 QAQ130863:QAQ130889 QKM130863:QKM130889 QUI130863:QUI130889 REE130863:REE130889 ROA130863:ROA130889 RXW130863:RXW130889 SHS130863:SHS130889 SRO130863:SRO130889 TBK130863:TBK130889 TLG130863:TLG130889 TVC130863:TVC130889 UEY130863:UEY130889 UOU130863:UOU130889 UYQ130863:UYQ130889 VIM130863:VIM130889 VSI130863:VSI130889 WCE130863:WCE130889 WMA130863:WMA130889 WVW130863:WVW130889 O196399:O196425 JK196399:JK196425 TG196399:TG196425 ADC196399:ADC196425 AMY196399:AMY196425 AWU196399:AWU196425 BGQ196399:BGQ196425 BQM196399:BQM196425 CAI196399:CAI196425 CKE196399:CKE196425 CUA196399:CUA196425 DDW196399:DDW196425 DNS196399:DNS196425 DXO196399:DXO196425 EHK196399:EHK196425 ERG196399:ERG196425 FBC196399:FBC196425 FKY196399:FKY196425 FUU196399:FUU196425 GEQ196399:GEQ196425 GOM196399:GOM196425 GYI196399:GYI196425 HIE196399:HIE196425 HSA196399:HSA196425 IBW196399:IBW196425 ILS196399:ILS196425 IVO196399:IVO196425 JFK196399:JFK196425 JPG196399:JPG196425 JZC196399:JZC196425 KIY196399:KIY196425 KSU196399:KSU196425 LCQ196399:LCQ196425 LMM196399:LMM196425 LWI196399:LWI196425 MGE196399:MGE196425 MQA196399:MQA196425 MZW196399:MZW196425 NJS196399:NJS196425 NTO196399:NTO196425 ODK196399:ODK196425 ONG196399:ONG196425 OXC196399:OXC196425 PGY196399:PGY196425 PQU196399:PQU196425 QAQ196399:QAQ196425 QKM196399:QKM196425 QUI196399:QUI196425 REE196399:REE196425 ROA196399:ROA196425 RXW196399:RXW196425 SHS196399:SHS196425 SRO196399:SRO196425 TBK196399:TBK196425 TLG196399:TLG196425 TVC196399:TVC196425 UEY196399:UEY196425 UOU196399:UOU196425 UYQ196399:UYQ196425 VIM196399:VIM196425 VSI196399:VSI196425 WCE196399:WCE196425 WMA196399:WMA196425 WVW196399:WVW196425 O261935:O261961 JK261935:JK261961 TG261935:TG261961 ADC261935:ADC261961 AMY261935:AMY261961 AWU261935:AWU261961 BGQ261935:BGQ261961 BQM261935:BQM261961 CAI261935:CAI261961 CKE261935:CKE261961 CUA261935:CUA261961 DDW261935:DDW261961 DNS261935:DNS261961 DXO261935:DXO261961 EHK261935:EHK261961 ERG261935:ERG261961 FBC261935:FBC261961 FKY261935:FKY261961 FUU261935:FUU261961 GEQ261935:GEQ261961 GOM261935:GOM261961 GYI261935:GYI261961 HIE261935:HIE261961 HSA261935:HSA261961 IBW261935:IBW261961 ILS261935:ILS261961 IVO261935:IVO261961 JFK261935:JFK261961 JPG261935:JPG261961 JZC261935:JZC261961 KIY261935:KIY261961 KSU261935:KSU261961 LCQ261935:LCQ261961 LMM261935:LMM261961 LWI261935:LWI261961 MGE261935:MGE261961 MQA261935:MQA261961 MZW261935:MZW261961 NJS261935:NJS261961 NTO261935:NTO261961 ODK261935:ODK261961 ONG261935:ONG261961 OXC261935:OXC261961 PGY261935:PGY261961 PQU261935:PQU261961 QAQ261935:QAQ261961 QKM261935:QKM261961 QUI261935:QUI261961 REE261935:REE261961 ROA261935:ROA261961 RXW261935:RXW261961 SHS261935:SHS261961 SRO261935:SRO261961 TBK261935:TBK261961 TLG261935:TLG261961 TVC261935:TVC261961 UEY261935:UEY261961 UOU261935:UOU261961 UYQ261935:UYQ261961 VIM261935:VIM261961 VSI261935:VSI261961 WCE261935:WCE261961 WMA261935:WMA261961 WVW261935:WVW261961 O327471:O327497 JK327471:JK327497 TG327471:TG327497 ADC327471:ADC327497 AMY327471:AMY327497 AWU327471:AWU327497 BGQ327471:BGQ327497 BQM327471:BQM327497 CAI327471:CAI327497 CKE327471:CKE327497 CUA327471:CUA327497 DDW327471:DDW327497 DNS327471:DNS327497 DXO327471:DXO327497 EHK327471:EHK327497 ERG327471:ERG327497 FBC327471:FBC327497 FKY327471:FKY327497 FUU327471:FUU327497 GEQ327471:GEQ327497 GOM327471:GOM327497 GYI327471:GYI327497 HIE327471:HIE327497 HSA327471:HSA327497 IBW327471:IBW327497 ILS327471:ILS327497 IVO327471:IVO327497 JFK327471:JFK327497 JPG327471:JPG327497 JZC327471:JZC327497 KIY327471:KIY327497 KSU327471:KSU327497 LCQ327471:LCQ327497 LMM327471:LMM327497 LWI327471:LWI327497 MGE327471:MGE327497 MQA327471:MQA327497 MZW327471:MZW327497 NJS327471:NJS327497 NTO327471:NTO327497 ODK327471:ODK327497 ONG327471:ONG327497 OXC327471:OXC327497 PGY327471:PGY327497 PQU327471:PQU327497 QAQ327471:QAQ327497 QKM327471:QKM327497 QUI327471:QUI327497 REE327471:REE327497 ROA327471:ROA327497 RXW327471:RXW327497 SHS327471:SHS327497 SRO327471:SRO327497 TBK327471:TBK327497 TLG327471:TLG327497 TVC327471:TVC327497 UEY327471:UEY327497 UOU327471:UOU327497 UYQ327471:UYQ327497 VIM327471:VIM327497 VSI327471:VSI327497 WCE327471:WCE327497 WMA327471:WMA327497 WVW327471:WVW327497 O393007:O393033 JK393007:JK393033 TG393007:TG393033 ADC393007:ADC393033 AMY393007:AMY393033 AWU393007:AWU393033 BGQ393007:BGQ393033 BQM393007:BQM393033 CAI393007:CAI393033 CKE393007:CKE393033 CUA393007:CUA393033 DDW393007:DDW393033 DNS393007:DNS393033 DXO393007:DXO393033 EHK393007:EHK393033 ERG393007:ERG393033 FBC393007:FBC393033 FKY393007:FKY393033 FUU393007:FUU393033 GEQ393007:GEQ393033 GOM393007:GOM393033 GYI393007:GYI393033 HIE393007:HIE393033 HSA393007:HSA393033 IBW393007:IBW393033 ILS393007:ILS393033 IVO393007:IVO393033 JFK393007:JFK393033 JPG393007:JPG393033 JZC393007:JZC393033 KIY393007:KIY393033 KSU393007:KSU393033 LCQ393007:LCQ393033 LMM393007:LMM393033 LWI393007:LWI393033 MGE393007:MGE393033 MQA393007:MQA393033 MZW393007:MZW393033 NJS393007:NJS393033 NTO393007:NTO393033 ODK393007:ODK393033 ONG393007:ONG393033 OXC393007:OXC393033 PGY393007:PGY393033 PQU393007:PQU393033 QAQ393007:QAQ393033 QKM393007:QKM393033 QUI393007:QUI393033 REE393007:REE393033 ROA393007:ROA393033 RXW393007:RXW393033 SHS393007:SHS393033 SRO393007:SRO393033 TBK393007:TBK393033 TLG393007:TLG393033 TVC393007:TVC393033 UEY393007:UEY393033 UOU393007:UOU393033 UYQ393007:UYQ393033 VIM393007:VIM393033 VSI393007:VSI393033 WCE393007:WCE393033 WMA393007:WMA393033 WVW393007:WVW393033 O458543:O458569 JK458543:JK458569 TG458543:TG458569 ADC458543:ADC458569 AMY458543:AMY458569 AWU458543:AWU458569 BGQ458543:BGQ458569 BQM458543:BQM458569 CAI458543:CAI458569 CKE458543:CKE458569 CUA458543:CUA458569 DDW458543:DDW458569 DNS458543:DNS458569 DXO458543:DXO458569 EHK458543:EHK458569 ERG458543:ERG458569 FBC458543:FBC458569 FKY458543:FKY458569 FUU458543:FUU458569 GEQ458543:GEQ458569 GOM458543:GOM458569 GYI458543:GYI458569 HIE458543:HIE458569 HSA458543:HSA458569 IBW458543:IBW458569 ILS458543:ILS458569 IVO458543:IVO458569 JFK458543:JFK458569 JPG458543:JPG458569 JZC458543:JZC458569 KIY458543:KIY458569 KSU458543:KSU458569 LCQ458543:LCQ458569 LMM458543:LMM458569 LWI458543:LWI458569 MGE458543:MGE458569 MQA458543:MQA458569 MZW458543:MZW458569 NJS458543:NJS458569 NTO458543:NTO458569 ODK458543:ODK458569 ONG458543:ONG458569 OXC458543:OXC458569 PGY458543:PGY458569 PQU458543:PQU458569 QAQ458543:QAQ458569 QKM458543:QKM458569 QUI458543:QUI458569 REE458543:REE458569 ROA458543:ROA458569 RXW458543:RXW458569 SHS458543:SHS458569 SRO458543:SRO458569 TBK458543:TBK458569 TLG458543:TLG458569 TVC458543:TVC458569 UEY458543:UEY458569 UOU458543:UOU458569 UYQ458543:UYQ458569 VIM458543:VIM458569 VSI458543:VSI458569 WCE458543:WCE458569 WMA458543:WMA458569 WVW458543:WVW458569 O524079:O524105 JK524079:JK524105 TG524079:TG524105 ADC524079:ADC524105 AMY524079:AMY524105 AWU524079:AWU524105 BGQ524079:BGQ524105 BQM524079:BQM524105 CAI524079:CAI524105 CKE524079:CKE524105 CUA524079:CUA524105 DDW524079:DDW524105 DNS524079:DNS524105 DXO524079:DXO524105 EHK524079:EHK524105 ERG524079:ERG524105 FBC524079:FBC524105 FKY524079:FKY524105 FUU524079:FUU524105 GEQ524079:GEQ524105 GOM524079:GOM524105 GYI524079:GYI524105 HIE524079:HIE524105 HSA524079:HSA524105 IBW524079:IBW524105 ILS524079:ILS524105 IVO524079:IVO524105 JFK524079:JFK524105 JPG524079:JPG524105 JZC524079:JZC524105 KIY524079:KIY524105 KSU524079:KSU524105 LCQ524079:LCQ524105 LMM524079:LMM524105 LWI524079:LWI524105 MGE524079:MGE524105 MQA524079:MQA524105 MZW524079:MZW524105 NJS524079:NJS524105 NTO524079:NTO524105 ODK524079:ODK524105 ONG524079:ONG524105 OXC524079:OXC524105 PGY524079:PGY524105 PQU524079:PQU524105 QAQ524079:QAQ524105 QKM524079:QKM524105 QUI524079:QUI524105 REE524079:REE524105 ROA524079:ROA524105 RXW524079:RXW524105 SHS524079:SHS524105 SRO524079:SRO524105 TBK524079:TBK524105 TLG524079:TLG524105 TVC524079:TVC524105 UEY524079:UEY524105 UOU524079:UOU524105 UYQ524079:UYQ524105 VIM524079:VIM524105 VSI524079:VSI524105 WCE524079:WCE524105 WMA524079:WMA524105 WVW524079:WVW524105 O589615:O589641 JK589615:JK589641 TG589615:TG589641 ADC589615:ADC589641 AMY589615:AMY589641 AWU589615:AWU589641 BGQ589615:BGQ589641 BQM589615:BQM589641 CAI589615:CAI589641 CKE589615:CKE589641 CUA589615:CUA589641 DDW589615:DDW589641 DNS589615:DNS589641 DXO589615:DXO589641 EHK589615:EHK589641 ERG589615:ERG589641 FBC589615:FBC589641 FKY589615:FKY589641 FUU589615:FUU589641 GEQ589615:GEQ589641 GOM589615:GOM589641 GYI589615:GYI589641 HIE589615:HIE589641 HSA589615:HSA589641 IBW589615:IBW589641 ILS589615:ILS589641 IVO589615:IVO589641 JFK589615:JFK589641 JPG589615:JPG589641 JZC589615:JZC589641 KIY589615:KIY589641 KSU589615:KSU589641 LCQ589615:LCQ589641 LMM589615:LMM589641 LWI589615:LWI589641 MGE589615:MGE589641 MQA589615:MQA589641 MZW589615:MZW589641 NJS589615:NJS589641 NTO589615:NTO589641 ODK589615:ODK589641 ONG589615:ONG589641 OXC589615:OXC589641 PGY589615:PGY589641 PQU589615:PQU589641 QAQ589615:QAQ589641 QKM589615:QKM589641 QUI589615:QUI589641 REE589615:REE589641 ROA589615:ROA589641 RXW589615:RXW589641 SHS589615:SHS589641 SRO589615:SRO589641 TBK589615:TBK589641 TLG589615:TLG589641 TVC589615:TVC589641 UEY589615:UEY589641 UOU589615:UOU589641 UYQ589615:UYQ589641 VIM589615:VIM589641 VSI589615:VSI589641 WCE589615:WCE589641 WMA589615:WMA589641 WVW589615:WVW589641 O655151:O655177 JK655151:JK655177 TG655151:TG655177 ADC655151:ADC655177 AMY655151:AMY655177 AWU655151:AWU655177 BGQ655151:BGQ655177 BQM655151:BQM655177 CAI655151:CAI655177 CKE655151:CKE655177 CUA655151:CUA655177 DDW655151:DDW655177 DNS655151:DNS655177 DXO655151:DXO655177 EHK655151:EHK655177 ERG655151:ERG655177 FBC655151:FBC655177 FKY655151:FKY655177 FUU655151:FUU655177 GEQ655151:GEQ655177 GOM655151:GOM655177 GYI655151:GYI655177 HIE655151:HIE655177 HSA655151:HSA655177 IBW655151:IBW655177 ILS655151:ILS655177 IVO655151:IVO655177 JFK655151:JFK655177 JPG655151:JPG655177 JZC655151:JZC655177 KIY655151:KIY655177 KSU655151:KSU655177 LCQ655151:LCQ655177 LMM655151:LMM655177 LWI655151:LWI655177 MGE655151:MGE655177 MQA655151:MQA655177 MZW655151:MZW655177 NJS655151:NJS655177 NTO655151:NTO655177 ODK655151:ODK655177 ONG655151:ONG655177 OXC655151:OXC655177 PGY655151:PGY655177 PQU655151:PQU655177 QAQ655151:QAQ655177 QKM655151:QKM655177 QUI655151:QUI655177 REE655151:REE655177 ROA655151:ROA655177 RXW655151:RXW655177 SHS655151:SHS655177 SRO655151:SRO655177 TBK655151:TBK655177 TLG655151:TLG655177 TVC655151:TVC655177 UEY655151:UEY655177 UOU655151:UOU655177 UYQ655151:UYQ655177 VIM655151:VIM655177 VSI655151:VSI655177 WCE655151:WCE655177 WMA655151:WMA655177 WVW655151:WVW655177 O720687:O720713 JK720687:JK720713 TG720687:TG720713 ADC720687:ADC720713 AMY720687:AMY720713 AWU720687:AWU720713 BGQ720687:BGQ720713 BQM720687:BQM720713 CAI720687:CAI720713 CKE720687:CKE720713 CUA720687:CUA720713 DDW720687:DDW720713 DNS720687:DNS720713 DXO720687:DXO720713 EHK720687:EHK720713 ERG720687:ERG720713 FBC720687:FBC720713 FKY720687:FKY720713 FUU720687:FUU720713 GEQ720687:GEQ720713 GOM720687:GOM720713 GYI720687:GYI720713 HIE720687:HIE720713 HSA720687:HSA720713 IBW720687:IBW720713 ILS720687:ILS720713 IVO720687:IVO720713 JFK720687:JFK720713 JPG720687:JPG720713 JZC720687:JZC720713 KIY720687:KIY720713 KSU720687:KSU720713 LCQ720687:LCQ720713 LMM720687:LMM720713 LWI720687:LWI720713 MGE720687:MGE720713 MQA720687:MQA720713 MZW720687:MZW720713 NJS720687:NJS720713 NTO720687:NTO720713 ODK720687:ODK720713 ONG720687:ONG720713 OXC720687:OXC720713 PGY720687:PGY720713 PQU720687:PQU720713 QAQ720687:QAQ720713 QKM720687:QKM720713 QUI720687:QUI720713 REE720687:REE720713 ROA720687:ROA720713 RXW720687:RXW720713 SHS720687:SHS720713 SRO720687:SRO720713 TBK720687:TBK720713 TLG720687:TLG720713 TVC720687:TVC720713 UEY720687:UEY720713 UOU720687:UOU720713 UYQ720687:UYQ720713 VIM720687:VIM720713 VSI720687:VSI720713 WCE720687:WCE720713 WMA720687:WMA720713 WVW720687:WVW720713 O786223:O786249 JK786223:JK786249 TG786223:TG786249 ADC786223:ADC786249 AMY786223:AMY786249 AWU786223:AWU786249 BGQ786223:BGQ786249 BQM786223:BQM786249 CAI786223:CAI786249 CKE786223:CKE786249 CUA786223:CUA786249 DDW786223:DDW786249 DNS786223:DNS786249 DXO786223:DXO786249 EHK786223:EHK786249 ERG786223:ERG786249 FBC786223:FBC786249 FKY786223:FKY786249 FUU786223:FUU786249 GEQ786223:GEQ786249 GOM786223:GOM786249 GYI786223:GYI786249 HIE786223:HIE786249 HSA786223:HSA786249 IBW786223:IBW786249 ILS786223:ILS786249 IVO786223:IVO786249 JFK786223:JFK786249 JPG786223:JPG786249 JZC786223:JZC786249 KIY786223:KIY786249 KSU786223:KSU786249 LCQ786223:LCQ786249 LMM786223:LMM786249 LWI786223:LWI786249 MGE786223:MGE786249 MQA786223:MQA786249 MZW786223:MZW786249 NJS786223:NJS786249 NTO786223:NTO786249 ODK786223:ODK786249 ONG786223:ONG786249 OXC786223:OXC786249 PGY786223:PGY786249 PQU786223:PQU786249 QAQ786223:QAQ786249 QKM786223:QKM786249 QUI786223:QUI786249 REE786223:REE786249 ROA786223:ROA786249 RXW786223:RXW786249 SHS786223:SHS786249 SRO786223:SRO786249 TBK786223:TBK786249 TLG786223:TLG786249 TVC786223:TVC786249 UEY786223:UEY786249 UOU786223:UOU786249 UYQ786223:UYQ786249 VIM786223:VIM786249 VSI786223:VSI786249 WCE786223:WCE786249 WMA786223:WMA786249 WVW786223:WVW786249 O851759:O851785 JK851759:JK851785 TG851759:TG851785 ADC851759:ADC851785 AMY851759:AMY851785 AWU851759:AWU851785 BGQ851759:BGQ851785 BQM851759:BQM851785 CAI851759:CAI851785 CKE851759:CKE851785 CUA851759:CUA851785 DDW851759:DDW851785 DNS851759:DNS851785 DXO851759:DXO851785 EHK851759:EHK851785 ERG851759:ERG851785 FBC851759:FBC851785 FKY851759:FKY851785 FUU851759:FUU851785 GEQ851759:GEQ851785 GOM851759:GOM851785 GYI851759:GYI851785 HIE851759:HIE851785 HSA851759:HSA851785 IBW851759:IBW851785 ILS851759:ILS851785 IVO851759:IVO851785 JFK851759:JFK851785 JPG851759:JPG851785 JZC851759:JZC851785 KIY851759:KIY851785 KSU851759:KSU851785 LCQ851759:LCQ851785 LMM851759:LMM851785 LWI851759:LWI851785 MGE851759:MGE851785 MQA851759:MQA851785 MZW851759:MZW851785 NJS851759:NJS851785 NTO851759:NTO851785 ODK851759:ODK851785 ONG851759:ONG851785 OXC851759:OXC851785 PGY851759:PGY851785 PQU851759:PQU851785 QAQ851759:QAQ851785 QKM851759:QKM851785 QUI851759:QUI851785 REE851759:REE851785 ROA851759:ROA851785 RXW851759:RXW851785 SHS851759:SHS851785 SRO851759:SRO851785 TBK851759:TBK851785 TLG851759:TLG851785 TVC851759:TVC851785 UEY851759:UEY851785 UOU851759:UOU851785 UYQ851759:UYQ851785 VIM851759:VIM851785 VSI851759:VSI851785 WCE851759:WCE851785 WMA851759:WMA851785 WVW851759:WVW851785 O917295:O917321 JK917295:JK917321 TG917295:TG917321 ADC917295:ADC917321 AMY917295:AMY917321 AWU917295:AWU917321 BGQ917295:BGQ917321 BQM917295:BQM917321 CAI917295:CAI917321 CKE917295:CKE917321 CUA917295:CUA917321 DDW917295:DDW917321 DNS917295:DNS917321 DXO917295:DXO917321 EHK917295:EHK917321 ERG917295:ERG917321 FBC917295:FBC917321 FKY917295:FKY917321 FUU917295:FUU917321 GEQ917295:GEQ917321 GOM917295:GOM917321 GYI917295:GYI917321 HIE917295:HIE917321 HSA917295:HSA917321 IBW917295:IBW917321 ILS917295:ILS917321 IVO917295:IVO917321 JFK917295:JFK917321 JPG917295:JPG917321 JZC917295:JZC917321 KIY917295:KIY917321 KSU917295:KSU917321 LCQ917295:LCQ917321 LMM917295:LMM917321 LWI917295:LWI917321 MGE917295:MGE917321 MQA917295:MQA917321 MZW917295:MZW917321 NJS917295:NJS917321 NTO917295:NTO917321 ODK917295:ODK917321 ONG917295:ONG917321 OXC917295:OXC917321 PGY917295:PGY917321 PQU917295:PQU917321 QAQ917295:QAQ917321 QKM917295:QKM917321 QUI917295:QUI917321 REE917295:REE917321 ROA917295:ROA917321 RXW917295:RXW917321 SHS917295:SHS917321 SRO917295:SRO917321 TBK917295:TBK917321 TLG917295:TLG917321 TVC917295:TVC917321 UEY917295:UEY917321 UOU917295:UOU917321 UYQ917295:UYQ917321 VIM917295:VIM917321 VSI917295:VSI917321 WCE917295:WCE917321 WMA917295:WMA917321 WVW917295:WVW917321 O982831:O982857 JK982831:JK982857 TG982831:TG982857 ADC982831:ADC982857 AMY982831:AMY982857 AWU982831:AWU982857 BGQ982831:BGQ982857 BQM982831:BQM982857 CAI982831:CAI982857 CKE982831:CKE982857 CUA982831:CUA982857 DDW982831:DDW982857 DNS982831:DNS982857 DXO982831:DXO982857 EHK982831:EHK982857 ERG982831:ERG982857 FBC982831:FBC982857 FKY982831:FKY982857 FUU982831:FUU982857 GEQ982831:GEQ982857 GOM982831:GOM982857 GYI982831:GYI982857 HIE982831:HIE982857 HSA982831:HSA982857 IBW982831:IBW982857 ILS982831:ILS982857 IVO982831:IVO982857 JFK982831:JFK982857 JPG982831:JPG982857 JZC982831:JZC982857 KIY982831:KIY982857 KSU982831:KSU982857 LCQ982831:LCQ982857 LMM982831:LMM982857 LWI982831:LWI982857 MGE982831:MGE982857 MQA982831:MQA982857 MZW982831:MZW982857 NJS982831:NJS982857 NTO982831:NTO982857 ODK982831:ODK982857 ONG982831:ONG982857 OXC982831:OXC982857 PGY982831:PGY982857 PQU982831:PQU982857 QAQ982831:QAQ982857 QKM982831:QKM982857 QUI982831:QUI982857 REE982831:REE982857 ROA982831:ROA982857 RXW982831:RXW982857 SHS982831:SHS982857 SRO982831:SRO982857 TBK982831:TBK982857 TLG982831:TLG982857 TVC982831:TVC982857 UEY982831:UEY982857 UOU982831:UOU982857 UYQ982831:UYQ982857 VIM982831:VIM982857 VSI982831:VSI982857 WCE982831:WCE982857 WMA982831:WMA982857 WVW982831:WVW982857 O1048367:O1048393 JK1048367:JK1048393 TG1048367:TG1048393 ADC1048367:ADC1048393 AMY1048367:AMY1048393 AWU1048367:AWU1048393 BGQ1048367:BGQ1048393 BQM1048367:BQM1048393 CAI1048367:CAI1048393 CKE1048367:CKE1048393 CUA1048367:CUA1048393 DDW1048367:DDW1048393 DNS1048367:DNS1048393 DXO1048367:DXO1048393 EHK1048367:EHK1048393 ERG1048367:ERG1048393 FBC1048367:FBC1048393 FKY1048367:FKY1048393 FUU1048367:FUU1048393 GEQ1048367:GEQ1048393 GOM1048367:GOM1048393 GYI1048367:GYI1048393 HIE1048367:HIE1048393 HSA1048367:HSA1048393 IBW1048367:IBW1048393 ILS1048367:ILS1048393 IVO1048367:IVO1048393 JFK1048367:JFK1048393 JPG1048367:JPG1048393 JZC1048367:JZC1048393 KIY1048367:KIY1048393 KSU1048367:KSU1048393 LCQ1048367:LCQ1048393 LMM1048367:LMM1048393 LWI1048367:LWI1048393 MGE1048367:MGE1048393 MQA1048367:MQA1048393 MZW1048367:MZW1048393 NJS1048367:NJS1048393 NTO1048367:NTO1048393 ODK1048367:ODK1048393 ONG1048367:ONG1048393 OXC1048367:OXC1048393 PGY1048367:PGY1048393 PQU1048367:PQU1048393 QAQ1048367:QAQ1048393 QKM1048367:QKM1048393 QUI1048367:QUI1048393 REE1048367:REE1048393 ROA1048367:ROA1048393 RXW1048367:RXW1048393 SHS1048367:SHS1048393 SRO1048367:SRO1048393 TBK1048367:TBK1048393 TLG1048367:TLG1048393 TVC1048367:TVC1048393 UEY1048367:UEY1048393 UOU1048367:UOU1048393 UYQ1048367:UYQ1048393 VIM1048367:VIM1048393 VSI1048367:VSI1048393 WCE1048367:WCE1048393 WMA1048367:WMA1048393 WVW1048367:WVW1048393" xr:uid="{82C71400-FE7B-4AE1-99EA-27AE7BC572DF}">
      <formula1>$P$3:$P$4</formula1>
    </dataValidation>
  </dataValidations>
  <pageMargins left="0.7" right="0.7" top="0.75" bottom="0.75" header="0.3" footer="0.3"/>
  <pageSetup paperSize="9" orientation="landscape"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OOP</vt:lpstr>
      <vt:lpstr>男子A</vt:lpstr>
      <vt:lpstr>男子B</vt:lpstr>
      <vt:lpstr>男子C</vt:lpstr>
      <vt:lpstr>男子OV</vt:lpstr>
      <vt:lpstr>女子A</vt:lpstr>
      <vt:lpstr>女子BC級</vt:lpstr>
      <vt:lpstr>登録No.</vt:lpstr>
      <vt:lpstr>女子A!Print_Area</vt:lpstr>
      <vt:lpstr>女子BC級!Print_Area</vt:lpstr>
      <vt:lpstr>男子A!Print_Area</vt:lpstr>
      <vt:lpstr>男子B!Print_Area</vt:lpstr>
      <vt:lpstr>男子C!Print_Area</vt:lpstr>
      <vt:lpstr>男子OV!Print_Area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shinn</dc:creator>
  <cp:lastModifiedBy>テニス協会 東近江市</cp:lastModifiedBy>
  <cp:lastPrinted>2023-02-12T13:02:27Z</cp:lastPrinted>
  <dcterms:created xsi:type="dcterms:W3CDTF">2022-01-09T05:37:14Z</dcterms:created>
  <dcterms:modified xsi:type="dcterms:W3CDTF">2026-10-24T13:06:39Z</dcterms:modified>
</cp:coreProperties>
</file>